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90" yWindow="0" windowWidth="15480" windowHeight="9660" firstSheet="2" activeTab="7"/>
  </bookViews>
  <sheets>
    <sheet name="№1" sheetId="42" r:id="rId1"/>
    <sheet name="№2" sheetId="142" r:id="rId2"/>
    <sheet name="№3" sheetId="2" r:id="rId3"/>
    <sheet name="№4" sheetId="107" r:id="rId4"/>
    <sheet name="№5" sheetId="108" r:id="rId5"/>
    <sheet name="№6" sheetId="110" r:id="rId6"/>
    <sheet name="№7" sheetId="139" r:id="rId7"/>
    <sheet name="№ 8" sheetId="140" r:id="rId8"/>
  </sheets>
  <definedNames/>
  <calcPr calcId="124519"/>
</workbook>
</file>

<file path=xl/sharedStrings.xml><?xml version="1.0" encoding="utf-8"?>
<sst xmlns="http://schemas.openxmlformats.org/spreadsheetml/2006/main" count="4239" uniqueCount="779">
  <si>
    <t>муниципального образования город Торжок  по разделам и подразделам классификации</t>
  </si>
  <si>
    <t>0105</t>
  </si>
  <si>
    <t>Судебная система</t>
  </si>
  <si>
    <t>Другие вопросы в области физической культуры и спорта</t>
  </si>
  <si>
    <t>Всего: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</si>
  <si>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</si>
  <si>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</si>
  <si>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</si>
  <si>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</si>
  <si>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 xml:space="preserve">Расходы, не включенные в муниципальные программы </t>
  </si>
  <si>
    <t>Расходы на обеспечение деятельности и иные расходы представительного органа муниципального образования город Торжок</t>
  </si>
  <si>
    <t>Председатель  Торжокской городской Думы</t>
  </si>
  <si>
    <t>Центральный аппарат органов, не включенных в муниципальные  программы муниципального образования город Торжок</t>
  </si>
  <si>
    <t>Депутаты Торжокской городской Думы</t>
  </si>
  <si>
    <t>Подпрограмма "Создание условий для эффективного функционирования исполнительных органов местного самоуправления муниципального образования город Торжок</t>
  </si>
  <si>
    <t>Муниципальная программа муниципального образования город Торжок  «Управление муниципальными финансами» на  2014 - 2019 годы</t>
  </si>
  <si>
    <t>1</t>
  </si>
  <si>
    <t>008</t>
  </si>
  <si>
    <t>0501</t>
  </si>
  <si>
    <t>Жилищное хозяйство</t>
  </si>
  <si>
    <t>0409</t>
  </si>
  <si>
    <t xml:space="preserve">Дорожное хозяйство (дорожные фонды)          </t>
  </si>
  <si>
    <t>Комитет по физкультуре, спорту и молодежной политике администрации муниципального образования город Торжок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</si>
  <si>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</si>
  <si>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</si>
  <si>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</si>
  <si>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Управление образования администрации города Торжка Тверской области</t>
  </si>
  <si>
    <t>Дошкольное образование</t>
  </si>
  <si>
    <t>Общее образование</t>
  </si>
  <si>
    <t xml:space="preserve">Распределение бюджетных ассигнований  бюджета </t>
  </si>
  <si>
    <t>Другие вопросы в области образования</t>
  </si>
  <si>
    <t>Культура</t>
  </si>
  <si>
    <t xml:space="preserve">к решению Торжокской городской </t>
  </si>
  <si>
    <t>к решению Торжокской городской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</si>
  <si>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</si>
  <si>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</si>
  <si>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</si>
  <si>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</si>
  <si>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</si>
  <si>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</si>
  <si>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</si>
  <si>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</si>
  <si>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Приложение  1</t>
  </si>
  <si>
    <t>Источники  финансирования  дефицита  бюджета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</si>
  <si>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</si>
  <si>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</si>
  <si>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</si>
  <si>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</si>
  <si>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</si>
  <si>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</si>
  <si>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</si>
  <si>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</si>
  <si>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</si>
  <si>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</si>
  <si>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</si>
  <si>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</si>
  <si>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</si>
  <si>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</si>
  <si>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</si>
  <si>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</si>
  <si>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</si>
  <si>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</si>
  <si>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</si>
  <si>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</si>
  <si>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</si>
  <si>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</si>
  <si>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</si>
  <si>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</si>
  <si>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</si>
  <si>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</si>
  <si>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</si>
  <si>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</si>
  <si>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</si>
  <si>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</si>
  <si>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</si>
  <si>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</si>
  <si>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</si>
  <si>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</si>
  <si>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</si>
  <si>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</si>
  <si>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</si>
  <si>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</si>
  <si>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</si>
  <si>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</si>
  <si>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</si>
  <si>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</si>
  <si>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</si>
  <si>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</si>
  <si>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</si>
  <si>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</si>
  <si>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</si>
  <si>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</si>
  <si>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</si>
  <si>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</si>
  <si>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</si>
  <si>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</si>
  <si>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</si>
  <si>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</si>
  <si>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</si>
  <si>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</si>
  <si>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</si>
  <si>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</si>
  <si>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</si>
  <si>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</si>
  <si>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</si>
  <si>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</si>
  <si>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Управление финансов администрации муниципального образования город Торжок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</si>
  <si>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</si>
  <si>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</si>
  <si>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</si>
  <si>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</si>
  <si>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</si>
  <si>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</si>
  <si>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</si>
  <si>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</si>
  <si>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</si>
  <si>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</si>
  <si>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</si>
  <si>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 и Тверской области</t>
  </si>
  <si>
    <t>Расходы по центральному аппарату на выполнение   переданных муниципальному образованию государственных полномочий Российской Федерации и Тверской области</t>
  </si>
  <si>
    <t>0304</t>
  </si>
  <si>
    <t>Органы юстиции</t>
  </si>
  <si>
    <t>2</t>
  </si>
  <si>
    <t>3</t>
  </si>
  <si>
    <t>4</t>
  </si>
  <si>
    <t>5</t>
  </si>
  <si>
    <t>6</t>
  </si>
  <si>
    <t>9</t>
  </si>
  <si>
    <t>10</t>
  </si>
  <si>
    <t xml:space="preserve">Культура,  кинематография </t>
  </si>
  <si>
    <t>администрация муниципального образования город Торжок</t>
  </si>
  <si>
    <t>Изменение остатков средств на счетах  по учету средств бюджета</t>
  </si>
  <si>
    <t>Муниципальная программа муниципального образования город Торжок  «Развитие образования  города Торжка» на 2014  - 2019 годы</t>
  </si>
  <si>
    <t>Подпрограмма "Модернизация дошкольного и общего образования, как института социального развития"</t>
  </si>
  <si>
    <t>Предоставление общедоступного и бесплатного  дошкольного образования  в муниципальных бюджетных дошкольных 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</si>
  <si>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</si>
  <si>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</si>
  <si>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 xml:space="preserve">Проведение ремонта зданий и помещений  муниципальных бюджетных дошкольных образовательных учреждений </t>
  </si>
  <si>
    <t xml:space="preserve">Подготовка к новому учебному году муниципальных бюджетных дошкольных образовательных учреждений </t>
  </si>
  <si>
    <t>Предоставление общедоступного и бесплатного  начального общего, основного общего, среднего (полного) общего образования   в муниципальных бюджетных общеобразовательных учреждениях</t>
  </si>
  <si>
    <t>Предоставление дополнительного образования   детям в муниципальных бюджетных образовательных учреждениях</t>
  </si>
  <si>
    <t>Предоставление дополнительного образования  спортивной направленности  детям в муниципальных бюджетных образовательных учреждениях</t>
  </si>
  <si>
    <t xml:space="preserve">Проведение ремонта зданий и помещений  муниципальных бюджетных общеобразовательных учреждений </t>
  </si>
  <si>
    <t xml:space="preserve">Подготовка к новому учебному году муниципальных бюджетных общеобразовательных  учреждений </t>
  </si>
  <si>
    <t>Обеспечение комплексной безопасности зданий и помещений муниципальных бюджетных дошкольных образовательных учреждений</t>
  </si>
  <si>
    <t>Обеспечение комплексной безопасности зданий и помещений муниципальных бюджетных общеобразовательных учреждений</t>
  </si>
  <si>
    <t>Организация обеспечения учащихся начальных классов муниципальных общеобразовательных учреждений города Торжка горячим питанием</t>
  </si>
  <si>
    <t>Расходы на финансовое обеспечение деятельности отделов Управление образования администрации города Торжка Тверской области</t>
  </si>
  <si>
    <t>Расходы на финансовое обеспечение деятельности муниципального казенного учреждения города Торжка "Централизованная бухгалтерия"</t>
  </si>
  <si>
    <t>1004</t>
  </si>
  <si>
    <t>Охрана семьи и детства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</si>
  <si>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</si>
  <si>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</si>
  <si>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"Организация бюджетного процесса"</t>
  </si>
  <si>
    <t>Мероприятия, связанные с организацией и использованием канала связи в целях осуществления электронного документооборота</t>
  </si>
  <si>
    <t>Резервный фонд администрации муниципального образования город Торжок</t>
  </si>
  <si>
    <t>08</t>
  </si>
  <si>
    <t>Подпрограмма  "Создание условий для вовлечения молодежи города Торжка в общественно-политическую, социально-экономическую  и культурную жизнь общества"</t>
  </si>
  <si>
    <t>Поддержка способной инициативной и талантливой молодежи</t>
  </si>
  <si>
    <t>Проведение смотра-конкурса на лучшее студенческое общежитие города Торжка</t>
  </si>
  <si>
    <t>Предоставление услуг в сфере социальной помощи молодежи</t>
  </si>
  <si>
    <t xml:space="preserve">Организация трудовых отрядов несовершеннолетних в возрасте от 14 до 18 лет в свободное от учебы время </t>
  </si>
  <si>
    <t>Проведение городского молодежного туристического слета</t>
  </si>
  <si>
    <t>Развитие и повышение эффективности функционирования муниципальной системы профилактики безнадзорности и правонарушений несовершеннолетних</t>
  </si>
  <si>
    <t>Муниципальная программа муниципального образования город Торжок «Развитие физической культуры и спорта города Торжка» на  2014  - 2019 годы</t>
  </si>
  <si>
    <t>Подпрограмма "Массовая физкультурно-оздоровительная и спортивная работа"</t>
  </si>
  <si>
    <t>Предоставление дополнительного образования спортивной направленности детям  в специализированной детско-юношеской спортивной школе олимпийского резерва</t>
  </si>
  <si>
    <t>1102</t>
  </si>
  <si>
    <t>Организация проведения спортивно-массовых мероприятий и соревнований</t>
  </si>
  <si>
    <t xml:space="preserve">Создание условий для занятий физической культурой и спортом населения в муниципальном  физкультурно-оздоровительном комплексе </t>
  </si>
  <si>
    <t>Субсидии на иные цели муниципальному физкультурно-оздоровительному комплексу на поддержку в организации занятий льготных категорий граждан</t>
  </si>
  <si>
    <t>1105</t>
  </si>
  <si>
    <t>05</t>
  </si>
  <si>
    <t>Муниципальная программа муниципального образования город Торжок  «Управление имуществом и земельными ресурсами муниципального образования» на  2014 - 2019 годы</t>
  </si>
  <si>
    <t>Подпрограмма "Управление муниципальным имуществом и земельными ресурсами муниципального образования город Торжок"</t>
  </si>
  <si>
    <t>Содержание имущества казны муниципального образования город Торжок</t>
  </si>
  <si>
    <t>Оценка недвижимости, признание прав и регулирование отношений по  муниципальной собственности</t>
  </si>
  <si>
    <t>Формирование земельных участков, находящихся в ведении муниципального образования город Торжок</t>
  </si>
  <si>
    <t>Муниципальная программа муниципального образования город Торжок  «Обеспечение доступным жильем населения города Торжка и развитие жилищного строительства»  на  2014  - 2019 годы</t>
  </si>
  <si>
    <t>Муниципальная программа муниципального образования город Торжок «Развитие культуры города Торжка» на  2014  - 2019 годы</t>
  </si>
  <si>
    <t>Подпрограмма "Сохранение и развитие культурного потенциала муниципального образования город Торжок"</t>
  </si>
  <si>
    <t>Комплектование библиотечного фонда муниципального казенного учреждения культуры города Торжка "ЦБС"</t>
  </si>
  <si>
    <t>Организации досуга и обеспечение жителей города услугами организаций культуры</t>
  </si>
  <si>
    <t>Проведение городских культурно-массовых   мероприятий бюджетным учреждением в сфере  предоставления услуг дополнительного образования детей в области культуры</t>
  </si>
  <si>
    <t xml:space="preserve">Организация библиотечного обслуживания населения </t>
  </si>
  <si>
    <t>Капитальные вложения в объекты недвижимого имущества государственной (муниципальной) собственности</t>
  </si>
  <si>
    <t>Подпрограмма "Социальная поддержка населения города Торжка"</t>
  </si>
  <si>
    <t>Обеспечение мер социальной поддержки для лиц, удостоенных  звания "Почетный гражданин города Торжка"</t>
  </si>
  <si>
    <t>Подпрограмма "Поддержка общественного сектора и обеспечение информационной открытости органов местного самоуправления муниципального образования город Торжок"</t>
  </si>
  <si>
    <t>Содействие социально ориентированным  некоммерческим организациям в реализации ими целевых социальных проектов</t>
  </si>
  <si>
    <t>Проведение конкурсов по итогам года "Лучший по профессии" и "Новотор года"</t>
  </si>
  <si>
    <t>Организационное обеспечение проведения мероприятий с участием Главы города</t>
  </si>
  <si>
    <t>Подпрограмма "Обеспечение развития инвестиционного потенциала муниципального образования город Торжок и совершенствование системы программно-целевого планирования и прогнозирования социально-экономического развития муниципального образования город Торжок"</t>
  </si>
  <si>
    <t>Представление муниципального образования город Торжок в работе Ассоциации "Совет муниципальных образований Тверской области"</t>
  </si>
  <si>
    <t>Расходы на предоставление статистической информации территориальным органом Федеральной службы государственной статистики по Тверской области</t>
  </si>
  <si>
    <t>Подпрограмма "Повышение правопорядка и общественной безопасности в городе Торжке"</t>
  </si>
  <si>
    <t>Поощрение народных дружин за активное участие в охране общественного порядка"</t>
  </si>
  <si>
    <t>Подпрограмма "Снижение рисков и смягчение последствий чрезвычайных ситуаций на территории города Торжка"</t>
  </si>
  <si>
    <t xml:space="preserve">Предоставление муниципальных услуг  в сфере защиты населения и территорий от чрезвычайных ситуаций </t>
  </si>
  <si>
    <t>Муниципальная программа муниципального образования город Торжок  «Дорожное хозяйство   и общественный транспорт    города Торжка на 2014 -2019 годы"</t>
  </si>
  <si>
    <t>Подпрограмма "Сохранение и улучшение транспортно-эксплуатационного состояния улично-дорожной сети города Торжка"</t>
  </si>
  <si>
    <t xml:space="preserve">Содержание автомобильных дорог общего пользования местного значения города Торжка и сооружений на них, нацеленное на обеспечение их проезжаемости и безопасности </t>
  </si>
  <si>
    <t>Муниципальная программа муниципального образования город Торжок «Развитие малого  и среднего  предпринимательства в городе Торжке» на 2014 -2019 годы</t>
  </si>
  <si>
    <t>Подпрограмма "Содействие развитию субъектов малого и среднего предпринимательства в городе Торжке"</t>
  </si>
  <si>
    <t>Организация и проведение ежегодного смотра-конкурса "Лучшее новогоднее оформление предприятий потребительского рынка"</t>
  </si>
  <si>
    <t>Подпрограмма "Развитие туристской привлекательности города Торжка"</t>
  </si>
  <si>
    <t>Проведение мероприятий, направленных на привлечение туристского потока в город Торжок</t>
  </si>
  <si>
    <t>Участие муниципального образования в российских выставочно-конгрессных мероприятиях в сфере туризма</t>
  </si>
  <si>
    <t>Подпрограмма "Содействие в обеспечении жильем молодых семей"</t>
  </si>
  <si>
    <t>Предоставление социальных выплат молодым семьям на улучшение жилищных условий</t>
  </si>
  <si>
    <t>Муниципальная программа муниципального образования город Торжок  «Жилищно-коммунальное хозяйство города Торжка на  2014  - 2019 годы"</t>
  </si>
  <si>
    <t>Подпрограмма "Организация благоустройства территории муниципального образования город Торжок"</t>
  </si>
  <si>
    <t>Уличное освещение</t>
  </si>
  <si>
    <t>Развитие и содержание сетей уличного освещения в границах города</t>
  </si>
  <si>
    <t>Проведение мероприятий по озеленению улиц города</t>
  </si>
  <si>
    <t>Проведение мероприятий  по содержанию мест захоронений</t>
  </si>
  <si>
    <t>Проведение мероприятий по восстановлению воинских  захоронений</t>
  </si>
  <si>
    <t>Ликвидация несанкционированных свалок на территории муниципального образования город Торжок</t>
  </si>
  <si>
    <t>0405</t>
  </si>
  <si>
    <t>Сельское хозяйство и рыболовство</t>
  </si>
  <si>
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</si>
  <si>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Предоставление дополнительного образования детей в области культуры</t>
  </si>
  <si>
    <t>ПП</t>
  </si>
  <si>
    <t>МП</t>
  </si>
  <si>
    <t>01</t>
  </si>
  <si>
    <t>02</t>
  </si>
  <si>
    <t>03</t>
  </si>
  <si>
    <t>04</t>
  </si>
  <si>
    <t>06</t>
  </si>
  <si>
    <t>07</t>
  </si>
  <si>
    <t>09</t>
  </si>
  <si>
    <t>Подпрограмма "Обеспечение прозрачности и открытости  бюджетного процесса"</t>
  </si>
  <si>
    <t>Расходы, не включенные в муниципальные программы муниципального образования город Торжок</t>
  </si>
  <si>
    <t>99</t>
  </si>
  <si>
    <t>Реализация отдельных мероприятий по автоматизации бюджетного процесса, включая управление закупками и информационно-правовое обеспечение бюджетного процесса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</si>
  <si>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</si>
  <si>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Муниципальная программа муниципального образования город Торжок  «Муниципальное управление и гражданское общество» на  2014  - 2019 годы</t>
  </si>
  <si>
    <t xml:space="preserve">Субсидии юридическим лицам (за исключением субсидий государственным (муниципальным) учреждениям), оказывающим услуги в сфере электронных средств массовой информации, учредителем (соучредителем) которых является муниципальное образование  город Торжок </t>
  </si>
  <si>
    <t>Субсидии юридическим лицам на возмещение части затрат, связанных с производством, выпуском и распространением периодических печатных изданий (газет), в отношении которых муниципальное образование город Торжок не является учредителем (соучредителем)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</si>
  <si>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</t>
  </si>
  <si>
    <t>Создание условий для организации предпрофильной подготовки по основам предпринимательства и малого бизнеса среди молодежи города Торжка и информационно-пропагандистической  деятельности, направленной на решение проблемных вопросов  предпринимательства на базе Делового информационно-образовательного центра города</t>
  </si>
  <si>
    <t>Капитальный ремонт и ремонт автомобильных дорог общего пользования местного значения  города Торжка</t>
  </si>
  <si>
    <t>Капитальный ремонт общего имущества многоквартирных жилых домов в части доли имущества, находящегося в муниципальной собственности</t>
  </si>
  <si>
    <t>Подпрограмма "Развитие газификации муниципального образования город Торжок"</t>
  </si>
  <si>
    <t>Строительство распределительного газопровода низкого давления по  ул. Пустынь и Соминка в городе Торжке</t>
  </si>
  <si>
    <t>Организация и обеспечение отдыха и оздоровление детей города Торжка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</si>
  <si>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</si>
  <si>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Оказание адресной материальной помощи отдельным категориям граждан</t>
  </si>
  <si>
    <t>Подпрограмма "Обеспечение безопасных условий дорожного движения на территории муниципального образования город Торжок</t>
  </si>
  <si>
    <t xml:space="preserve">Нанесение горизонтальной дорожной разметки на улично-дорожной сети города Торжка </t>
  </si>
  <si>
    <t>Выполнение работ по восстановлению изношенных покрытий автомобильных дорог общего пользования местного значения города Торжка (ямочный ремонт)</t>
  </si>
  <si>
    <t>Разработка проектной документации и выполнение работ по капитальному ремонту и ремонту искусственных сооружений на автомобильных дорогах</t>
  </si>
  <si>
    <t xml:space="preserve">Проведение ремонта помещения МКУК города Торжка "Централизованная библиотечная система" </t>
  </si>
  <si>
    <t>Содействие в материально-техническом оснащении и ремонте специализированной детско-юношеской спортивной школы олимпийского резерва</t>
  </si>
  <si>
    <t>Разработка проектно-сметной документации и строительство малобюджетного спортивного сооружения "Школьный стадион"</t>
  </si>
  <si>
    <t>Содействие в организации добровольческой деятельности молодежи</t>
  </si>
  <si>
    <t xml:space="preserve">муниципального образования город Торжок на 2016 год </t>
  </si>
  <si>
    <t xml:space="preserve"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бюджета муниципального образования город Торжок  на 2016 год </t>
  </si>
  <si>
    <t>0800000000</t>
  </si>
  <si>
    <t>0890000000</t>
  </si>
  <si>
    <t>089012011О</t>
  </si>
  <si>
    <t>089012012О</t>
  </si>
  <si>
    <t>089012013О</t>
  </si>
  <si>
    <t>089011051О</t>
  </si>
  <si>
    <t>0810000000</t>
  </si>
  <si>
    <t>081025120Б</t>
  </si>
  <si>
    <t>081022001Б</t>
  </si>
  <si>
    <t>0820000000</t>
  </si>
  <si>
    <t>082012001Б</t>
  </si>
  <si>
    <t>082022002Б</t>
  </si>
  <si>
    <t>0830000000</t>
  </si>
  <si>
    <t>083012001Б</t>
  </si>
  <si>
    <t>0850000000</t>
  </si>
  <si>
    <t>085022002Б</t>
  </si>
  <si>
    <t>089011054О</t>
  </si>
  <si>
    <t>089015930О</t>
  </si>
  <si>
    <t>0840000000</t>
  </si>
  <si>
    <t>084012001М</t>
  </si>
  <si>
    <t>0500000000</t>
  </si>
  <si>
    <t>0540000000</t>
  </si>
  <si>
    <t>054021055Б</t>
  </si>
  <si>
    <t>0600000000</t>
  </si>
  <si>
    <t>0610000000</t>
  </si>
  <si>
    <t>061012001Б</t>
  </si>
  <si>
    <t>061022002Б</t>
  </si>
  <si>
    <t>061022005В</t>
  </si>
  <si>
    <t>061022006В</t>
  </si>
  <si>
    <t>0620000000</t>
  </si>
  <si>
    <t>062012005Б</t>
  </si>
  <si>
    <t>0700000000</t>
  </si>
  <si>
    <t>0710000000</t>
  </si>
  <si>
    <t>071022002Б</t>
  </si>
  <si>
    <t>071042003Б</t>
  </si>
  <si>
    <t>0720000000</t>
  </si>
  <si>
    <t>072012001Б</t>
  </si>
  <si>
    <t>072012002Б</t>
  </si>
  <si>
    <t>0400000000</t>
  </si>
  <si>
    <t>0530000000</t>
  </si>
  <si>
    <t>053012003Г</t>
  </si>
  <si>
    <t>054012001Б</t>
  </si>
  <si>
    <t>054012002Б</t>
  </si>
  <si>
    <t>054012003Б</t>
  </si>
  <si>
    <t>054012004Б</t>
  </si>
  <si>
    <t>054022006Б</t>
  </si>
  <si>
    <t>0200000000</t>
  </si>
  <si>
    <t>0210000000</t>
  </si>
  <si>
    <t>021032002М</t>
  </si>
  <si>
    <t>021022001М</t>
  </si>
  <si>
    <t>021032003И</t>
  </si>
  <si>
    <t>021012001К</t>
  </si>
  <si>
    <t>021012010К</t>
  </si>
  <si>
    <t>0860000000</t>
  </si>
  <si>
    <t>086012001П</t>
  </si>
  <si>
    <t>085022002С</t>
  </si>
  <si>
    <t>086022003П</t>
  </si>
  <si>
    <t>086012002П</t>
  </si>
  <si>
    <t>085012003С</t>
  </si>
  <si>
    <t>085012004С</t>
  </si>
  <si>
    <t>1000000000</t>
  </si>
  <si>
    <t>1090000000</t>
  </si>
  <si>
    <t>109012012О</t>
  </si>
  <si>
    <t>992002000А</t>
  </si>
  <si>
    <t>1010000000</t>
  </si>
  <si>
    <t>101012001Б</t>
  </si>
  <si>
    <t>1030000000</t>
  </si>
  <si>
    <t>103032001Б</t>
  </si>
  <si>
    <t>0900000000</t>
  </si>
  <si>
    <t>0910000000</t>
  </si>
  <si>
    <t>08501S032С</t>
  </si>
  <si>
    <t>099012012О</t>
  </si>
  <si>
    <t>091012010Б</t>
  </si>
  <si>
    <t>091012020Б</t>
  </si>
  <si>
    <t>0990000000</t>
  </si>
  <si>
    <t>091032040Б</t>
  </si>
  <si>
    <t>091012002В</t>
  </si>
  <si>
    <t>0430000000</t>
  </si>
  <si>
    <t>999002041Д</t>
  </si>
  <si>
    <t>999002042Д</t>
  </si>
  <si>
    <t>999002043Д</t>
  </si>
  <si>
    <t>0300000000</t>
  </si>
  <si>
    <t>0310000000</t>
  </si>
  <si>
    <t>031022002М</t>
  </si>
  <si>
    <t>031022003И</t>
  </si>
  <si>
    <t>0100000000</t>
  </si>
  <si>
    <t>0110000000</t>
  </si>
  <si>
    <t>0120000000</t>
  </si>
  <si>
    <t>012012001Б</t>
  </si>
  <si>
    <t>012012002Б</t>
  </si>
  <si>
    <t>012012001М</t>
  </si>
  <si>
    <t>012012001И</t>
  </si>
  <si>
    <t>012012002И</t>
  </si>
  <si>
    <t>0420000000</t>
  </si>
  <si>
    <t>031012001Б</t>
  </si>
  <si>
    <t>031012001М</t>
  </si>
  <si>
    <t>031012002И</t>
  </si>
  <si>
    <t>031032001Г</t>
  </si>
  <si>
    <t>0390000000</t>
  </si>
  <si>
    <t>039012012О</t>
  </si>
  <si>
    <t>011012001М</t>
  </si>
  <si>
    <t>011012001И</t>
  </si>
  <si>
    <t>011012002И</t>
  </si>
  <si>
    <t>011012003И</t>
  </si>
  <si>
    <t>011011074М</t>
  </si>
  <si>
    <t>011022002М</t>
  </si>
  <si>
    <t>011032003М</t>
  </si>
  <si>
    <t>011032004М</t>
  </si>
  <si>
    <t>011022004И</t>
  </si>
  <si>
    <t>011022005И</t>
  </si>
  <si>
    <t>01102S023И</t>
  </si>
  <si>
    <t>011021075М</t>
  </si>
  <si>
    <t>0190000000</t>
  </si>
  <si>
    <t>019012012О</t>
  </si>
  <si>
    <t>019012001К</t>
  </si>
  <si>
    <t>019012002К</t>
  </si>
  <si>
    <t>011011050Б</t>
  </si>
  <si>
    <t>05401S028Б</t>
  </si>
  <si>
    <t>021012004К</t>
  </si>
  <si>
    <t>Сумма, тыс. руб.</t>
  </si>
  <si>
    <t xml:space="preserve"> расходов бюджетов на 2016 год </t>
  </si>
  <si>
    <t xml:space="preserve">Сумма, тыс. руб. </t>
  </si>
  <si>
    <t xml:space="preserve">Распределение бюджетных ассигнований бюджета муниципального образования город Торжок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2016 год 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</si>
  <si>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  и главным распорядителям средств бюджета муниципального образования город Торжок  на 2016 год </t>
  </si>
  <si>
    <t>061032004В</t>
  </si>
  <si>
    <t>Капитальный ремонт и ремонт дворовых территорий многоквартирных домов, проездов к дворовым территориям многоквартирных домов города Торжка</t>
  </si>
  <si>
    <t>01102S027И</t>
  </si>
  <si>
    <t>9900000000</t>
  </si>
  <si>
    <t>012012004Б</t>
  </si>
  <si>
    <t>Осуществление полномочий по составлению  списков кандидатов в присяжные заседатели федеральных судов общей юрисдикции в Российской Федерации</t>
  </si>
  <si>
    <t>Осуществление  государственных полномочий  на государственную регистрацию актов гражданского состояния</t>
  </si>
  <si>
    <t>Код БК РФ</t>
  </si>
  <si>
    <t>Приложение 6</t>
  </si>
  <si>
    <t>Финансовое обеспечение реализации государственных полномочий по созданию и организации деятельности комиссий по делам несовершеннолетних и защите их прав</t>
  </si>
  <si>
    <t xml:space="preserve">Ведомственная структура расходов бюджета муниципального образования  город Торжок  на 2016 год </t>
  </si>
  <si>
    <t>Обеспечение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за счет средств областного бюджета</t>
  </si>
  <si>
    <t>0110100000</t>
  </si>
  <si>
    <t>0110200000</t>
  </si>
  <si>
    <t>Задача "Содействие развитию системы дошкольного образования в городе Торжке"</t>
  </si>
  <si>
    <t>Задача "Удовлетворение потребностей населения города Торжка в получении услуг общего образования"</t>
  </si>
  <si>
    <t>0110300000</t>
  </si>
  <si>
    <t>Задача "Обеспечение создания условий для воспитания гармонично развитой творческой личности в условиях современного социума"</t>
  </si>
  <si>
    <t>0120100000</t>
  </si>
  <si>
    <t>Задача "Создание условий для гражданского становления, эффективной социализации и самореализации молодых граждан"</t>
  </si>
  <si>
    <t>012022004И</t>
  </si>
  <si>
    <t>0120200000</t>
  </si>
  <si>
    <t>Задача "Профилактика безнадзорности и правонарушений несовершеннолетних"</t>
  </si>
  <si>
    <t>0190100000</t>
  </si>
  <si>
    <t>Обеспечение деятельности ответственного исполнителя программы</t>
  </si>
  <si>
    <t>0210100000</t>
  </si>
  <si>
    <t>Задача "Сохранение и развитие библиотечного дела в городе Торжке"</t>
  </si>
  <si>
    <t>0210200000</t>
  </si>
  <si>
    <t>Задача "Поддержка профессионального искусства и народного творчества в городе Торжке"</t>
  </si>
  <si>
    <t>0210300000</t>
  </si>
  <si>
    <t>Задача "Развитие художественного образования детей города Торжка"</t>
  </si>
  <si>
    <t>0310100000</t>
  </si>
  <si>
    <t>0310200000</t>
  </si>
  <si>
    <t>Задача "Развитие детско-юношеского спорта в системе муниципальных бюджетных учреждений дополнительного образования детей спортивной направленности"</t>
  </si>
  <si>
    <t>Задача "Развитие массового спорта и физкультурно-оздоровительного движения среди всех возрастных групп и категорий населения муниципального образования город Торжок"</t>
  </si>
  <si>
    <t>0310300000</t>
  </si>
  <si>
    <t>Задача "Развитие инфраструктуры массового спорта, укрепление материально-технической базы учреждений физкультурно-спортивной направленности на территории муниципального образования город Торжок за счет реализации муниципальных и областных проектов"</t>
  </si>
  <si>
    <t>0390100000</t>
  </si>
  <si>
    <t>04201L020Б</t>
  </si>
  <si>
    <t>0420100000</t>
  </si>
  <si>
    <t>0430100000</t>
  </si>
  <si>
    <t>0530100000</t>
  </si>
  <si>
    <t>Задача "Развитие системы газоснабжения на территории города Торжка"</t>
  </si>
  <si>
    <t>0540100000</t>
  </si>
  <si>
    <t>Задача "Повышение благоустройства территории муниципального образования город Торжок"</t>
  </si>
  <si>
    <t>0540200000</t>
  </si>
  <si>
    <t>Задача "Улучшение состояния окружающей среды, повышение экологической культуры населения, снижение риска заболеваемости бешенством на территории города Торжка"</t>
  </si>
  <si>
    <t>0610100000</t>
  </si>
  <si>
    <t>Задача "Содержание автомобильных дорог общего пользования местного значения города Торжка и сооружений на них"</t>
  </si>
  <si>
    <t>0610200000</t>
  </si>
  <si>
    <t>Задача "Капитальный ремонт (ремонт) автомобильных дорог общего пользования местного значения города Торжка и сооружений на них, в том числе разработка проектной документации"</t>
  </si>
  <si>
    <t>0610300000</t>
  </si>
  <si>
    <t>Задача "Капитальный ремонт и ремонт дворовых территорий многоквартирных домов, проездов к дворовым территориям многоквартирных домов города Торжка"</t>
  </si>
  <si>
    <t>0620100000</t>
  </si>
  <si>
    <t>Задача "Создание условий по обеспечению охраны жизни, здоровья граждан, их законных прав на безопасные условия движения на улично-дорожной сети города Торжка"</t>
  </si>
  <si>
    <t>0890100000</t>
  </si>
  <si>
    <t>0810200000</t>
  </si>
  <si>
    <t>0820100000</t>
  </si>
  <si>
    <t>0820200000</t>
  </si>
  <si>
    <t>0830100000</t>
  </si>
  <si>
    <t>0850200000</t>
  </si>
  <si>
    <t>0840100000</t>
  </si>
  <si>
    <t>0710200000</t>
  </si>
  <si>
    <t>0710400000</t>
  </si>
  <si>
    <t>0720100000</t>
  </si>
  <si>
    <t>0860100000</t>
  </si>
  <si>
    <t>0860200000</t>
  </si>
  <si>
    <t>0850100000</t>
  </si>
  <si>
    <t>1090100000</t>
  </si>
  <si>
    <t>1010100000</t>
  </si>
  <si>
    <t>1030300000</t>
  </si>
  <si>
    <t>0910100000</t>
  </si>
  <si>
    <t>0990100000</t>
  </si>
  <si>
    <t>0910300000</t>
  </si>
  <si>
    <t>Задача "Создание положительного имиджа предпринимателей"</t>
  </si>
  <si>
    <t>Задача "Развитие молодежного предпринимательства"</t>
  </si>
  <si>
    <t>Задача "Развитие туристской инфраструктуры города Торжка"</t>
  </si>
  <si>
    <t>Задача "Формирование и поддержание позитивного имиджа муниципального образования город Торжок как города, благоприятного для инвестиционной и предпринимательской деятельности"</t>
  </si>
  <si>
    <t>Задача "Мониторинг социально-экономического развития муниципального образования город Торжок"</t>
  </si>
  <si>
    <t>Задача "Развитие системы профилактики правонарушений и преступлений в городе Торжке"</t>
  </si>
  <si>
    <t>Задача "Поддержка развития общественного сектора и обеспечение эффективного взаимодействия органов местного самоуправления с общественными институтами"</t>
  </si>
  <si>
    <t>Задача "Повышение статуса граждан, получивших признание за достижения в трудовой, общественной и иной деятельности"</t>
  </si>
  <si>
    <t xml:space="preserve">Задача "Социальная поддержка и улучшение качества жизни социально-уязвимых категорий граждан и граждан, оказавшихся в трудной жизненной и экстремальной ситуации, за счет развития адресных форм социальной помощи" </t>
  </si>
  <si>
    <t>Задача "Обеспечение информационной открытости органов местного самоуправления муниципального образования город Торжок"</t>
  </si>
  <si>
    <t>Задача "Комплексная автоматизация бюджетного процесса муниципального образования город Торжок, включая управление закупками и информационно-правовое обеспечение бюджетного процесса"</t>
  </si>
  <si>
    <t>Задача "Совершенствование кассового обслуживания исполнения бюджета муниципального образования"</t>
  </si>
  <si>
    <t>Задача "Повышение эффективности использования муниципального имущества, не закрепленного за юридическими лицами, за исключением земельных участков"</t>
  </si>
  <si>
    <t>Задача "Повышение эффективности использования муниципального имущества в части земельных участков"</t>
  </si>
  <si>
    <t>Обеспечение деятельности ответственного исполнителя и исполнителей программы</t>
  </si>
  <si>
    <t>Задача "Организационное обеспечение эффективного выполнения органами местного самоуправления возложенных на них функций"</t>
  </si>
  <si>
    <t>Обеспечение деятельности исполнителя программы</t>
  </si>
  <si>
    <t xml:space="preserve">Обеспечение деятельности исполнителя программы </t>
  </si>
  <si>
    <t>Задача "Обеспечение детей-сирот и детей, оставшихся без попечения родителей, лиц из  числа детей-сирот и детей, оставшихся без попечения родителей жилыми помещениями по договорам найма специализированных жилых помещений"</t>
  </si>
  <si>
    <t>Задача "Содействие в решении жилищных проблем молодых семей"</t>
  </si>
  <si>
    <t xml:space="preserve">Обеспечение деятельности  исполнителя программы </t>
  </si>
  <si>
    <t>04301R082Г</t>
  </si>
  <si>
    <t>01102S024Б</t>
  </si>
  <si>
    <t>Закупка товаров, работ и услуг для обеспечения государственных (муниципальных) нужд</t>
  </si>
  <si>
    <t>Поощрение народных дружин за активное участие в охране общественного порядка</t>
  </si>
  <si>
    <t>Задача "Повышение готовности органов местного самоуправления к защите населения и территорий от чрезвычайных ситуаций"</t>
  </si>
  <si>
    <t>9920000000</t>
  </si>
  <si>
    <t>Приложение 5</t>
  </si>
  <si>
    <t>Приложение 4</t>
  </si>
  <si>
    <t>021022007И</t>
  </si>
  <si>
    <t>Проведение противопожарных мероприятий и ремонтных работ бюджетным учреждением города Торжка в сфере осуществления культурно-досуговых мероприятий</t>
  </si>
  <si>
    <t>021032006И</t>
  </si>
  <si>
    <t>Содействие в материально-техническом оснащении и ремонте МБУ ДО "Детская школа искусств"</t>
  </si>
  <si>
    <t>Приложение 3</t>
  </si>
  <si>
    <t>0408</t>
  </si>
  <si>
    <t>Транспорт</t>
  </si>
  <si>
    <t>0620200000</t>
  </si>
  <si>
    <t>Задача "Создание условий по обеспечению максимально безопасных условий перевозки и наиболее полного и качественного удовлетворения спроса населения на транспортное обслуживание в городе Торжке"</t>
  </si>
  <si>
    <t>062022006Б</t>
  </si>
  <si>
    <t>Организация регулярных перевозок пассажиров по муниципальным маршрутам регулярных перевозок в муниципальном образовании город Торжок</t>
  </si>
  <si>
    <t>081022002Б</t>
  </si>
  <si>
    <t>Разработка проекта планировки и межевания территории под жилую застройку в районе ул. Гончарная в городе Торжке</t>
  </si>
  <si>
    <t>012012003И</t>
  </si>
  <si>
    <t>Содействие в материально-техническом оснащении и ремонте подростковых клубов</t>
  </si>
  <si>
    <t>011012008И</t>
  </si>
  <si>
    <t>Оснащение муниципальных бюджетных образовательных организаций, предоставляющих услуги дошкольного образования</t>
  </si>
  <si>
    <t>011022006И</t>
  </si>
  <si>
    <t>Приложение 7</t>
  </si>
  <si>
    <t>Демонтаж многоквартирных жилых домов, не подлежащих капитальному ремонту, в целях подготовки земельных участков под застройку</t>
  </si>
  <si>
    <t>091032050Б</t>
  </si>
  <si>
    <t>Мероприятия, не включенные в муниципальные программы муниципального образования город Торжок</t>
  </si>
  <si>
    <t>994002003Б</t>
  </si>
  <si>
    <t>Исполнение судебных актов</t>
  </si>
  <si>
    <t>011021894И</t>
  </si>
  <si>
    <t>Укрепление материально-технической базы муниципальных общеобразовательных организаций за счет средств областного бюджета</t>
  </si>
  <si>
    <t>054012008Б</t>
  </si>
  <si>
    <t>Разработка проектно-сметной документации и выполнение работ по благоустройству территории муниципального образования город Торжок</t>
  </si>
  <si>
    <t xml:space="preserve">Распределение межбюджетных субсидий,субвенций и иных межбюджетных трансфертов, имеющих целевое назначение,  по целевым статьям (муниципальным программам и непрограммным направлениям деятельности)  и главным распорядителям средств бюджета муниципального образования город Торжок  на 2016 год  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</si>
  <si>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</si>
  <si>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</si>
  <si>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Субвенции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</si>
  <si>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</si>
  <si>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на осуществление  полномочий по составлению списков кандидатов в присяжные заседатели федеральных судов общей юрисдикции в Российской Федерации</t>
  </si>
  <si>
    <t>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</si>
  <si>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Субвенции на осуществление государственных полномочий на государственную регистрацию актов гражданского состояния</t>
  </si>
  <si>
    <t>Субвенции на осуществление отдельных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</si>
  <si>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</t>
  </si>
  <si>
    <t xml:space="preserve"> Комитет по управлению имуществом муниципального образования город Торжок Тверской области</t>
  </si>
  <si>
    <t>Приложение 8</t>
  </si>
  <si>
    <t xml:space="preserve">Субсидии на укрепление материально-технической базы муниципальных общеобразовательных организаций </t>
  </si>
  <si>
    <t>081025391Б</t>
  </si>
  <si>
    <t>Осуществление органами местного самоуправления отдельных государственных полномочий Российской Федерации, переданных для осуществления органами исполнительной власти Тверской области по подготовке и проведению Всероссийской сельскохозяйственной переписи</t>
  </si>
  <si>
    <t>Субвенции на осуществление органами местного самоуправления отдельных государственных полномочий Российской Федерации, переданных для осуществления органами исполнительной власти Тверской области по подготовке и проведению Всероссийской сельскохозяйственной переписи</t>
  </si>
  <si>
    <t>0130000000</t>
  </si>
  <si>
    <t>Подпрограмма "Социальная реабилитация детей, находящихся в конфликте с законом (совершивших правонарушения и преступления), профилактика безнадзорности и беспризорности детей, преступности несовершеннолетних, в том числе повторной</t>
  </si>
  <si>
    <t>0130100000</t>
  </si>
  <si>
    <t xml:space="preserve">Задача "Создание непрерывного комплексного социального сопровождения, социализации и реабилитации несовершеннолетних, склонных к совершению или совершивших правонарушения и преступления, а также безнадзорных несовершеннолетних" </t>
  </si>
  <si>
    <t>Реализация инновационного социального проекта муниципального образования город Торжок по комплексной социальной реабилитации и адаптации детей, находящихся в конфликте с законом, безнадзорных и беспризорных детей «Вам захочется жить по-другому!»</t>
  </si>
  <si>
    <t>013012001Б</t>
  </si>
  <si>
    <t>Субсидии на реализацию расходных обязательств муниципальных образований Тверской области по поддержке редакций районных и городских газет</t>
  </si>
  <si>
    <t>085011032С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</si>
  <si>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</si>
  <si>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011021023И</t>
  </si>
  <si>
    <t>Субсидии на организацию отдыха детей в каникулярное время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</si>
  <si>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за счет средств областного бюджета  </t>
  </si>
  <si>
    <t>011021023М</t>
  </si>
  <si>
    <t>Организация обеспечения учащихся начальных классов муниципальных общеобразовательных организаций  горячим питанием за счет средств областного бюджета</t>
  </si>
  <si>
    <t>Организация отдыха детей в каникулярное время за счет средств областного бюджета</t>
  </si>
  <si>
    <t>011021024Б</t>
  </si>
  <si>
    <t>011021024И</t>
  </si>
  <si>
    <t>Приложение 2</t>
  </si>
  <si>
    <t xml:space="preserve">к   решению Торжокской городской 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</si>
  <si>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2016 год</t>
  </si>
  <si>
    <t>Код классификации Российской Федерации</t>
  </si>
  <si>
    <t>Наименование дохода</t>
  </si>
  <si>
    <t>Сумма, 
тыс.руб.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</si>
  <si>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</si>
  <si>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</si>
  <si>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</si>
  <si>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</si>
  <si>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</si>
  <si>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</si>
  <si>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</si>
  <si>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</si>
  <si>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</si>
  <si>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</si>
  <si>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</si>
  <si>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</si>
  <si>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</si>
  <si>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</si>
  <si>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</si>
  <si>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</si>
  <si>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</si>
  <si>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</si>
  <si>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</si>
  <si>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</si>
  <si>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</si>
  <si>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</si>
  <si>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</si>
  <si>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</si>
  <si>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</si>
  <si>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</si>
  <si>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</si>
  <si>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</si>
  <si>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</si>
  <si>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</si>
  <si>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</si>
  <si>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</si>
  <si>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</si>
  <si>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</si>
  <si>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</si>
  <si>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</si>
  <si>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</si>
  <si>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</si>
  <si>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</si>
  <si>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</si>
  <si>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</si>
  <si>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</si>
  <si>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</si>
  <si>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</si>
  <si>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</si>
  <si>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</si>
  <si>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</si>
  <si>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</si>
  <si>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</si>
  <si>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</si>
  <si>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</si>
  <si>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</si>
  <si>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</si>
  <si>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</si>
  <si>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</si>
  <si>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</si>
  <si>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</si>
  <si>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</si>
  <si>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</si>
  <si>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</si>
  <si>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</si>
  <si>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</si>
  <si>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</si>
  <si>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</si>
  <si>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</si>
  <si>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</si>
  <si>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</si>
  <si>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</si>
  <si>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</si>
  <si>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</si>
  <si>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</si>
  <si>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</si>
  <si>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</si>
  <si>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</si>
  <si>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</si>
  <si>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</si>
  <si>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</si>
  <si>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</si>
  <si>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</si>
  <si>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</si>
  <si>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</si>
  <si>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</si>
  <si>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</si>
  <si>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</si>
  <si>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</si>
  <si>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</si>
  <si>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</si>
  <si>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</si>
  <si>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</si>
  <si>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</si>
  <si>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</si>
  <si>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</si>
  <si>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</si>
  <si>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</si>
  <si>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</si>
  <si>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</si>
  <si>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</si>
  <si>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</si>
  <si>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</si>
  <si>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</si>
  <si>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</si>
  <si>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</si>
  <si>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</si>
  <si>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</si>
  <si>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</si>
  <si>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</si>
  <si>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</si>
  <si>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</si>
  <si>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</si>
  <si>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</si>
  <si>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</si>
  <si>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</si>
  <si>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</si>
  <si>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</si>
  <si>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</si>
  <si>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</si>
  <si>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 статьей 119.1, пунктами 1 и 2 статьи 120, статьями 125, 126, 128, 129, 129.1, 132, 133, 134, 135, 135.1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</si>
  <si>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</si>
  <si>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Кодеском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</si>
  <si>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</si>
  <si>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</si>
  <si>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</si>
  <si>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</si>
  <si>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</si>
  <si>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</si>
  <si>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</si>
  <si>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</si>
  <si>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</si>
  <si>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</si>
  <si>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</si>
  <si>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</si>
  <si>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</si>
  <si>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</si>
  <si>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000 1 16 37000 00 0000 140</t>
  </si>
  <si>
    <t>Поступления сумм в возмещение вреда, причиняемого автомобильным дорогам  транспортными средствами, осуществляющими перевозки тяжеловесных и (или) крупногабаритных грузов</t>
  </si>
  <si>
    <t>000 11 6 37030 04 0000 140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</si>
  <si>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</si>
  <si>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000 1 16 43000 01 0000 140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</si>
  <si>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</si>
  <si>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</si>
  <si>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</si>
  <si>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</si>
  <si>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</si>
  <si>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</si>
  <si>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</si>
  <si>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</si>
  <si>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</si>
  <si>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</si>
  <si>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</si>
  <si>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</si>
  <si>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</si>
  <si>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</si>
  <si>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бюджетной системы Российской Федерации</t>
  </si>
  <si>
    <t>000 2 02 01003 00  0000 151</t>
  </si>
  <si>
    <t>Дотации бюджетам на поддержку мер по обеспечению сбалансированности бюджетов</t>
  </si>
  <si>
    <t>000 2 02 01003 04  0000 151</t>
  </si>
  <si>
    <t>Дотации бюджетам городских округов на поддержку мер по обеспечению сбалансированности бюджетов</t>
  </si>
  <si>
    <t>000 2 02 02000 00 0000 151</t>
  </si>
  <si>
    <t>Субсидии бюджетам бюджетной системы Российской Федерации (межбюджетные субсидии)</t>
  </si>
  <si>
    <t>000 2 02 02999 00 0000 151</t>
  </si>
  <si>
    <t>Прочие субсидии</t>
  </si>
  <si>
    <t>000 2 02 02999 04 0000 151</t>
  </si>
  <si>
    <t>Субсидии  на организацию обеспечения учащихся начальных классов муниципальных общеобразовательных учреждений горячим питанием</t>
  </si>
  <si>
    <t>Субсидии на поддержку редакций районных и городских газет</t>
  </si>
  <si>
    <t>000 2 02 03000 00 0000 151</t>
  </si>
  <si>
    <t>Субвенции бюджетам бюджетной системы Российской Федерации</t>
  </si>
  <si>
    <t>000 2 02 03003 00 0000 151</t>
  </si>
  <si>
    <t xml:space="preserve">Субвенции  бюджетам на  государственную регистрацию актов гражданского состояния </t>
  </si>
  <si>
    <t>000 2 02 03003 04 0000 151</t>
  </si>
  <si>
    <t xml:space="preserve">Субвенции  бюджетам городских округов на  государственную регистрацию актов гражданского состояния </t>
  </si>
  <si>
    <t>000 2 02 03007 00  0000 151</t>
  </si>
  <si>
    <t>Субвенции бюджетам на  составление (изменение) списков кандидатов в присяжные заседатели федеральных судов общей юрисдикции в Российской Федерации</t>
  </si>
  <si>
    <t>000 2 02 03007 04  0000 151</t>
  </si>
  <si>
    <t>Субвенции бюджетам городских округов на  составление (изменение) списков кандидатов в присяжные заседатели федеральных судов общей юрисдикции в Российской Федерации</t>
  </si>
  <si>
    <t>000 2 02 03029 00 0000 151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</si>
  <si>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</si>
  <si>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</si>
  <si>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</si>
  <si>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000 2 02 03119 00 0000 151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</si>
  <si>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</si>
  <si>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000 2 02 03119 04 0000 151</t>
  </si>
  <si>
    <t>Субвенции бюджетам городских округов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</si>
  <si>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000 2 02 03121 00 0000 151</t>
  </si>
  <si>
    <t>Субвенции бюджетам на проведение Всероссийской сельскохозяйственной переписи в 2016 году</t>
  </si>
  <si>
    <t>000 2 02 03121 04 0000 151</t>
  </si>
  <si>
    <t>Субвенции бюджетам городских округов на проведение Всероссийской сельскохозяйственной переписи в 2016 году</t>
  </si>
  <si>
    <t>000 2 02 03999 00 0000 151</t>
  </si>
  <si>
    <t>Прочие субвенции</t>
  </si>
  <si>
    <t>000 2 02 03999 04 0000 151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</si>
  <si>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</si>
  <si>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</si>
  <si>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</si>
  <si>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</si>
  <si>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</si>
  <si>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000 2 04 00000 00 0000 000</t>
  </si>
  <si>
    <t>БЕЗВОЗМЕЗДНЫЕ ПОСТУПЛЕНИЯ ОТ НЕГОСУДАРСТВЕННЫХ ОРГАНИЗАЦИЙ</t>
  </si>
  <si>
    <t>000 2 04 04000 04 0000 180</t>
  </si>
  <si>
    <t>Безвозмездные поступления от негосударственных организаций в бюджеты городских округов</t>
  </si>
  <si>
    <t>000 2 04 04010 04 0000 180</t>
  </si>
  <si>
    <t>Предоставление негосударственными организациями грантов для получателей средств бюджетов городских округов</t>
  </si>
  <si>
    <t>000 2 07 00000 00 0000 000</t>
  </si>
  <si>
    <t>ПРОЧИЕ БЕЗВОЗМЕЗДНЫЕ ПОСТУПЛЕНИЯ</t>
  </si>
  <si>
    <t>000 2 07 04000 04 0000 180</t>
  </si>
  <si>
    <t>Прочие безвозмездные поступления в бюджеты городских округов</t>
  </si>
  <si>
    <t>000 2 07 04050 04 0000 180</t>
  </si>
  <si>
    <t xml:space="preserve">Прочие безвозмездные поступления в бюджеты городских округов </t>
  </si>
  <si>
    <t>ИТОГО ДОХОДОВ</t>
  </si>
  <si>
    <t>Подпрограмма  "Социальная реабилитация детей, находящихся в конфликте с законом (совершивших правонарушения и преступления), профилактика безнадзорности и беспризорности детей, преступности несовершеннолетних, в том числе повторной "</t>
  </si>
  <si>
    <t>Реализация инновационного социального проекта муниципального образования город Торжок по комплексной социальной реабилитации и адаптации детей, находящихся в конфликте с законом, безнадзорных и беспризорных детей "Вам захочется жить по-другому!"</t>
  </si>
  <si>
    <t>Организация отдыха детей в каникулярное время за счет средств областного бюджета (частичное возмещение стоимости путевок)</t>
  </si>
  <si>
    <t>Подпрограмма "Социальная реабилитация детей, находящихся в конфликте с законом (совершивших правонарушения и преступления), профилактика безнадзорности и беспризорности детей, преступности несовершеннолетних, в том числе повторной"</t>
  </si>
  <si>
    <t>Реализация мероприятий по обращениям, поступающим к депутатам Законодательного Собрания Тверской области</t>
  </si>
  <si>
    <t>995001092Я</t>
  </si>
  <si>
    <t>Средства на реализацию мероприятий по обращениям, поступающим к депутатам Законодательного Собрания Тверской области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</si>
  <si>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</si>
  <si>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</si>
  <si>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</si>
  <si>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</si>
  <si>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000 2 02 04999 04 0000 151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</si>
  <si>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</si>
  <si>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9950000000</t>
  </si>
  <si>
    <t>Прочие межбюджетные трансферты  на реализацию мероприятий по обращениям, поступающим к депутатам Законодательного Собрания Тверской области</t>
  </si>
  <si>
    <t xml:space="preserve">Думы  от 27.04.2016  № 28   </t>
  </si>
  <si>
    <t xml:space="preserve"> Думы от 27.04.2016 № 28</t>
  </si>
  <si>
    <t>Думы  от 27.04.2016  № 28</t>
  </si>
  <si>
    <t>Думы  от  27.04.2016  № 28</t>
  </si>
  <si>
    <t xml:space="preserve">Думы от  27.04.2016 № 28 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</si>
</sst>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"/>
  </numFmts>
  <fonts count="14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 Cyr"/>
      <family val="2"/>
    </font>
    <font>
      <sz val="13"/>
      <name val="Times New Roman Cyr"/>
      <family val="1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</borders>
  <cellStyleXfs count="36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93"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4" fontId="4" fillId="0" borderId="0" xfId="0" applyNumberFormat="1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Alignment="1">
      <alignment horizontal="right" wrapText="1"/>
    </xf>
    <xf numFmtId="0" fontId="4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8" fillId="0" borderId="0" xfId="0" applyNumberFormat="1" applyFont="1" applyFill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9" fontId="4" fillId="0" borderId="8" xfId="0" applyNumberFormat="1" applyFont="1" applyFill="1" applyBorder="1" applyAlignment="1">
      <alignment horizontal="right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/>
      <protection locked="0"/>
    </xf>
    <xf numFmtId="164" fontId="11" fillId="0" borderId="1" xfId="33" applyNumberFormat="1" applyFont="1" applyFill="1" applyBorder="1" applyAlignment="1">
      <alignment horizontal="center" vertical="center" wrapText="1"/>
      <protection/>
    </xf>
    <xf numFmtId="164" fontId="12" fillId="0" borderId="1" xfId="3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24" applyNumberFormat="1" applyFont="1" applyFill="1" applyBorder="1" applyAlignment="1" applyProtection="1">
      <alignment horizontal="center" vertical="center"/>
      <protection/>
    </xf>
    <xf numFmtId="0" fontId="4" fillId="0" borderId="1" xfId="24" applyFont="1" applyBorder="1" applyAlignment="1">
      <alignment horizontal="justify" vertical="center" wrapText="1"/>
      <protection/>
    </xf>
    <xf numFmtId="165" fontId="4" fillId="0" borderId="1" xfId="24" applyNumberFormat="1" applyFont="1" applyFill="1" applyBorder="1" applyAlignment="1">
      <alignment horizontal="center" vertical="center"/>
      <protection/>
    </xf>
    <xf numFmtId="0" fontId="5" fillId="0" borderId="1" xfId="24" applyNumberFormat="1" applyFont="1" applyFill="1" applyBorder="1" applyAlignment="1" applyProtection="1">
      <alignment horizontal="center" vertical="center"/>
      <protection/>
    </xf>
    <xf numFmtId="0" fontId="5" fillId="0" borderId="1" xfId="24" applyNumberFormat="1" applyFont="1" applyFill="1" applyBorder="1" applyAlignment="1" applyProtection="1">
      <alignment horizontal="justify" vertical="center" wrapText="1"/>
      <protection/>
    </xf>
    <xf numFmtId="0" fontId="4" fillId="0" borderId="1" xfId="24" applyNumberFormat="1" applyFont="1" applyFill="1" applyBorder="1" applyAlignment="1" applyProtection="1">
      <alignment horizontal="justify" vertical="center" wrapText="1"/>
      <protection/>
    </xf>
    <xf numFmtId="164" fontId="4" fillId="0" borderId="2" xfId="0" applyNumberFormat="1" applyFont="1" applyFill="1" applyBorder="1" applyAlignment="1">
      <alignment vertical="center" wrapText="1"/>
    </xf>
    <xf numFmtId="49" fontId="4" fillId="0" borderId="0" xfId="35" applyNumberFormat="1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left" vertical="center" wrapText="1"/>
      <protection/>
    </xf>
    <xf numFmtId="0" fontId="2" fillId="0" borderId="0" xfId="35" applyFont="1">
      <alignment/>
      <protection/>
    </xf>
    <xf numFmtId="0" fontId="4" fillId="0" borderId="0" xfId="35" applyFont="1" applyFill="1" applyBorder="1" applyAlignment="1">
      <alignment horizontal="center" vertical="center"/>
      <protection/>
    </xf>
    <xf numFmtId="0" fontId="5" fillId="0" borderId="0" xfId="35" applyFont="1" applyFill="1" applyBorder="1" applyAlignment="1">
      <alignment horizontal="center" vertical="center" wrapText="1"/>
      <protection/>
    </xf>
    <xf numFmtId="49" fontId="5" fillId="0" borderId="1" xfId="35" applyNumberFormat="1" applyFont="1" applyFill="1" applyBorder="1" applyAlignment="1">
      <alignment horizontal="center" vertical="center"/>
      <protection/>
    </xf>
    <xf numFmtId="0" fontId="5" fillId="0" borderId="1" xfId="35" applyFont="1" applyFill="1" applyBorder="1" applyAlignment="1">
      <alignment horizontal="justify" vertical="center" wrapText="1"/>
      <protection/>
    </xf>
    <xf numFmtId="165" fontId="5" fillId="0" borderId="1" xfId="35" applyNumberFormat="1" applyFont="1" applyFill="1" applyBorder="1" applyAlignment="1">
      <alignment horizontal="center" vertical="center"/>
      <protection/>
    </xf>
    <xf numFmtId="49" fontId="4" fillId="0" borderId="1" xfId="35" applyNumberFormat="1" applyFont="1" applyFill="1" applyBorder="1" applyAlignment="1">
      <alignment horizontal="center" vertical="center"/>
      <protection/>
    </xf>
    <xf numFmtId="165" fontId="4" fillId="0" borderId="1" xfId="35" applyNumberFormat="1" applyFont="1" applyFill="1" applyBorder="1" applyAlignment="1">
      <alignment horizontal="center" vertical="center"/>
      <protection/>
    </xf>
    <xf numFmtId="0" fontId="4" fillId="0" borderId="1" xfId="35" applyFont="1" applyFill="1" applyBorder="1" applyAlignment="1">
      <alignment horizontal="justify" vertical="center" wrapText="1"/>
      <protection/>
    </xf>
    <xf numFmtId="49" fontId="5" fillId="0" borderId="1" xfId="35" applyNumberFormat="1" applyFont="1" applyBorder="1" applyAlignment="1">
      <alignment horizontal="center" vertical="center"/>
      <protection/>
    </xf>
    <xf numFmtId="49" fontId="4" fillId="0" borderId="1" xfId="35" applyNumberFormat="1" applyFont="1" applyBorder="1" applyAlignment="1">
      <alignment horizontal="center" vertical="center"/>
      <protection/>
    </xf>
    <xf numFmtId="165" fontId="4" fillId="0" borderId="1" xfId="35" applyNumberFormat="1" applyFont="1" applyFill="1" applyBorder="1" applyAlignment="1">
      <alignment horizontal="center" vertical="center" wrapText="1"/>
      <protection/>
    </xf>
    <xf numFmtId="165" fontId="5" fillId="0" borderId="1" xfId="35" applyNumberFormat="1" applyFont="1" applyFill="1" applyBorder="1" applyAlignment="1">
      <alignment horizontal="center" vertical="center" wrapText="1"/>
      <protection/>
    </xf>
    <xf numFmtId="0" fontId="4" fillId="0" borderId="1" xfId="35" applyFont="1" applyBorder="1" applyAlignment="1">
      <alignment horizontal="center" vertical="center"/>
      <protection/>
    </xf>
    <xf numFmtId="0" fontId="5" fillId="0" borderId="1" xfId="35" applyFont="1" applyBorder="1" applyAlignment="1">
      <alignment horizontal="center" vertical="center"/>
      <protection/>
    </xf>
    <xf numFmtId="3" fontId="4" fillId="0" borderId="1" xfId="35" applyNumberFormat="1" applyFont="1" applyBorder="1" applyAlignment="1">
      <alignment horizontal="center" vertical="center" wrapText="1"/>
      <protection/>
    </xf>
    <xf numFmtId="3" fontId="5" fillId="0" borderId="1" xfId="35" applyNumberFormat="1" applyFont="1" applyBorder="1" applyAlignment="1">
      <alignment horizontal="center" vertical="center" wrapText="1"/>
      <protection/>
    </xf>
    <xf numFmtId="0" fontId="5" fillId="0" borderId="1" xfId="35" applyNumberFormat="1" applyFont="1" applyFill="1" applyBorder="1" applyAlignment="1" applyProtection="1">
      <alignment horizontal="center" vertical="center"/>
      <protection/>
    </xf>
    <xf numFmtId="0" fontId="5" fillId="0" borderId="1" xfId="35" applyNumberFormat="1" applyFont="1" applyFill="1" applyBorder="1" applyAlignment="1" applyProtection="1">
      <alignment horizontal="justify" vertical="center" wrapText="1"/>
      <protection/>
    </xf>
    <xf numFmtId="0" fontId="5" fillId="0" borderId="1" xfId="35" applyFont="1" applyBorder="1" applyAlignment="1">
      <alignment horizontal="center" vertical="center" wrapText="1"/>
      <protection/>
    </xf>
    <xf numFmtId="0" fontId="5" fillId="0" borderId="1" xfId="35" applyFont="1" applyBorder="1" applyAlignment="1">
      <alignment horizontal="justify" vertical="center" wrapText="1"/>
      <protection/>
    </xf>
    <xf numFmtId="0" fontId="4" fillId="0" borderId="1" xfId="35" applyFont="1" applyBorder="1" applyAlignment="1">
      <alignment horizontal="justify" vertical="center" wrapText="1"/>
      <protection/>
    </xf>
    <xf numFmtId="165" fontId="2" fillId="0" borderId="0" xfId="35" applyNumberFormat="1" applyFont="1">
      <alignment/>
      <protection/>
    </xf>
    <xf numFmtId="0" fontId="4" fillId="0" borderId="1" xfId="35" applyNumberFormat="1" applyFont="1" applyFill="1" applyBorder="1" applyAlignment="1" applyProtection="1">
      <alignment horizontal="justify" vertical="center" wrapText="1"/>
      <protection/>
    </xf>
    <xf numFmtId="0" fontId="4" fillId="0" borderId="1" xfId="35" applyNumberFormat="1" applyFont="1" applyFill="1" applyBorder="1" applyAlignment="1" applyProtection="1">
      <alignment horizontal="center" vertical="center"/>
      <protection/>
    </xf>
    <xf numFmtId="0" fontId="5" fillId="0" borderId="1" xfId="24" applyFont="1" applyBorder="1" applyAlignment="1">
      <alignment horizontal="center" vertical="center"/>
      <protection/>
    </xf>
    <xf numFmtId="49" fontId="5" fillId="0" borderId="1" xfId="35" applyNumberFormat="1" applyFont="1" applyFill="1" applyBorder="1" applyAlignment="1">
      <alignment horizontal="left" vertical="center"/>
      <protection/>
    </xf>
    <xf numFmtId="0" fontId="5" fillId="0" borderId="1" xfId="35" applyFont="1" applyFill="1" applyBorder="1" applyAlignment="1">
      <alignment horizontal="left" vertical="center" wrapText="1"/>
      <protection/>
    </xf>
    <xf numFmtId="0" fontId="13" fillId="0" borderId="0" xfId="35" applyFont="1">
      <alignment/>
      <protection/>
    </xf>
    <xf numFmtId="0" fontId="8" fillId="0" borderId="0" xfId="35" applyFont="1" applyFill="1" applyBorder="1" applyAlignment="1">
      <alignment horizontal="left" vertical="center" wrapText="1"/>
      <protection/>
    </xf>
    <xf numFmtId="0" fontId="8" fillId="0" borderId="0" xfId="35" applyFont="1" applyFill="1" applyBorder="1" applyAlignment="1">
      <alignment horizontal="right" vertical="center"/>
      <protection/>
    </xf>
    <xf numFmtId="0" fontId="5" fillId="0" borderId="0" xfId="0" applyFont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35" applyFont="1" applyFill="1" applyBorder="1" applyAlignment="1">
      <alignment horizontal="right" vertical="center"/>
      <protection/>
    </xf>
    <xf numFmtId="0" fontId="5" fillId="0" borderId="0" xfId="35" applyFont="1" applyFill="1" applyBorder="1" applyAlignment="1">
      <alignment horizontal="center" vertical="center" wrapText="1"/>
      <protection/>
    </xf>
    <xf numFmtId="49" fontId="5" fillId="0" borderId="1" xfId="35" applyNumberFormat="1" applyFont="1" applyFill="1" applyBorder="1" applyAlignment="1">
      <alignment horizontal="center" vertical="center" wrapText="1"/>
      <protection/>
    </xf>
    <xf numFmtId="0" fontId="5" fillId="0" borderId="1" xfId="35" applyFont="1" applyFill="1" applyBorder="1" applyAlignment="1">
      <alignment horizontal="center" vertical="center" wrapText="1"/>
      <protection/>
    </xf>
    <xf numFmtId="0" fontId="5" fillId="0" borderId="2" xfId="35" applyFont="1" applyFill="1" applyBorder="1" applyAlignment="1">
      <alignment horizontal="center" vertical="center" wrapText="1"/>
      <protection/>
    </xf>
    <xf numFmtId="0" fontId="5" fillId="0" borderId="3" xfId="35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4 2 2" xfId="31"/>
    <cellStyle name="Обычный 2 3" xfId="32"/>
    <cellStyle name="Обычный_Прилож. № (общее образ) " xfId="33"/>
    <cellStyle name="Обычный 2 4" xfId="34"/>
    <cellStyle name="Обычный 2 5" xfId="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workbookViewId="0" topLeftCell="A1">
      <selection activeCell="A3" sqref="A3:C3"/>
    </sheetView>
  </sheetViews>
  <sheetFormatPr defaultColWidth="9.125" defaultRowHeight="12.75"/>
  <cols>
    <col min="1" max="1" width="30.625" style="2" customWidth="1"/>
    <col min="2" max="2" width="51.00390625" style="2" customWidth="1"/>
    <col min="3" max="3" width="13.25390625" style="25" customWidth="1"/>
    <col min="4" max="16384" width="9.125" style="2" customWidth="1"/>
  </cols>
  <sheetData>
    <row r="1" spans="1:3" ht="12.75">
      <c r="A1" s="167" t="s">
        <v>42</v>
      </c>
      <c r="B1" s="167"/>
      <c r="C1" s="167"/>
    </row>
    <row r="2" spans="1:3" ht="12.75">
      <c r="A2" s="167" t="s">
        <v>32</v>
      </c>
      <c r="B2" s="167"/>
      <c r="C2" s="167"/>
    </row>
    <row r="3" spans="1:3" ht="12.75">
      <c r="A3" s="167" t="s">
        <v>774</v>
      </c>
      <c r="B3" s="167"/>
      <c r="C3" s="167"/>
    </row>
    <row r="5" spans="1:3" ht="12.75">
      <c r="A5" s="165" t="s">
        <v>43</v>
      </c>
      <c r="B5" s="165"/>
      <c r="C5" s="165"/>
    </row>
    <row r="6" spans="1:3" ht="12.75">
      <c r="A6" s="165" t="s">
        <v>256</v>
      </c>
      <c r="B6" s="165"/>
      <c r="C6" s="165"/>
    </row>
    <row r="8" spans="1:3" ht="33">
      <c r="A8" s="59" t="s">
        <v>389</v>
      </c>
      <c r="B8" s="60" t="s">
        <v>39</v>
      </c>
      <c r="C8" s="61" t="s">
        <v>377</v>
      </c>
    </row>
    <row r="9" spans="1:3" ht="12.75">
      <c r="A9" s="38" t="s">
        <v>16</v>
      </c>
      <c r="B9" s="39">
        <v>2</v>
      </c>
      <c r="C9" s="39">
        <v>3</v>
      </c>
    </row>
    <row r="10" spans="1:3" ht="33">
      <c r="A10" s="18" t="s">
        <v>44</v>
      </c>
      <c r="B10" s="19" t="s">
        <v>131</v>
      </c>
      <c r="C10" s="40">
        <f>C11+C14</f>
        <v>14528.5</v>
      </c>
    </row>
    <row r="11" spans="1:3" ht="19.15" customHeight="1">
      <c r="A11" s="20" t="s">
        <v>45</v>
      </c>
      <c r="B11" s="21" t="s">
        <v>46</v>
      </c>
      <c r="C11" s="41">
        <f aca="true" t="shared" si="0" ref="C11:C12">C12</f>
        <v>-623396.5</v>
      </c>
    </row>
    <row r="12" spans="1:3" ht="33">
      <c r="A12" s="20" t="s">
        <v>47</v>
      </c>
      <c r="B12" s="21" t="s">
        <v>48</v>
      </c>
      <c r="C12" s="41">
        <f t="shared" si="0"/>
        <v>-623396.5</v>
      </c>
    </row>
    <row r="13" spans="1:3" ht="33">
      <c r="A13" s="20" t="s">
        <v>49</v>
      </c>
      <c r="B13" s="21" t="s">
        <v>50</v>
      </c>
      <c r="C13" s="41">
        <v>-623396.5</v>
      </c>
    </row>
    <row r="14" spans="1:3" ht="21" customHeight="1">
      <c r="A14" s="20" t="s">
        <v>51</v>
      </c>
      <c r="B14" s="21" t="s">
        <v>52</v>
      </c>
      <c r="C14" s="41">
        <f aca="true" t="shared" si="1" ref="C14:C15">C15</f>
        <v>637925</v>
      </c>
    </row>
    <row r="15" spans="1:3" ht="33">
      <c r="A15" s="20" t="s">
        <v>53</v>
      </c>
      <c r="B15" s="21" t="s">
        <v>54</v>
      </c>
      <c r="C15" s="41">
        <f t="shared" si="1"/>
        <v>637925</v>
      </c>
    </row>
    <row r="16" spans="1:3" ht="33">
      <c r="A16" s="20" t="s">
        <v>55</v>
      </c>
      <c r="B16" s="21" t="s">
        <v>56</v>
      </c>
      <c r="C16" s="41">
        <v>637925</v>
      </c>
    </row>
    <row r="17" spans="1:3" ht="20.45" customHeight="1">
      <c r="A17" s="166" t="s">
        <v>57</v>
      </c>
      <c r="B17" s="166"/>
      <c r="C17" s="40">
        <f>C10</f>
        <v>14528.5</v>
      </c>
    </row>
    <row r="19" spans="1:2" ht="12.75">
      <c r="A19" s="22"/>
      <c r="B19" s="23"/>
    </row>
    <row r="20" ht="12.75">
      <c r="B20" s="1"/>
    </row>
  </sheetData>
  <mergeCells count="6">
    <mergeCell ref="A5:C5"/>
    <mergeCell ref="A17:B17"/>
    <mergeCell ref="A6:C6"/>
    <mergeCell ref="A1:C1"/>
    <mergeCell ref="A2:C2"/>
    <mergeCell ref="A3:C3"/>
  </mergeCells>
  <printOptions/>
  <pageMargins left="0.5905511811023623" right="0.1968503937007874" top="0.1968503937007874" bottom="0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9"/>
  <sheetViews>
    <sheetView zoomScale="80" zoomScaleNormal="80" workbookViewId="0" topLeftCell="A16">
      <selection activeCell="G5" sqref="G5"/>
    </sheetView>
  </sheetViews>
  <sheetFormatPr defaultColWidth="9.125" defaultRowHeight="12.75"/>
  <cols>
    <col min="1" max="1" width="31.75390625" style="162" bestFit="1" customWidth="1"/>
    <col min="2" max="2" width="76.625" style="162" customWidth="1"/>
    <col min="3" max="3" width="14.25390625" style="162" customWidth="1"/>
    <col min="4" max="4" width="9.125" style="134" customWidth="1"/>
    <col min="5" max="5" width="9.875" style="134" bestFit="1" customWidth="1"/>
    <col min="6" max="16384" width="9.125" style="134" customWidth="1"/>
  </cols>
  <sheetData>
    <row r="1" spans="1:3" ht="16.5">
      <c r="A1" s="132"/>
      <c r="B1" s="163"/>
      <c r="C1" s="164" t="s">
        <v>546</v>
      </c>
    </row>
    <row r="2" spans="1:3" ht="16.5">
      <c r="A2" s="132"/>
      <c r="B2" s="168" t="s">
        <v>547</v>
      </c>
      <c r="C2" s="168"/>
    </row>
    <row r="3" spans="1:3" ht="16.5">
      <c r="A3" s="132"/>
      <c r="B3" s="168" t="s">
        <v>775</v>
      </c>
      <c r="C3" s="168"/>
    </row>
    <row r="4" spans="1:3" ht="16.5">
      <c r="A4" s="132"/>
      <c r="B4" s="133"/>
      <c r="C4" s="135"/>
    </row>
    <row r="5" spans="1:3" ht="54" customHeight="1">
      <c r="A5" s="169" t="s">
        <v>548</v>
      </c>
      <c r="B5" s="169"/>
      <c r="C5" s="169"/>
    </row>
    <row r="6" spans="1:3" ht="16.5">
      <c r="A6" s="136"/>
      <c r="B6" s="136"/>
      <c r="C6" s="136"/>
    </row>
    <row r="7" spans="1:3" ht="19.9" customHeight="1">
      <c r="A7" s="170" t="s">
        <v>549</v>
      </c>
      <c r="B7" s="171" t="s">
        <v>550</v>
      </c>
      <c r="C7" s="172" t="s">
        <v>551</v>
      </c>
    </row>
    <row r="8" spans="1:3" ht="20.45" customHeight="1">
      <c r="A8" s="170"/>
      <c r="B8" s="171"/>
      <c r="C8" s="173"/>
    </row>
    <row r="9" spans="1:3" ht="16.5">
      <c r="A9" s="137" t="s">
        <v>552</v>
      </c>
      <c r="B9" s="138" t="s">
        <v>553</v>
      </c>
      <c r="C9" s="139">
        <f>C10+C20+C25+C33+C38+C49+C58+C65+C54+C15</f>
        <v>305201.49999999994</v>
      </c>
    </row>
    <row r="10" spans="1:3" ht="16.5">
      <c r="A10" s="137" t="s">
        <v>554</v>
      </c>
      <c r="B10" s="138" t="s">
        <v>555</v>
      </c>
      <c r="C10" s="139">
        <f>C11</f>
        <v>142082.3</v>
      </c>
    </row>
    <row r="11" spans="1:3" ht="16.5">
      <c r="A11" s="137" t="s">
        <v>556</v>
      </c>
      <c r="B11" s="138" t="s">
        <v>557</v>
      </c>
      <c r="C11" s="139">
        <f>C12+C13+C14</f>
        <v>142082.3</v>
      </c>
    </row>
    <row r="12" spans="1:3" ht="66">
      <c r="A12" s="140" t="s">
        <v>558</v>
      </c>
      <c r="B12" s="142" t="s">
        <v>559</v>
      </c>
      <c r="C12" s="141">
        <v>141067.9</v>
      </c>
    </row>
    <row r="13" spans="1:3" ht="115.5">
      <c r="A13" s="140" t="s">
        <v>560</v>
      </c>
      <c r="B13" s="142" t="s">
        <v>561</v>
      </c>
      <c r="C13" s="141">
        <v>400.6</v>
      </c>
    </row>
    <row r="14" spans="1:3" ht="49.5">
      <c r="A14" s="140" t="s">
        <v>562</v>
      </c>
      <c r="B14" s="142" t="s">
        <v>563</v>
      </c>
      <c r="C14" s="141">
        <v>613.8</v>
      </c>
    </row>
    <row r="15" spans="1:3" ht="33">
      <c r="A15" s="137" t="s">
        <v>564</v>
      </c>
      <c r="B15" s="138" t="s">
        <v>565</v>
      </c>
      <c r="C15" s="139">
        <f>C16</f>
        <v>874</v>
      </c>
    </row>
    <row r="16" spans="1:3" ht="33">
      <c r="A16" s="137" t="s">
        <v>566</v>
      </c>
      <c r="B16" s="138" t="s">
        <v>567</v>
      </c>
      <c r="C16" s="139">
        <f>C17+C18+C19</f>
        <v>874</v>
      </c>
    </row>
    <row r="17" spans="1:3" ht="66">
      <c r="A17" s="140" t="s">
        <v>568</v>
      </c>
      <c r="B17" s="142" t="s">
        <v>569</v>
      </c>
      <c r="C17" s="141">
        <v>284.5</v>
      </c>
    </row>
    <row r="18" spans="1:3" ht="82.5">
      <c r="A18" s="140" t="s">
        <v>570</v>
      </c>
      <c r="B18" s="142" t="s">
        <v>571</v>
      </c>
      <c r="C18" s="141">
        <v>9.5</v>
      </c>
    </row>
    <row r="19" spans="1:3" ht="66">
      <c r="A19" s="140" t="s">
        <v>572</v>
      </c>
      <c r="B19" s="142" t="s">
        <v>573</v>
      </c>
      <c r="C19" s="141">
        <v>580</v>
      </c>
    </row>
    <row r="20" spans="1:3" ht="16.5">
      <c r="A20" s="137" t="s">
        <v>574</v>
      </c>
      <c r="B20" s="138" t="s">
        <v>575</v>
      </c>
      <c r="C20" s="139">
        <f>C21+C23</f>
        <v>42950</v>
      </c>
    </row>
    <row r="21" spans="1:3" ht="33">
      <c r="A21" s="137" t="s">
        <v>576</v>
      </c>
      <c r="B21" s="138" t="s">
        <v>577</v>
      </c>
      <c r="C21" s="139">
        <f>C22</f>
        <v>39924</v>
      </c>
    </row>
    <row r="22" spans="1:3" ht="16.5">
      <c r="A22" s="140" t="s">
        <v>578</v>
      </c>
      <c r="B22" s="142" t="s">
        <v>577</v>
      </c>
      <c r="C22" s="141">
        <v>39924</v>
      </c>
    </row>
    <row r="23" spans="1:3" ht="33">
      <c r="A23" s="143" t="s">
        <v>579</v>
      </c>
      <c r="B23" s="138" t="s">
        <v>580</v>
      </c>
      <c r="C23" s="139">
        <f>C24</f>
        <v>3026</v>
      </c>
    </row>
    <row r="24" spans="1:3" ht="33">
      <c r="A24" s="144" t="s">
        <v>581</v>
      </c>
      <c r="B24" s="142" t="s">
        <v>582</v>
      </c>
      <c r="C24" s="141">
        <v>3026</v>
      </c>
    </row>
    <row r="25" spans="1:3" ht="16.5">
      <c r="A25" s="137" t="s">
        <v>583</v>
      </c>
      <c r="B25" s="138" t="s">
        <v>584</v>
      </c>
      <c r="C25" s="139">
        <f>C26+C28</f>
        <v>59301.3</v>
      </c>
    </row>
    <row r="26" spans="1:3" ht="16.5">
      <c r="A26" s="137" t="s">
        <v>585</v>
      </c>
      <c r="B26" s="138" t="s">
        <v>586</v>
      </c>
      <c r="C26" s="139">
        <f>C27</f>
        <v>5133</v>
      </c>
    </row>
    <row r="27" spans="1:3" ht="49.5">
      <c r="A27" s="140" t="s">
        <v>587</v>
      </c>
      <c r="B27" s="142" t="s">
        <v>588</v>
      </c>
      <c r="C27" s="145">
        <v>5133</v>
      </c>
    </row>
    <row r="28" spans="1:3" ht="16.5">
      <c r="A28" s="137" t="s">
        <v>589</v>
      </c>
      <c r="B28" s="138" t="s">
        <v>590</v>
      </c>
      <c r="C28" s="139">
        <f>C29+C31</f>
        <v>54168.3</v>
      </c>
    </row>
    <row r="29" spans="1:3" ht="16.5">
      <c r="A29" s="140" t="s">
        <v>591</v>
      </c>
      <c r="B29" s="142" t="s">
        <v>592</v>
      </c>
      <c r="C29" s="141">
        <f>C30</f>
        <v>50475.3</v>
      </c>
    </row>
    <row r="30" spans="1:3" ht="33">
      <c r="A30" s="140" t="s">
        <v>593</v>
      </c>
      <c r="B30" s="142" t="s">
        <v>594</v>
      </c>
      <c r="C30" s="145">
        <v>50475.3</v>
      </c>
    </row>
    <row r="31" spans="1:3" ht="16.5">
      <c r="A31" s="140" t="s">
        <v>595</v>
      </c>
      <c r="B31" s="142" t="s">
        <v>596</v>
      </c>
      <c r="C31" s="141">
        <f>C32</f>
        <v>3693</v>
      </c>
    </row>
    <row r="32" spans="1:3" ht="33">
      <c r="A32" s="140" t="s">
        <v>597</v>
      </c>
      <c r="B32" s="142" t="s">
        <v>598</v>
      </c>
      <c r="C32" s="145">
        <v>3693</v>
      </c>
    </row>
    <row r="33" spans="1:3" ht="16.5">
      <c r="A33" s="137" t="s">
        <v>599</v>
      </c>
      <c r="B33" s="138" t="s">
        <v>600</v>
      </c>
      <c r="C33" s="139">
        <f>C34+C36</f>
        <v>4106</v>
      </c>
    </row>
    <row r="34" spans="1:3" ht="33">
      <c r="A34" s="137" t="s">
        <v>601</v>
      </c>
      <c r="B34" s="138" t="s">
        <v>602</v>
      </c>
      <c r="C34" s="139">
        <f>C35</f>
        <v>4056</v>
      </c>
    </row>
    <row r="35" spans="1:3" ht="49.5">
      <c r="A35" s="140" t="s">
        <v>603</v>
      </c>
      <c r="B35" s="142" t="s">
        <v>604</v>
      </c>
      <c r="C35" s="145">
        <v>4056</v>
      </c>
    </row>
    <row r="36" spans="1:3" ht="33">
      <c r="A36" s="137" t="s">
        <v>605</v>
      </c>
      <c r="B36" s="138" t="s">
        <v>606</v>
      </c>
      <c r="C36" s="146">
        <f>C37</f>
        <v>50</v>
      </c>
    </row>
    <row r="37" spans="1:3" ht="33">
      <c r="A37" s="140" t="s">
        <v>607</v>
      </c>
      <c r="B37" s="142" t="s">
        <v>608</v>
      </c>
      <c r="C37" s="145">
        <v>50</v>
      </c>
    </row>
    <row r="38" spans="1:3" ht="49.5">
      <c r="A38" s="137" t="s">
        <v>609</v>
      </c>
      <c r="B38" s="138" t="s">
        <v>610</v>
      </c>
      <c r="C38" s="139">
        <f>C39+C46</f>
        <v>31771.300000000003</v>
      </c>
    </row>
    <row r="39" spans="1:3" ht="99">
      <c r="A39" s="137" t="s">
        <v>611</v>
      </c>
      <c r="B39" s="138" t="s">
        <v>612</v>
      </c>
      <c r="C39" s="139">
        <f>C40+C42+C44</f>
        <v>31187.4</v>
      </c>
    </row>
    <row r="40" spans="1:3" ht="66">
      <c r="A40" s="140" t="s">
        <v>613</v>
      </c>
      <c r="B40" s="142" t="s">
        <v>614</v>
      </c>
      <c r="C40" s="141">
        <f>C41</f>
        <v>14478</v>
      </c>
    </row>
    <row r="41" spans="1:3" ht="82.5">
      <c r="A41" s="140" t="s">
        <v>615</v>
      </c>
      <c r="B41" s="142" t="s">
        <v>616</v>
      </c>
      <c r="C41" s="141">
        <v>14478</v>
      </c>
    </row>
    <row r="42" spans="1:3" ht="82.5">
      <c r="A42" s="140" t="s">
        <v>617</v>
      </c>
      <c r="B42" s="142" t="s">
        <v>618</v>
      </c>
      <c r="C42" s="145">
        <f>C43</f>
        <v>1283.2</v>
      </c>
    </row>
    <row r="43" spans="1:3" ht="66">
      <c r="A43" s="140" t="s">
        <v>619</v>
      </c>
      <c r="B43" s="142" t="s">
        <v>620</v>
      </c>
      <c r="C43" s="141">
        <v>1283.2</v>
      </c>
    </row>
    <row r="44" spans="1:3" ht="49.5">
      <c r="A44" s="140" t="s">
        <v>621</v>
      </c>
      <c r="B44" s="142" t="s">
        <v>622</v>
      </c>
      <c r="C44" s="141">
        <f>C45</f>
        <v>15426.2</v>
      </c>
    </row>
    <row r="45" spans="1:3" ht="33">
      <c r="A45" s="140" t="s">
        <v>623</v>
      </c>
      <c r="B45" s="142" t="s">
        <v>624</v>
      </c>
      <c r="C45" s="141">
        <v>15426.2</v>
      </c>
    </row>
    <row r="46" spans="1:3" ht="33">
      <c r="A46" s="137" t="s">
        <v>625</v>
      </c>
      <c r="B46" s="138" t="s">
        <v>626</v>
      </c>
      <c r="C46" s="139">
        <f>C47</f>
        <v>583.9</v>
      </c>
    </row>
    <row r="47" spans="1:3" ht="49.5">
      <c r="A47" s="140" t="s">
        <v>627</v>
      </c>
      <c r="B47" s="142" t="s">
        <v>628</v>
      </c>
      <c r="C47" s="141">
        <f>C48</f>
        <v>583.9</v>
      </c>
    </row>
    <row r="48" spans="1:3" ht="49.5">
      <c r="A48" s="140" t="s">
        <v>629</v>
      </c>
      <c r="B48" s="142" t="s">
        <v>630</v>
      </c>
      <c r="C48" s="141">
        <v>583.9</v>
      </c>
    </row>
    <row r="49" spans="1:3" ht="33">
      <c r="A49" s="137" t="s">
        <v>631</v>
      </c>
      <c r="B49" s="138" t="s">
        <v>632</v>
      </c>
      <c r="C49" s="139">
        <f>C50</f>
        <v>376.1</v>
      </c>
    </row>
    <row r="50" spans="1:3" ht="16.5">
      <c r="A50" s="137" t="s">
        <v>633</v>
      </c>
      <c r="B50" s="138" t="s">
        <v>634</v>
      </c>
      <c r="C50" s="139">
        <f>SUM(C51:C53)</f>
        <v>376.1</v>
      </c>
    </row>
    <row r="51" spans="1:3" ht="33">
      <c r="A51" s="147" t="s">
        <v>635</v>
      </c>
      <c r="B51" s="142" t="s">
        <v>636</v>
      </c>
      <c r="C51" s="141">
        <v>65.5</v>
      </c>
    </row>
    <row r="52" spans="1:3" ht="16.5">
      <c r="A52" s="147" t="s">
        <v>637</v>
      </c>
      <c r="B52" s="142" t="s">
        <v>638</v>
      </c>
      <c r="C52" s="141">
        <v>287</v>
      </c>
    </row>
    <row r="53" spans="1:3" ht="16.5">
      <c r="A53" s="147" t="s">
        <v>639</v>
      </c>
      <c r="B53" s="142" t="s">
        <v>640</v>
      </c>
      <c r="C53" s="141">
        <v>23.6</v>
      </c>
    </row>
    <row r="54" spans="1:3" ht="33">
      <c r="A54" s="137" t="s">
        <v>641</v>
      </c>
      <c r="B54" s="138" t="s">
        <v>642</v>
      </c>
      <c r="C54" s="139">
        <f>C55</f>
        <v>1573.5</v>
      </c>
    </row>
    <row r="55" spans="1:3" ht="16.5">
      <c r="A55" s="148" t="s">
        <v>643</v>
      </c>
      <c r="B55" s="138" t="s">
        <v>644</v>
      </c>
      <c r="C55" s="139">
        <f>C56</f>
        <v>1573.5</v>
      </c>
    </row>
    <row r="56" spans="1:3" ht="16.5">
      <c r="A56" s="147" t="s">
        <v>645</v>
      </c>
      <c r="B56" s="142" t="s">
        <v>646</v>
      </c>
      <c r="C56" s="141">
        <f>C57</f>
        <v>1573.5</v>
      </c>
    </row>
    <row r="57" spans="1:3" ht="33">
      <c r="A57" s="147" t="s">
        <v>647</v>
      </c>
      <c r="B57" s="142" t="s">
        <v>648</v>
      </c>
      <c r="C57" s="141">
        <v>1573.5</v>
      </c>
    </row>
    <row r="58" spans="1:3" ht="33">
      <c r="A58" s="137" t="s">
        <v>649</v>
      </c>
      <c r="B58" s="138" t="s">
        <v>650</v>
      </c>
      <c r="C58" s="139">
        <f>C59+C62</f>
        <v>17460.7</v>
      </c>
    </row>
    <row r="59" spans="1:3" ht="82.5">
      <c r="A59" s="137" t="s">
        <v>651</v>
      </c>
      <c r="B59" s="138" t="s">
        <v>652</v>
      </c>
      <c r="C59" s="139">
        <f>C60</f>
        <v>13967.4</v>
      </c>
    </row>
    <row r="60" spans="1:3" ht="99">
      <c r="A60" s="140" t="s">
        <v>653</v>
      </c>
      <c r="B60" s="142" t="s">
        <v>654</v>
      </c>
      <c r="C60" s="141">
        <f>C61</f>
        <v>13967.4</v>
      </c>
    </row>
    <row r="61" spans="1:3" ht="99">
      <c r="A61" s="140" t="s">
        <v>655</v>
      </c>
      <c r="B61" s="142" t="s">
        <v>656</v>
      </c>
      <c r="C61" s="141">
        <v>13967.4</v>
      </c>
    </row>
    <row r="62" spans="1:3" ht="33">
      <c r="A62" s="137" t="s">
        <v>657</v>
      </c>
      <c r="B62" s="138" t="s">
        <v>658</v>
      </c>
      <c r="C62" s="139">
        <f>C63</f>
        <v>3493.3</v>
      </c>
    </row>
    <row r="63" spans="1:3" ht="33">
      <c r="A63" s="140" t="s">
        <v>659</v>
      </c>
      <c r="B63" s="142" t="s">
        <v>660</v>
      </c>
      <c r="C63" s="141">
        <f>C64</f>
        <v>3493.3</v>
      </c>
    </row>
    <row r="64" spans="1:3" ht="49.5">
      <c r="A64" s="140" t="s">
        <v>661</v>
      </c>
      <c r="B64" s="142" t="s">
        <v>662</v>
      </c>
      <c r="C64" s="141">
        <v>3493.3</v>
      </c>
    </row>
    <row r="65" spans="1:3" ht="16.5">
      <c r="A65" s="137" t="s">
        <v>663</v>
      </c>
      <c r="B65" s="138" t="s">
        <v>664</v>
      </c>
      <c r="C65" s="139">
        <f>C66+C73+C75+C76+C79+C81+C78+C69+C70</f>
        <v>4706.299999999999</v>
      </c>
    </row>
    <row r="66" spans="1:3" ht="33">
      <c r="A66" s="137" t="s">
        <v>665</v>
      </c>
      <c r="B66" s="138" t="s">
        <v>666</v>
      </c>
      <c r="C66" s="139">
        <f>C67+C68</f>
        <v>15.5</v>
      </c>
    </row>
    <row r="67" spans="1:3" ht="66">
      <c r="A67" s="140" t="s">
        <v>667</v>
      </c>
      <c r="B67" s="142" t="s">
        <v>668</v>
      </c>
      <c r="C67" s="141">
        <v>12</v>
      </c>
    </row>
    <row r="68" spans="1:3" ht="49.5">
      <c r="A68" s="140" t="s">
        <v>669</v>
      </c>
      <c r="B68" s="142" t="s">
        <v>670</v>
      </c>
      <c r="C68" s="141">
        <v>3.5</v>
      </c>
    </row>
    <row r="69" spans="1:3" ht="66">
      <c r="A69" s="148" t="s">
        <v>671</v>
      </c>
      <c r="B69" s="138" t="s">
        <v>672</v>
      </c>
      <c r="C69" s="139">
        <v>89</v>
      </c>
    </row>
    <row r="70" spans="1:3" ht="66">
      <c r="A70" s="137" t="s">
        <v>673</v>
      </c>
      <c r="B70" s="138" t="s">
        <v>674</v>
      </c>
      <c r="C70" s="139">
        <f>SUM(C71:C72)</f>
        <v>77</v>
      </c>
    </row>
    <row r="71" spans="1:3" ht="49.5">
      <c r="A71" s="140" t="s">
        <v>675</v>
      </c>
      <c r="B71" s="142" t="s">
        <v>676</v>
      </c>
      <c r="C71" s="141">
        <v>65</v>
      </c>
    </row>
    <row r="72" spans="1:3" ht="49.5">
      <c r="A72" s="140" t="s">
        <v>677</v>
      </c>
      <c r="B72" s="142" t="s">
        <v>678</v>
      </c>
      <c r="C72" s="141">
        <v>12</v>
      </c>
    </row>
    <row r="73" spans="1:3" ht="115.5">
      <c r="A73" s="137" t="s">
        <v>679</v>
      </c>
      <c r="B73" s="138" t="s">
        <v>680</v>
      </c>
      <c r="C73" s="139">
        <f>C74</f>
        <v>72</v>
      </c>
    </row>
    <row r="74" spans="1:3" ht="33">
      <c r="A74" s="140" t="s">
        <v>681</v>
      </c>
      <c r="B74" s="142" t="s">
        <v>682</v>
      </c>
      <c r="C74" s="141">
        <v>72</v>
      </c>
    </row>
    <row r="75" spans="1:3" ht="66">
      <c r="A75" s="137" t="s">
        <v>683</v>
      </c>
      <c r="B75" s="138" t="s">
        <v>684</v>
      </c>
      <c r="C75" s="139">
        <v>2473</v>
      </c>
    </row>
    <row r="76" spans="1:3" ht="66">
      <c r="A76" s="137" t="s">
        <v>685</v>
      </c>
      <c r="B76" s="138" t="s">
        <v>686</v>
      </c>
      <c r="C76" s="139">
        <f>C77</f>
        <v>211.1</v>
      </c>
    </row>
    <row r="77" spans="1:3" ht="66">
      <c r="A77" s="149" t="s">
        <v>687</v>
      </c>
      <c r="B77" s="142" t="s">
        <v>688</v>
      </c>
      <c r="C77" s="141">
        <v>211.1</v>
      </c>
    </row>
    <row r="78" spans="1:3" ht="66">
      <c r="A78" s="150" t="s">
        <v>689</v>
      </c>
      <c r="B78" s="138" t="s">
        <v>690</v>
      </c>
      <c r="C78" s="139">
        <v>3</v>
      </c>
    </row>
    <row r="79" spans="1:3" ht="49.5">
      <c r="A79" s="148" t="s">
        <v>691</v>
      </c>
      <c r="B79" s="138" t="s">
        <v>692</v>
      </c>
      <c r="C79" s="139">
        <f>C80</f>
        <v>25.2</v>
      </c>
    </row>
    <row r="80" spans="1:3" ht="49.5">
      <c r="A80" s="147" t="s">
        <v>693</v>
      </c>
      <c r="B80" s="142" t="s">
        <v>694</v>
      </c>
      <c r="C80" s="141">
        <v>25.2</v>
      </c>
    </row>
    <row r="81" spans="1:3" ht="33">
      <c r="A81" s="137" t="s">
        <v>695</v>
      </c>
      <c r="B81" s="138" t="s">
        <v>696</v>
      </c>
      <c r="C81" s="139">
        <f>C82</f>
        <v>1740.5</v>
      </c>
    </row>
    <row r="82" spans="1:3" ht="33">
      <c r="A82" s="140" t="s">
        <v>697</v>
      </c>
      <c r="B82" s="142" t="s">
        <v>698</v>
      </c>
      <c r="C82" s="141">
        <v>1740.5</v>
      </c>
    </row>
    <row r="83" spans="1:3" ht="16.5">
      <c r="A83" s="137" t="s">
        <v>699</v>
      </c>
      <c r="B83" s="138" t="s">
        <v>700</v>
      </c>
      <c r="C83" s="139">
        <f>C84+C116+C113</f>
        <v>318194.99999999994</v>
      </c>
    </row>
    <row r="84" spans="1:3" ht="33">
      <c r="A84" s="151" t="s">
        <v>701</v>
      </c>
      <c r="B84" s="152" t="s">
        <v>702</v>
      </c>
      <c r="C84" s="139">
        <f>C93+C85+C88+C110</f>
        <v>314883.89999999997</v>
      </c>
    </row>
    <row r="85" spans="1:3" ht="16.5">
      <c r="A85" s="153" t="s">
        <v>703</v>
      </c>
      <c r="B85" s="154" t="s">
        <v>704</v>
      </c>
      <c r="C85" s="139">
        <f>C86</f>
        <v>35717</v>
      </c>
    </row>
    <row r="86" spans="1:3" ht="33">
      <c r="A86" s="140" t="s">
        <v>705</v>
      </c>
      <c r="B86" s="155" t="s">
        <v>706</v>
      </c>
      <c r="C86" s="141">
        <f>C87</f>
        <v>35717</v>
      </c>
    </row>
    <row r="87" spans="1:3" ht="33">
      <c r="A87" s="140" t="s">
        <v>707</v>
      </c>
      <c r="B87" s="155" t="s">
        <v>708</v>
      </c>
      <c r="C87" s="141">
        <v>35717</v>
      </c>
    </row>
    <row r="88" spans="1:3" ht="33">
      <c r="A88" s="151" t="s">
        <v>709</v>
      </c>
      <c r="B88" s="152" t="s">
        <v>710</v>
      </c>
      <c r="C88" s="139">
        <f>C89</f>
        <v>5822.7</v>
      </c>
    </row>
    <row r="89" spans="1:3" ht="16.5">
      <c r="A89" s="125" t="s">
        <v>711</v>
      </c>
      <c r="B89" s="126" t="s">
        <v>712</v>
      </c>
      <c r="C89" s="127">
        <f>SUM(C90:C92)</f>
        <v>5822.7</v>
      </c>
    </row>
    <row r="90" spans="1:3" ht="33">
      <c r="A90" s="125" t="s">
        <v>713</v>
      </c>
      <c r="B90" s="126" t="s">
        <v>714</v>
      </c>
      <c r="C90" s="141">
        <v>2238</v>
      </c>
    </row>
    <row r="91" spans="1:3" ht="16.5">
      <c r="A91" s="125" t="s">
        <v>713</v>
      </c>
      <c r="B91" s="126" t="s">
        <v>715</v>
      </c>
      <c r="C91" s="141">
        <v>477.6</v>
      </c>
    </row>
    <row r="92" spans="1:3" ht="16.5">
      <c r="A92" s="125" t="s">
        <v>713</v>
      </c>
      <c r="B92" s="126" t="s">
        <v>539</v>
      </c>
      <c r="C92" s="141">
        <v>3107.1</v>
      </c>
    </row>
    <row r="93" spans="1:5" ht="33">
      <c r="A93" s="151" t="s">
        <v>716</v>
      </c>
      <c r="B93" s="152" t="s">
        <v>717</v>
      </c>
      <c r="C93" s="139">
        <f>C94+C96+C100+C104+C98+C102</f>
        <v>273244.19999999995</v>
      </c>
      <c r="E93" s="156"/>
    </row>
    <row r="94" spans="1:3" ht="33">
      <c r="A94" s="140" t="s">
        <v>718</v>
      </c>
      <c r="B94" s="157" t="s">
        <v>719</v>
      </c>
      <c r="C94" s="141">
        <f>C95</f>
        <v>1206</v>
      </c>
    </row>
    <row r="95" spans="1:3" ht="33">
      <c r="A95" s="140" t="s">
        <v>720</v>
      </c>
      <c r="B95" s="157" t="s">
        <v>721</v>
      </c>
      <c r="C95" s="141">
        <v>1206</v>
      </c>
    </row>
    <row r="96" spans="1:3" ht="49.5">
      <c r="A96" s="140" t="s">
        <v>722</v>
      </c>
      <c r="B96" s="157" t="s">
        <v>723</v>
      </c>
      <c r="C96" s="141">
        <f>C97</f>
        <v>42.8</v>
      </c>
    </row>
    <row r="97" spans="1:3" ht="49.5">
      <c r="A97" s="140" t="s">
        <v>724</v>
      </c>
      <c r="B97" s="157" t="s">
        <v>725</v>
      </c>
      <c r="C97" s="141">
        <v>42.8</v>
      </c>
    </row>
    <row r="98" spans="1:3" ht="66">
      <c r="A98" s="140" t="s">
        <v>726</v>
      </c>
      <c r="B98" s="157" t="s">
        <v>727</v>
      </c>
      <c r="C98" s="141">
        <f>C99</f>
        <v>7299.6</v>
      </c>
    </row>
    <row r="99" spans="1:3" ht="66">
      <c r="A99" s="158" t="s">
        <v>728</v>
      </c>
      <c r="B99" s="157" t="s">
        <v>729</v>
      </c>
      <c r="C99" s="141">
        <v>7299.6</v>
      </c>
    </row>
    <row r="100" spans="1:3" ht="66">
      <c r="A100" s="140" t="s">
        <v>730</v>
      </c>
      <c r="B100" s="157" t="s">
        <v>731</v>
      </c>
      <c r="C100" s="141">
        <f>C101</f>
        <v>6864.9</v>
      </c>
    </row>
    <row r="101" spans="1:3" ht="66">
      <c r="A101" s="140" t="s">
        <v>732</v>
      </c>
      <c r="B101" s="157" t="s">
        <v>733</v>
      </c>
      <c r="C101" s="141">
        <v>6864.9</v>
      </c>
    </row>
    <row r="102" spans="1:3" ht="33">
      <c r="A102" s="140" t="s">
        <v>734</v>
      </c>
      <c r="B102" s="157" t="s">
        <v>735</v>
      </c>
      <c r="C102" s="141">
        <f>C103</f>
        <v>1899</v>
      </c>
    </row>
    <row r="103" spans="1:3" ht="33">
      <c r="A103" s="140" t="s">
        <v>736</v>
      </c>
      <c r="B103" s="157" t="s">
        <v>737</v>
      </c>
      <c r="C103" s="141">
        <v>1899</v>
      </c>
    </row>
    <row r="104" spans="1:3" ht="16.5">
      <c r="A104" s="140" t="s">
        <v>738</v>
      </c>
      <c r="B104" s="157" t="s">
        <v>739</v>
      </c>
      <c r="C104" s="141">
        <f>SUM(C105:C109)</f>
        <v>255931.9</v>
      </c>
    </row>
    <row r="105" spans="1:3" ht="99">
      <c r="A105" s="140" t="s">
        <v>740</v>
      </c>
      <c r="B105" s="157" t="s">
        <v>741</v>
      </c>
      <c r="C105" s="141">
        <v>168909</v>
      </c>
    </row>
    <row r="106" spans="1:3" ht="66">
      <c r="A106" s="140" t="s">
        <v>740</v>
      </c>
      <c r="B106" s="157" t="s">
        <v>742</v>
      </c>
      <c r="C106" s="141">
        <v>85858</v>
      </c>
    </row>
    <row r="107" spans="1:3" ht="49.5">
      <c r="A107" s="140" t="s">
        <v>740</v>
      </c>
      <c r="B107" s="157" t="s">
        <v>743</v>
      </c>
      <c r="C107" s="141">
        <v>650</v>
      </c>
    </row>
    <row r="108" spans="1:3" ht="66">
      <c r="A108" s="140" t="s">
        <v>740</v>
      </c>
      <c r="B108" s="157" t="s">
        <v>744</v>
      </c>
      <c r="C108" s="141">
        <v>264</v>
      </c>
    </row>
    <row r="109" spans="1:3" ht="99">
      <c r="A109" s="140" t="s">
        <v>740</v>
      </c>
      <c r="B109" s="157" t="s">
        <v>745</v>
      </c>
      <c r="C109" s="141">
        <v>250.9</v>
      </c>
    </row>
    <row r="110" spans="1:3" ht="16.5">
      <c r="A110" s="159" t="s">
        <v>766</v>
      </c>
      <c r="B110" s="152" t="s">
        <v>767</v>
      </c>
      <c r="C110" s="139">
        <f>C111</f>
        <v>100</v>
      </c>
    </row>
    <row r="111" spans="1:3" ht="16.5">
      <c r="A111" s="140" t="s">
        <v>768</v>
      </c>
      <c r="B111" s="157" t="s">
        <v>769</v>
      </c>
      <c r="C111" s="141">
        <f>C112</f>
        <v>100</v>
      </c>
    </row>
    <row r="112" spans="1:3" ht="49.5">
      <c r="A112" s="140" t="s">
        <v>770</v>
      </c>
      <c r="B112" s="157" t="s">
        <v>771</v>
      </c>
      <c r="C112" s="141">
        <v>100</v>
      </c>
    </row>
    <row r="113" spans="1:3" ht="33">
      <c r="A113" s="137" t="s">
        <v>746</v>
      </c>
      <c r="B113" s="152" t="s">
        <v>747</v>
      </c>
      <c r="C113" s="139">
        <f>C114</f>
        <v>811.1</v>
      </c>
    </row>
    <row r="114" spans="1:3" ht="33">
      <c r="A114" s="140" t="s">
        <v>748</v>
      </c>
      <c r="B114" s="157" t="s">
        <v>749</v>
      </c>
      <c r="C114" s="141">
        <f>C115</f>
        <v>811.1</v>
      </c>
    </row>
    <row r="115" spans="1:3" ht="33">
      <c r="A115" s="140" t="s">
        <v>750</v>
      </c>
      <c r="B115" s="157" t="s">
        <v>751</v>
      </c>
      <c r="C115" s="141">
        <v>811.1</v>
      </c>
    </row>
    <row r="116" spans="1:3" ht="16.5">
      <c r="A116" s="128" t="s">
        <v>752</v>
      </c>
      <c r="B116" s="129" t="s">
        <v>753</v>
      </c>
      <c r="C116" s="139">
        <f>C117</f>
        <v>2500</v>
      </c>
    </row>
    <row r="117" spans="1:3" ht="16.5">
      <c r="A117" s="125" t="s">
        <v>754</v>
      </c>
      <c r="B117" s="130" t="s">
        <v>755</v>
      </c>
      <c r="C117" s="141">
        <f>C118</f>
        <v>2500</v>
      </c>
    </row>
    <row r="118" spans="1:3" ht="16.5">
      <c r="A118" s="125" t="s">
        <v>756</v>
      </c>
      <c r="B118" s="130" t="s">
        <v>757</v>
      </c>
      <c r="C118" s="141">
        <v>2500</v>
      </c>
    </row>
    <row r="119" spans="1:3" ht="16.5">
      <c r="A119" s="160"/>
      <c r="B119" s="161" t="s">
        <v>758</v>
      </c>
      <c r="C119" s="139">
        <f>C9+C83</f>
        <v>623396.4999999999</v>
      </c>
    </row>
  </sheetData>
  <mergeCells count="6">
    <mergeCell ref="B2:C2"/>
    <mergeCell ref="B3:C3"/>
    <mergeCell ref="A5:C5"/>
    <mergeCell ref="A7:A8"/>
    <mergeCell ref="B7:B8"/>
    <mergeCell ref="C7:C8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zoomScaleSheetLayoutView="100" workbookViewId="0" topLeftCell="A1">
      <selection activeCell="B18" sqref="B18"/>
    </sheetView>
  </sheetViews>
  <sheetFormatPr defaultColWidth="9.125" defaultRowHeight="12.75"/>
  <cols>
    <col min="1" max="1" width="7.25390625" style="16" customWidth="1"/>
    <col min="2" max="2" width="96.00390625" style="2" customWidth="1"/>
    <col min="3" max="3" width="12.125" style="28" customWidth="1"/>
    <col min="4" max="16384" width="9.125" style="2" customWidth="1"/>
  </cols>
  <sheetData>
    <row r="1" spans="1:3" ht="12.75">
      <c r="A1" s="176" t="s">
        <v>489</v>
      </c>
      <c r="B1" s="176"/>
      <c r="C1" s="176"/>
    </row>
    <row r="2" spans="1:3" ht="12.75">
      <c r="A2" s="176" t="s">
        <v>33</v>
      </c>
      <c r="B2" s="176"/>
      <c r="C2" s="176"/>
    </row>
    <row r="3" spans="1:3" ht="12.75">
      <c r="A3" s="176" t="s">
        <v>776</v>
      </c>
      <c r="B3" s="176"/>
      <c r="C3" s="176"/>
    </row>
    <row r="4" spans="1:2" ht="12.75">
      <c r="A4" s="4"/>
      <c r="B4" s="3"/>
    </row>
    <row r="5" spans="1:3" ht="12.75">
      <c r="A5" s="174" t="s">
        <v>29</v>
      </c>
      <c r="B5" s="174"/>
      <c r="C5" s="174"/>
    </row>
    <row r="6" spans="1:3" ht="12.75">
      <c r="A6" s="174" t="s">
        <v>0</v>
      </c>
      <c r="B6" s="174"/>
      <c r="C6" s="174"/>
    </row>
    <row r="7" spans="1:3" ht="12.75">
      <c r="A7" s="175" t="s">
        <v>378</v>
      </c>
      <c r="B7" s="175"/>
      <c r="C7" s="175"/>
    </row>
    <row r="8" spans="1:3" ht="12.75">
      <c r="A8" s="62"/>
      <c r="B8" s="62"/>
      <c r="C8" s="63"/>
    </row>
    <row r="9" spans="1:3" ht="33">
      <c r="A9" s="5" t="s">
        <v>76</v>
      </c>
      <c r="B9" s="5" t="s">
        <v>39</v>
      </c>
      <c r="C9" s="72" t="s">
        <v>379</v>
      </c>
    </row>
    <row r="10" spans="1:3" ht="12.75">
      <c r="A10" s="5">
        <v>1</v>
      </c>
      <c r="B10" s="7">
        <v>2</v>
      </c>
      <c r="C10" s="6">
        <v>3</v>
      </c>
    </row>
    <row r="11" spans="1:3" ht="12.75">
      <c r="A11" s="5"/>
      <c r="B11" s="24" t="s">
        <v>100</v>
      </c>
      <c r="C11" s="30">
        <f>C12+C20+C23+C28+C32+C37+C39+C43+C46</f>
        <v>637925</v>
      </c>
    </row>
    <row r="12" spans="1:3" ht="12.75">
      <c r="A12" s="8" t="s">
        <v>96</v>
      </c>
      <c r="B12" s="9" t="s">
        <v>41</v>
      </c>
      <c r="C12" s="30">
        <f>SUM(C13:C19)</f>
        <v>66345.5</v>
      </c>
    </row>
    <row r="13" spans="1:3" ht="34.5" customHeight="1">
      <c r="A13" s="10" t="s">
        <v>83</v>
      </c>
      <c r="B13" s="11" t="s">
        <v>101</v>
      </c>
      <c r="C13" s="29">
        <f>'№5'!E11</f>
        <v>1455.3</v>
      </c>
    </row>
    <row r="14" spans="1:3" ht="33">
      <c r="A14" s="10" t="s">
        <v>84</v>
      </c>
      <c r="B14" s="11" t="s">
        <v>59</v>
      </c>
      <c r="C14" s="29">
        <f>'№5'!E16</f>
        <v>4105.3</v>
      </c>
    </row>
    <row r="15" spans="1:3" ht="51.75" customHeight="1">
      <c r="A15" s="10" t="s">
        <v>85</v>
      </c>
      <c r="B15" s="11" t="s">
        <v>60</v>
      </c>
      <c r="C15" s="29">
        <f>'№5'!E27</f>
        <v>36070.3</v>
      </c>
    </row>
    <row r="16" spans="1:3" ht="12.75">
      <c r="A16" s="10" t="s">
        <v>1</v>
      </c>
      <c r="B16" s="11" t="s">
        <v>2</v>
      </c>
      <c r="C16" s="29">
        <f>'№5'!E39</f>
        <v>42.8</v>
      </c>
    </row>
    <row r="17" spans="1:3" ht="36" customHeight="1">
      <c r="A17" s="10" t="s">
        <v>86</v>
      </c>
      <c r="B17" s="11" t="s">
        <v>23</v>
      </c>
      <c r="C17" s="29">
        <f>'№5'!E44</f>
        <v>10734.8</v>
      </c>
    </row>
    <row r="18" spans="1:3" ht="20.45" customHeight="1">
      <c r="A18" s="10" t="s">
        <v>87</v>
      </c>
      <c r="B18" s="11" t="s">
        <v>24</v>
      </c>
      <c r="C18" s="29">
        <f>'№5'!E51</f>
        <v>1000</v>
      </c>
    </row>
    <row r="19" spans="1:3" ht="21" customHeight="1">
      <c r="A19" s="10" t="s">
        <v>102</v>
      </c>
      <c r="B19" s="11" t="s">
        <v>61</v>
      </c>
      <c r="C19" s="29">
        <f>'№5'!E56</f>
        <v>12937</v>
      </c>
    </row>
    <row r="20" spans="1:3" ht="19.5" customHeight="1">
      <c r="A20" s="8" t="s">
        <v>97</v>
      </c>
      <c r="B20" s="9" t="s">
        <v>62</v>
      </c>
      <c r="C20" s="30">
        <f>SUM(C21:C22)</f>
        <v>7764.599999999999</v>
      </c>
    </row>
    <row r="21" spans="1:3" ht="19.15" customHeight="1">
      <c r="A21" s="10" t="s">
        <v>120</v>
      </c>
      <c r="B21" s="11" t="s">
        <v>121</v>
      </c>
      <c r="C21" s="29">
        <f>'№5'!E105</f>
        <v>1357.7</v>
      </c>
    </row>
    <row r="22" spans="1:3" ht="37.5" customHeight="1">
      <c r="A22" s="10" t="s">
        <v>88</v>
      </c>
      <c r="B22" s="11" t="s">
        <v>35</v>
      </c>
      <c r="C22" s="29">
        <f>'№5'!E113</f>
        <v>6406.9</v>
      </c>
    </row>
    <row r="23" spans="1:3" ht="12.75">
      <c r="A23" s="8" t="s">
        <v>98</v>
      </c>
      <c r="B23" s="9" t="s">
        <v>63</v>
      </c>
      <c r="C23" s="30">
        <f>SUM(C24:C27)</f>
        <v>37211.4</v>
      </c>
    </row>
    <row r="24" spans="1:3" ht="12.75">
      <c r="A24" s="10" t="s">
        <v>218</v>
      </c>
      <c r="B24" s="27" t="s">
        <v>219</v>
      </c>
      <c r="C24" s="29">
        <f>'№5'!E119</f>
        <v>250.9</v>
      </c>
    </row>
    <row r="25" spans="1:3" ht="12.75">
      <c r="A25" s="10" t="s">
        <v>490</v>
      </c>
      <c r="B25" s="27" t="s">
        <v>491</v>
      </c>
      <c r="C25" s="29">
        <f>'№5'!E124</f>
        <v>24</v>
      </c>
    </row>
    <row r="26" spans="1:3" ht="12.75">
      <c r="A26" s="10" t="s">
        <v>20</v>
      </c>
      <c r="B26" s="27" t="s">
        <v>21</v>
      </c>
      <c r="C26" s="29">
        <f>'№5'!E129</f>
        <v>36018.5</v>
      </c>
    </row>
    <row r="27" spans="1:3" ht="12.75">
      <c r="A27" s="10" t="s">
        <v>89</v>
      </c>
      <c r="B27" s="11" t="s">
        <v>64</v>
      </c>
      <c r="C27" s="29">
        <f>'№5'!E145</f>
        <v>918</v>
      </c>
    </row>
    <row r="28" spans="1:3" ht="12.75">
      <c r="A28" s="8" t="s">
        <v>99</v>
      </c>
      <c r="B28" s="9" t="s">
        <v>65</v>
      </c>
      <c r="C28" s="30">
        <f>SUM(C29:C31)</f>
        <v>19724.4</v>
      </c>
    </row>
    <row r="29" spans="1:3" ht="12.75">
      <c r="A29" s="10" t="s">
        <v>18</v>
      </c>
      <c r="B29" s="31" t="s">
        <v>19</v>
      </c>
      <c r="C29" s="29">
        <f>'№5'!E162</f>
        <v>2026.2</v>
      </c>
    </row>
    <row r="30" spans="1:3" ht="12.75">
      <c r="A30" s="10" t="s">
        <v>90</v>
      </c>
      <c r="B30" s="12" t="s">
        <v>66</v>
      </c>
      <c r="C30" s="29">
        <f>'№5'!E169</f>
        <v>2818.4</v>
      </c>
    </row>
    <row r="31" spans="1:3" ht="12.75">
      <c r="A31" s="10" t="s">
        <v>91</v>
      </c>
      <c r="B31" s="11" t="s">
        <v>67</v>
      </c>
      <c r="C31" s="29">
        <f>'№5'!E174</f>
        <v>14879.8</v>
      </c>
    </row>
    <row r="32" spans="1:3" ht="12.75">
      <c r="A32" s="8" t="s">
        <v>77</v>
      </c>
      <c r="B32" s="9" t="s">
        <v>68</v>
      </c>
      <c r="C32" s="30">
        <f>SUM(C33:C36)</f>
        <v>443199.1</v>
      </c>
    </row>
    <row r="33" spans="1:3" ht="12.75">
      <c r="A33" s="10" t="s">
        <v>92</v>
      </c>
      <c r="B33" s="11" t="s">
        <v>27</v>
      </c>
      <c r="C33" s="29">
        <f>'№5'!E192</f>
        <v>153145.1</v>
      </c>
    </row>
    <row r="34" spans="1:3" ht="12.75">
      <c r="A34" s="10" t="s">
        <v>93</v>
      </c>
      <c r="B34" s="11" t="s">
        <v>28</v>
      </c>
      <c r="C34" s="29">
        <f>'№5'!E207</f>
        <v>265460.5</v>
      </c>
    </row>
    <row r="35" spans="1:3" ht="12.75">
      <c r="A35" s="13" t="s">
        <v>78</v>
      </c>
      <c r="B35" s="11" t="s">
        <v>69</v>
      </c>
      <c r="C35" s="29">
        <f>'№5'!E252</f>
        <v>9246.000000000002</v>
      </c>
    </row>
    <row r="36" spans="1:3" ht="12.75">
      <c r="A36" s="10" t="s">
        <v>94</v>
      </c>
      <c r="B36" s="11" t="s">
        <v>30</v>
      </c>
      <c r="C36" s="29">
        <f>'№5'!E282</f>
        <v>15347.499999999998</v>
      </c>
    </row>
    <row r="37" spans="1:3" ht="12.75">
      <c r="A37" s="14" t="s">
        <v>81</v>
      </c>
      <c r="B37" s="9" t="s">
        <v>129</v>
      </c>
      <c r="C37" s="30">
        <f>SUM(C38:C38)</f>
        <v>22859.800000000003</v>
      </c>
    </row>
    <row r="38" spans="1:3" ht="12.75">
      <c r="A38" s="13" t="s">
        <v>82</v>
      </c>
      <c r="B38" s="11" t="s">
        <v>31</v>
      </c>
      <c r="C38" s="29">
        <f>'№5'!E296</f>
        <v>22859.800000000003</v>
      </c>
    </row>
    <row r="39" spans="1:3" ht="12.75">
      <c r="A39" s="8" t="s">
        <v>79</v>
      </c>
      <c r="B39" s="9" t="s">
        <v>71</v>
      </c>
      <c r="C39" s="30">
        <f>SUM(C40:C42)</f>
        <v>18429.6</v>
      </c>
    </row>
    <row r="40" spans="1:3" ht="12.75">
      <c r="A40" s="13" t="s">
        <v>95</v>
      </c>
      <c r="B40" s="11" t="s">
        <v>72</v>
      </c>
      <c r="C40" s="29">
        <f>'№5'!E314</f>
        <v>1738.9</v>
      </c>
    </row>
    <row r="41" spans="1:3" ht="12.75">
      <c r="A41" s="13" t="s">
        <v>80</v>
      </c>
      <c r="B41" s="11" t="s">
        <v>74</v>
      </c>
      <c r="C41" s="29">
        <f>'№5'!E319</f>
        <v>2526.2</v>
      </c>
    </row>
    <row r="42" spans="1:3" ht="12.75">
      <c r="A42" s="13" t="s">
        <v>149</v>
      </c>
      <c r="B42" s="11" t="s">
        <v>150</v>
      </c>
      <c r="C42" s="29">
        <f>'№5'!E334</f>
        <v>14164.5</v>
      </c>
    </row>
    <row r="43" spans="1:3" ht="12.75">
      <c r="A43" s="8" t="s">
        <v>103</v>
      </c>
      <c r="B43" s="9" t="s">
        <v>70</v>
      </c>
      <c r="C43" s="30">
        <f>SUM(C44:C45)</f>
        <v>19885</v>
      </c>
    </row>
    <row r="44" spans="1:3" ht="12.75">
      <c r="A44" s="26">
        <v>1102</v>
      </c>
      <c r="B44" s="27" t="s">
        <v>104</v>
      </c>
      <c r="C44" s="29">
        <f>'№5'!E345</f>
        <v>17640.4</v>
      </c>
    </row>
    <row r="45" spans="1:3" ht="23.25" customHeight="1">
      <c r="A45" s="26">
        <v>1105</v>
      </c>
      <c r="B45" s="37" t="s">
        <v>3</v>
      </c>
      <c r="C45" s="29">
        <f>'№5'!E358</f>
        <v>2244.6</v>
      </c>
    </row>
    <row r="46" spans="1:3" ht="12.75">
      <c r="A46" s="8">
        <v>1200</v>
      </c>
      <c r="B46" s="9" t="s">
        <v>105</v>
      </c>
      <c r="C46" s="30">
        <f>SUM(C47:C47)</f>
        <v>2505.6</v>
      </c>
    </row>
    <row r="47" spans="1:3" ht="20.25" customHeight="1">
      <c r="A47" s="26">
        <v>1204</v>
      </c>
      <c r="B47" s="11" t="s">
        <v>108</v>
      </c>
      <c r="C47" s="29">
        <f>'№5'!E366</f>
        <v>2505.6</v>
      </c>
    </row>
    <row r="53" ht="12.75">
      <c r="B53" s="15"/>
    </row>
  </sheetData>
  <mergeCells count="6">
    <mergeCell ref="A6:C6"/>
    <mergeCell ref="A7:C7"/>
    <mergeCell ref="A5:C5"/>
    <mergeCell ref="A1:C1"/>
    <mergeCell ref="A2:C2"/>
    <mergeCell ref="A3:C3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7"/>
  <sheetViews>
    <sheetView zoomScale="95" zoomScaleNormal="95" workbookViewId="0" topLeftCell="A1">
      <selection activeCell="C10" sqref="C10"/>
    </sheetView>
  </sheetViews>
  <sheetFormatPr defaultColWidth="9.125" defaultRowHeight="12.75"/>
  <cols>
    <col min="1" max="1" width="7.00390625" style="87" customWidth="1"/>
    <col min="2" max="2" width="7.125" style="87" customWidth="1"/>
    <col min="3" max="3" width="14.625" style="87" customWidth="1"/>
    <col min="4" max="4" width="6.75390625" style="124" customWidth="1"/>
    <col min="5" max="5" width="76.75390625" style="70" customWidth="1"/>
    <col min="6" max="6" width="10.875" style="73" customWidth="1"/>
    <col min="7" max="7" width="9.125" style="46" customWidth="1"/>
    <col min="8" max="8" width="10.75390625" style="46" bestFit="1" customWidth="1"/>
    <col min="9" max="16384" width="9.125" style="46" customWidth="1"/>
  </cols>
  <sheetData>
    <row r="1" spans="2:6" ht="12.75">
      <c r="B1" s="88"/>
      <c r="C1" s="88"/>
      <c r="D1" s="118"/>
      <c r="E1" s="178" t="s">
        <v>484</v>
      </c>
      <c r="F1" s="178"/>
    </row>
    <row r="2" spans="2:6" ht="12.75">
      <c r="B2" s="88"/>
      <c r="C2" s="179" t="s">
        <v>33</v>
      </c>
      <c r="D2" s="179"/>
      <c r="E2" s="179"/>
      <c r="F2" s="179"/>
    </row>
    <row r="3" spans="2:6" ht="12.75">
      <c r="B3" s="180" t="s">
        <v>777</v>
      </c>
      <c r="C3" s="180"/>
      <c r="D3" s="180"/>
      <c r="E3" s="180"/>
      <c r="F3" s="180"/>
    </row>
    <row r="4" spans="2:6" ht="8.45" customHeight="1">
      <c r="B4" s="119"/>
      <c r="C4" s="119"/>
      <c r="D4" s="119"/>
      <c r="E4" s="119"/>
      <c r="F4" s="119"/>
    </row>
    <row r="5" spans="1:6" s="70" customFormat="1" ht="26.45" customHeight="1">
      <c r="A5" s="177" t="s">
        <v>392</v>
      </c>
      <c r="B5" s="177"/>
      <c r="C5" s="177"/>
      <c r="D5" s="177"/>
      <c r="E5" s="177"/>
      <c r="F5" s="177"/>
    </row>
    <row r="6" spans="1:6" ht="9" customHeight="1">
      <c r="A6" s="89"/>
      <c r="B6" s="89"/>
      <c r="C6" s="89"/>
      <c r="D6" s="90"/>
      <c r="E6" s="90"/>
      <c r="F6" s="74"/>
    </row>
    <row r="7" spans="1:6" ht="33">
      <c r="A7" s="85" t="s">
        <v>36</v>
      </c>
      <c r="B7" s="85" t="s">
        <v>76</v>
      </c>
      <c r="C7" s="85" t="s">
        <v>37</v>
      </c>
      <c r="D7" s="43" t="s">
        <v>38</v>
      </c>
      <c r="E7" s="17" t="s">
        <v>39</v>
      </c>
      <c r="F7" s="45" t="s">
        <v>377</v>
      </c>
    </row>
    <row r="8" spans="1:6" ht="12.75">
      <c r="A8" s="13">
        <v>1</v>
      </c>
      <c r="B8" s="13">
        <v>2</v>
      </c>
      <c r="C8" s="13">
        <v>3</v>
      </c>
      <c r="D8" s="17">
        <v>4</v>
      </c>
      <c r="E8" s="17">
        <v>5</v>
      </c>
      <c r="F8" s="66">
        <v>6</v>
      </c>
    </row>
    <row r="9" spans="1:6" s="69" customFormat="1" ht="12.75">
      <c r="A9" s="14"/>
      <c r="B9" s="14"/>
      <c r="C9" s="14"/>
      <c r="D9" s="82"/>
      <c r="E9" s="68" t="s">
        <v>4</v>
      </c>
      <c r="F9" s="65">
        <f>F10+F234+F259+F298+F311+F377</f>
        <v>637925</v>
      </c>
    </row>
    <row r="10" spans="1:8" ht="12.75">
      <c r="A10" s="34" t="s">
        <v>40</v>
      </c>
      <c r="B10" s="34"/>
      <c r="C10" s="34"/>
      <c r="D10" s="34"/>
      <c r="E10" s="35" t="s">
        <v>130</v>
      </c>
      <c r="F10" s="65">
        <f>F11+F74+F90+F138+F164+F179+F200+F221</f>
        <v>149098.5</v>
      </c>
      <c r="H10" s="83"/>
    </row>
    <row r="11" spans="1:6" ht="12.75">
      <c r="A11" s="33" t="s">
        <v>40</v>
      </c>
      <c r="B11" s="33" t="s">
        <v>96</v>
      </c>
      <c r="C11" s="33"/>
      <c r="D11" s="33"/>
      <c r="E11" s="31" t="s">
        <v>41</v>
      </c>
      <c r="F11" s="45">
        <f>F12+F18+F31+F37</f>
        <v>41720.50000000001</v>
      </c>
    </row>
    <row r="12" spans="1:6" ht="33">
      <c r="A12" s="33" t="s">
        <v>40</v>
      </c>
      <c r="B12" s="33" t="s">
        <v>83</v>
      </c>
      <c r="C12" s="33"/>
      <c r="D12" s="33"/>
      <c r="E12" s="31" t="s">
        <v>101</v>
      </c>
      <c r="F12" s="45">
        <f>F13</f>
        <v>1455.3</v>
      </c>
    </row>
    <row r="13" spans="1:6" ht="49.5">
      <c r="A13" s="33" t="s">
        <v>40</v>
      </c>
      <c r="B13" s="33" t="s">
        <v>83</v>
      </c>
      <c r="C13" s="13" t="s">
        <v>258</v>
      </c>
      <c r="D13" s="17"/>
      <c r="E13" s="31" t="s">
        <v>236</v>
      </c>
      <c r="F13" s="45">
        <f>F14</f>
        <v>1455.3</v>
      </c>
    </row>
    <row r="14" spans="1:6" ht="12.75">
      <c r="A14" s="33" t="s">
        <v>40</v>
      </c>
      <c r="B14" s="33" t="s">
        <v>83</v>
      </c>
      <c r="C14" s="13" t="s">
        <v>259</v>
      </c>
      <c r="D14" s="17"/>
      <c r="E14" s="31" t="s">
        <v>5</v>
      </c>
      <c r="F14" s="45">
        <f>F15</f>
        <v>1455.3</v>
      </c>
    </row>
    <row r="15" spans="1:6" ht="33">
      <c r="A15" s="33" t="s">
        <v>40</v>
      </c>
      <c r="B15" s="33" t="s">
        <v>83</v>
      </c>
      <c r="C15" s="13" t="s">
        <v>437</v>
      </c>
      <c r="D15" s="17"/>
      <c r="E15" s="31" t="s">
        <v>470</v>
      </c>
      <c r="F15" s="45">
        <f>F16</f>
        <v>1455.3</v>
      </c>
    </row>
    <row r="16" spans="1:6" ht="33">
      <c r="A16" s="33" t="s">
        <v>40</v>
      </c>
      <c r="B16" s="33" t="s">
        <v>83</v>
      </c>
      <c r="C16" s="13" t="s">
        <v>260</v>
      </c>
      <c r="D16" s="10"/>
      <c r="E16" s="31" t="s">
        <v>58</v>
      </c>
      <c r="F16" s="45">
        <f>F17</f>
        <v>1455.3</v>
      </c>
    </row>
    <row r="17" spans="1:6" ht="66">
      <c r="A17" s="33" t="s">
        <v>40</v>
      </c>
      <c r="B17" s="33" t="s">
        <v>83</v>
      </c>
      <c r="C17" s="13" t="s">
        <v>260</v>
      </c>
      <c r="D17" s="17">
        <v>100</v>
      </c>
      <c r="E17" s="43" t="s">
        <v>6</v>
      </c>
      <c r="F17" s="45">
        <v>1455.3</v>
      </c>
    </row>
    <row r="18" spans="1:6" ht="49.5">
      <c r="A18" s="33" t="s">
        <v>40</v>
      </c>
      <c r="B18" s="33" t="s">
        <v>85</v>
      </c>
      <c r="C18" s="33"/>
      <c r="D18" s="33"/>
      <c r="E18" s="31" t="s">
        <v>60</v>
      </c>
      <c r="F18" s="45">
        <f aca="true" t="shared" si="0" ref="F18:F19">F19</f>
        <v>36070.3</v>
      </c>
    </row>
    <row r="19" spans="1:6" ht="49.5">
      <c r="A19" s="33" t="s">
        <v>40</v>
      </c>
      <c r="B19" s="33" t="s">
        <v>85</v>
      </c>
      <c r="C19" s="13" t="s">
        <v>258</v>
      </c>
      <c r="D19" s="17"/>
      <c r="E19" s="31" t="s">
        <v>236</v>
      </c>
      <c r="F19" s="45">
        <f t="shared" si="0"/>
        <v>36070.3</v>
      </c>
    </row>
    <row r="20" spans="1:6" ht="12.75">
      <c r="A20" s="33" t="s">
        <v>40</v>
      </c>
      <c r="B20" s="33" t="s">
        <v>85</v>
      </c>
      <c r="C20" s="13" t="s">
        <v>259</v>
      </c>
      <c r="D20" s="17"/>
      <c r="E20" s="31" t="s">
        <v>5</v>
      </c>
      <c r="F20" s="45">
        <f>F21</f>
        <v>36070.3</v>
      </c>
    </row>
    <row r="21" spans="1:6" ht="33">
      <c r="A21" s="33" t="s">
        <v>40</v>
      </c>
      <c r="B21" s="33" t="s">
        <v>85</v>
      </c>
      <c r="C21" s="13" t="s">
        <v>437</v>
      </c>
      <c r="D21" s="17"/>
      <c r="E21" s="31" t="s">
        <v>470</v>
      </c>
      <c r="F21" s="45">
        <f>F22+F26+F28</f>
        <v>36070.3</v>
      </c>
    </row>
    <row r="22" spans="1:6" ht="66">
      <c r="A22" s="33" t="s">
        <v>40</v>
      </c>
      <c r="B22" s="33" t="s">
        <v>85</v>
      </c>
      <c r="C22" s="13" t="s">
        <v>261</v>
      </c>
      <c r="D22" s="10"/>
      <c r="E22" s="31" t="s">
        <v>118</v>
      </c>
      <c r="F22" s="45">
        <f>F23+F24+F25</f>
        <v>35349.3</v>
      </c>
    </row>
    <row r="23" spans="1:6" ht="66">
      <c r="A23" s="33" t="s">
        <v>40</v>
      </c>
      <c r="B23" s="33" t="s">
        <v>85</v>
      </c>
      <c r="C23" s="13" t="s">
        <v>261</v>
      </c>
      <c r="D23" s="49" t="s">
        <v>111</v>
      </c>
      <c r="E23" s="11" t="s">
        <v>6</v>
      </c>
      <c r="F23" s="45">
        <f>31019.4-194</f>
        <v>30825.4</v>
      </c>
    </row>
    <row r="24" spans="1:6" ht="33">
      <c r="A24" s="33" t="s">
        <v>40</v>
      </c>
      <c r="B24" s="33" t="s">
        <v>85</v>
      </c>
      <c r="C24" s="13" t="s">
        <v>261</v>
      </c>
      <c r="D24" s="49" t="s">
        <v>112</v>
      </c>
      <c r="E24" s="11" t="s">
        <v>479</v>
      </c>
      <c r="F24" s="45">
        <f>3963.5+422-6.6</f>
        <v>4378.9</v>
      </c>
    </row>
    <row r="25" spans="1:6" ht="33">
      <c r="A25" s="33" t="s">
        <v>40</v>
      </c>
      <c r="B25" s="33" t="s">
        <v>85</v>
      </c>
      <c r="C25" s="13" t="s">
        <v>261</v>
      </c>
      <c r="D25" s="49" t="s">
        <v>113</v>
      </c>
      <c r="E25" s="57" t="s">
        <v>114</v>
      </c>
      <c r="F25" s="45">
        <v>145</v>
      </c>
    </row>
    <row r="26" spans="1:6" ht="49.5">
      <c r="A26" s="33" t="s">
        <v>40</v>
      </c>
      <c r="B26" s="33" t="s">
        <v>85</v>
      </c>
      <c r="C26" s="13" t="s">
        <v>262</v>
      </c>
      <c r="D26" s="10"/>
      <c r="E26" s="11" t="s">
        <v>119</v>
      </c>
      <c r="F26" s="45">
        <f>F27</f>
        <v>71</v>
      </c>
    </row>
    <row r="27" spans="1:6" ht="66">
      <c r="A27" s="33" t="s">
        <v>40</v>
      </c>
      <c r="B27" s="33" t="s">
        <v>85</v>
      </c>
      <c r="C27" s="13" t="s">
        <v>262</v>
      </c>
      <c r="D27" s="49" t="s">
        <v>111</v>
      </c>
      <c r="E27" s="11" t="s">
        <v>6</v>
      </c>
      <c r="F27" s="45">
        <v>71</v>
      </c>
    </row>
    <row r="28" spans="1:6" ht="49.5">
      <c r="A28" s="33" t="s">
        <v>40</v>
      </c>
      <c r="B28" s="33" t="s">
        <v>85</v>
      </c>
      <c r="C28" s="10" t="s">
        <v>263</v>
      </c>
      <c r="D28" s="10"/>
      <c r="E28" s="43" t="s">
        <v>391</v>
      </c>
      <c r="F28" s="45">
        <f>F29+F30</f>
        <v>650</v>
      </c>
    </row>
    <row r="29" spans="1:6" ht="66">
      <c r="A29" s="33" t="s">
        <v>40</v>
      </c>
      <c r="B29" s="33" t="s">
        <v>85</v>
      </c>
      <c r="C29" s="10" t="s">
        <v>263</v>
      </c>
      <c r="D29" s="49" t="s">
        <v>111</v>
      </c>
      <c r="E29" s="11" t="s">
        <v>6</v>
      </c>
      <c r="F29" s="45">
        <v>594</v>
      </c>
    </row>
    <row r="30" spans="1:6" ht="33">
      <c r="A30" s="33" t="s">
        <v>40</v>
      </c>
      <c r="B30" s="33" t="s">
        <v>85</v>
      </c>
      <c r="C30" s="10" t="s">
        <v>263</v>
      </c>
      <c r="D30" s="49" t="s">
        <v>112</v>
      </c>
      <c r="E30" s="11" t="s">
        <v>479</v>
      </c>
      <c r="F30" s="45">
        <v>56</v>
      </c>
    </row>
    <row r="31" spans="1:6" ht="12.75">
      <c r="A31" s="33" t="s">
        <v>40</v>
      </c>
      <c r="B31" s="33" t="s">
        <v>1</v>
      </c>
      <c r="C31" s="10"/>
      <c r="D31" s="49"/>
      <c r="E31" s="11" t="s">
        <v>2</v>
      </c>
      <c r="F31" s="45">
        <f>F32</f>
        <v>42.8</v>
      </c>
    </row>
    <row r="32" spans="1:6" ht="49.5">
      <c r="A32" s="33" t="s">
        <v>40</v>
      </c>
      <c r="B32" s="33" t="s">
        <v>1</v>
      </c>
      <c r="C32" s="13" t="s">
        <v>258</v>
      </c>
      <c r="D32" s="49"/>
      <c r="E32" s="31" t="s">
        <v>236</v>
      </c>
      <c r="F32" s="45">
        <f>F33</f>
        <v>42.8</v>
      </c>
    </row>
    <row r="33" spans="1:6" ht="49.5">
      <c r="A33" s="33" t="s">
        <v>40</v>
      </c>
      <c r="B33" s="33" t="s">
        <v>1</v>
      </c>
      <c r="C33" s="13" t="s">
        <v>264</v>
      </c>
      <c r="D33" s="49"/>
      <c r="E33" s="11" t="s">
        <v>14</v>
      </c>
      <c r="F33" s="45">
        <f>F34</f>
        <v>42.8</v>
      </c>
    </row>
    <row r="34" spans="1:6" ht="33">
      <c r="A34" s="33" t="s">
        <v>40</v>
      </c>
      <c r="B34" s="33" t="s">
        <v>1</v>
      </c>
      <c r="C34" s="13" t="s">
        <v>438</v>
      </c>
      <c r="D34" s="49"/>
      <c r="E34" s="31" t="s">
        <v>471</v>
      </c>
      <c r="F34" s="45">
        <f>F35</f>
        <v>42.8</v>
      </c>
    </row>
    <row r="35" spans="1:6" ht="49.5">
      <c r="A35" s="33" t="s">
        <v>40</v>
      </c>
      <c r="B35" s="33" t="s">
        <v>1</v>
      </c>
      <c r="C35" s="10" t="s">
        <v>265</v>
      </c>
      <c r="D35" s="10"/>
      <c r="E35" s="43" t="s">
        <v>387</v>
      </c>
      <c r="F35" s="45">
        <f>F36</f>
        <v>42.8</v>
      </c>
    </row>
    <row r="36" spans="1:6" ht="33">
      <c r="A36" s="33" t="s">
        <v>40</v>
      </c>
      <c r="B36" s="33" t="s">
        <v>1</v>
      </c>
      <c r="C36" s="10" t="s">
        <v>265</v>
      </c>
      <c r="D36" s="49" t="s">
        <v>112</v>
      </c>
      <c r="E36" s="11" t="s">
        <v>479</v>
      </c>
      <c r="F36" s="45">
        <v>42.8</v>
      </c>
    </row>
    <row r="37" spans="1:6" ht="12.75">
      <c r="A37" s="33" t="s">
        <v>40</v>
      </c>
      <c r="B37" s="33" t="s">
        <v>102</v>
      </c>
      <c r="C37" s="34"/>
      <c r="D37" s="34"/>
      <c r="E37" s="11" t="s">
        <v>61</v>
      </c>
      <c r="F37" s="45">
        <f>F38+F70</f>
        <v>4152.1</v>
      </c>
    </row>
    <row r="38" spans="1:6" ht="49.5">
      <c r="A38" s="33" t="s">
        <v>40</v>
      </c>
      <c r="B38" s="33" t="s">
        <v>102</v>
      </c>
      <c r="C38" s="13" t="s">
        <v>258</v>
      </c>
      <c r="D38" s="49"/>
      <c r="E38" s="31" t="s">
        <v>236</v>
      </c>
      <c r="F38" s="45">
        <f>F39+F47+F54+F58+F63</f>
        <v>4145.5</v>
      </c>
    </row>
    <row r="39" spans="1:6" ht="49.5">
      <c r="A39" s="33" t="s">
        <v>40</v>
      </c>
      <c r="B39" s="33" t="s">
        <v>102</v>
      </c>
      <c r="C39" s="13" t="s">
        <v>264</v>
      </c>
      <c r="D39" s="49"/>
      <c r="E39" s="11" t="s">
        <v>14</v>
      </c>
      <c r="F39" s="45">
        <f>F40</f>
        <v>3610.1</v>
      </c>
    </row>
    <row r="40" spans="1:6" ht="33">
      <c r="A40" s="33" t="s">
        <v>40</v>
      </c>
      <c r="B40" s="33" t="s">
        <v>102</v>
      </c>
      <c r="C40" s="13" t="s">
        <v>438</v>
      </c>
      <c r="D40" s="49"/>
      <c r="E40" s="31" t="s">
        <v>471</v>
      </c>
      <c r="F40" s="45">
        <f>F41+F43+F45</f>
        <v>3610.1</v>
      </c>
    </row>
    <row r="41" spans="1:6" ht="33">
      <c r="A41" s="33" t="s">
        <v>40</v>
      </c>
      <c r="B41" s="33" t="s">
        <v>102</v>
      </c>
      <c r="C41" s="13" t="s">
        <v>266</v>
      </c>
      <c r="D41" s="49"/>
      <c r="E41" s="11" t="s">
        <v>191</v>
      </c>
      <c r="F41" s="45">
        <f aca="true" t="shared" si="1" ref="F41">F42</f>
        <v>409</v>
      </c>
    </row>
    <row r="42" spans="1:6" ht="33">
      <c r="A42" s="33" t="s">
        <v>40</v>
      </c>
      <c r="B42" s="33" t="s">
        <v>102</v>
      </c>
      <c r="C42" s="13" t="s">
        <v>266</v>
      </c>
      <c r="D42" s="49" t="s">
        <v>112</v>
      </c>
      <c r="E42" s="11" t="s">
        <v>479</v>
      </c>
      <c r="F42" s="45">
        <f>319+90</f>
        <v>409</v>
      </c>
    </row>
    <row r="43" spans="1:6" ht="33">
      <c r="A43" s="33" t="s">
        <v>40</v>
      </c>
      <c r="B43" s="33" t="s">
        <v>102</v>
      </c>
      <c r="C43" s="13" t="s">
        <v>496</v>
      </c>
      <c r="D43" s="49"/>
      <c r="E43" s="11" t="s">
        <v>497</v>
      </c>
      <c r="F43" s="45">
        <f>F44</f>
        <v>1302.1</v>
      </c>
    </row>
    <row r="44" spans="1:6" ht="33">
      <c r="A44" s="33" t="s">
        <v>40</v>
      </c>
      <c r="B44" s="33" t="s">
        <v>102</v>
      </c>
      <c r="C44" s="13" t="s">
        <v>496</v>
      </c>
      <c r="D44" s="49" t="s">
        <v>112</v>
      </c>
      <c r="E44" s="11" t="s">
        <v>479</v>
      </c>
      <c r="F44" s="45">
        <v>1302.1</v>
      </c>
    </row>
    <row r="45" spans="1:6" ht="82.5">
      <c r="A45" s="33" t="s">
        <v>40</v>
      </c>
      <c r="B45" s="33" t="s">
        <v>102</v>
      </c>
      <c r="C45" s="13" t="s">
        <v>526</v>
      </c>
      <c r="D45" s="49"/>
      <c r="E45" s="11" t="s">
        <v>527</v>
      </c>
      <c r="F45" s="45">
        <f>F46</f>
        <v>1899</v>
      </c>
    </row>
    <row r="46" spans="1:6" ht="33">
      <c r="A46" s="33" t="s">
        <v>40</v>
      </c>
      <c r="B46" s="33" t="s">
        <v>102</v>
      </c>
      <c r="C46" s="13" t="s">
        <v>526</v>
      </c>
      <c r="D46" s="49" t="s">
        <v>112</v>
      </c>
      <c r="E46" s="11" t="s">
        <v>479</v>
      </c>
      <c r="F46" s="45">
        <v>1899</v>
      </c>
    </row>
    <row r="47" spans="1:6" ht="82.5">
      <c r="A47" s="33" t="s">
        <v>40</v>
      </c>
      <c r="B47" s="33" t="s">
        <v>102</v>
      </c>
      <c r="C47" s="13" t="s">
        <v>267</v>
      </c>
      <c r="D47" s="49"/>
      <c r="E47" s="11" t="s">
        <v>192</v>
      </c>
      <c r="F47" s="45">
        <f>F48+F51</f>
        <v>75</v>
      </c>
    </row>
    <row r="48" spans="1:6" ht="49.5">
      <c r="A48" s="33" t="s">
        <v>40</v>
      </c>
      <c r="B48" s="33" t="s">
        <v>102</v>
      </c>
      <c r="C48" s="13" t="s">
        <v>439</v>
      </c>
      <c r="D48" s="49"/>
      <c r="E48" s="31" t="s">
        <v>459</v>
      </c>
      <c r="F48" s="45">
        <f>F49</f>
        <v>50</v>
      </c>
    </row>
    <row r="49" spans="1:6" ht="33">
      <c r="A49" s="33" t="s">
        <v>40</v>
      </c>
      <c r="B49" s="33" t="s">
        <v>102</v>
      </c>
      <c r="C49" s="13" t="s">
        <v>268</v>
      </c>
      <c r="D49" s="49"/>
      <c r="E49" s="11" t="s">
        <v>193</v>
      </c>
      <c r="F49" s="45">
        <f>F50</f>
        <v>50</v>
      </c>
    </row>
    <row r="50" spans="1:6" ht="12.75">
      <c r="A50" s="33" t="s">
        <v>40</v>
      </c>
      <c r="B50" s="33" t="s">
        <v>102</v>
      </c>
      <c r="C50" s="13" t="s">
        <v>268</v>
      </c>
      <c r="D50" s="49" t="s">
        <v>113</v>
      </c>
      <c r="E50" s="57" t="s">
        <v>114</v>
      </c>
      <c r="F50" s="45">
        <v>50</v>
      </c>
    </row>
    <row r="51" spans="1:6" ht="33">
      <c r="A51" s="33" t="s">
        <v>40</v>
      </c>
      <c r="B51" s="33" t="s">
        <v>102</v>
      </c>
      <c r="C51" s="13" t="s">
        <v>440</v>
      </c>
      <c r="D51" s="49"/>
      <c r="E51" s="31" t="s">
        <v>460</v>
      </c>
      <c r="F51" s="45">
        <f>F52</f>
        <v>25</v>
      </c>
    </row>
    <row r="52" spans="1:6" ht="49.5">
      <c r="A52" s="33" t="s">
        <v>40</v>
      </c>
      <c r="B52" s="33" t="s">
        <v>102</v>
      </c>
      <c r="C52" s="13" t="s">
        <v>269</v>
      </c>
      <c r="D52" s="49"/>
      <c r="E52" s="11" t="s">
        <v>194</v>
      </c>
      <c r="F52" s="45">
        <f>F53</f>
        <v>25</v>
      </c>
    </row>
    <row r="53" spans="1:6" ht="33">
      <c r="A53" s="33" t="s">
        <v>40</v>
      </c>
      <c r="B53" s="33" t="s">
        <v>102</v>
      </c>
      <c r="C53" s="13" t="s">
        <v>269</v>
      </c>
      <c r="D53" s="49" t="s">
        <v>112</v>
      </c>
      <c r="E53" s="11" t="s">
        <v>479</v>
      </c>
      <c r="F53" s="45">
        <v>25</v>
      </c>
    </row>
    <row r="54" spans="1:6" ht="33">
      <c r="A54" s="33" t="s">
        <v>40</v>
      </c>
      <c r="B54" s="33" t="s">
        <v>102</v>
      </c>
      <c r="C54" s="13" t="s">
        <v>270</v>
      </c>
      <c r="D54" s="49"/>
      <c r="E54" s="11" t="s">
        <v>195</v>
      </c>
      <c r="F54" s="45">
        <f>F55</f>
        <v>105</v>
      </c>
    </row>
    <row r="55" spans="1:6" ht="33">
      <c r="A55" s="33" t="s">
        <v>40</v>
      </c>
      <c r="B55" s="33" t="s">
        <v>102</v>
      </c>
      <c r="C55" s="13" t="s">
        <v>441</v>
      </c>
      <c r="D55" s="49"/>
      <c r="E55" s="31" t="s">
        <v>461</v>
      </c>
      <c r="F55" s="45">
        <f>F56</f>
        <v>105</v>
      </c>
    </row>
    <row r="56" spans="1:6" ht="33">
      <c r="A56" s="33" t="s">
        <v>40</v>
      </c>
      <c r="B56" s="33" t="s">
        <v>102</v>
      </c>
      <c r="C56" s="13" t="s">
        <v>271</v>
      </c>
      <c r="D56" s="49"/>
      <c r="E56" s="11" t="s">
        <v>196</v>
      </c>
      <c r="F56" s="45">
        <f aca="true" t="shared" si="2" ref="F56">F57</f>
        <v>105</v>
      </c>
    </row>
    <row r="57" spans="1:6" ht="12.75">
      <c r="A57" s="33" t="s">
        <v>40</v>
      </c>
      <c r="B57" s="33" t="s">
        <v>102</v>
      </c>
      <c r="C57" s="13" t="s">
        <v>271</v>
      </c>
      <c r="D57" s="17" t="s">
        <v>116</v>
      </c>
      <c r="E57" s="11" t="s">
        <v>117</v>
      </c>
      <c r="F57" s="45">
        <v>105</v>
      </c>
    </row>
    <row r="58" spans="1:6" ht="49.5">
      <c r="A58" s="33" t="s">
        <v>40</v>
      </c>
      <c r="B58" s="33" t="s">
        <v>102</v>
      </c>
      <c r="C58" s="13" t="s">
        <v>272</v>
      </c>
      <c r="D58" s="49"/>
      <c r="E58" s="11" t="s">
        <v>188</v>
      </c>
      <c r="F58" s="45">
        <f>F59</f>
        <v>59.7</v>
      </c>
    </row>
    <row r="59" spans="1:6" ht="49.5">
      <c r="A59" s="33" t="s">
        <v>40</v>
      </c>
      <c r="B59" s="33" t="s">
        <v>102</v>
      </c>
      <c r="C59" s="13" t="s">
        <v>442</v>
      </c>
      <c r="D59" s="49"/>
      <c r="E59" s="31" t="s">
        <v>462</v>
      </c>
      <c r="F59" s="45">
        <f>F60</f>
        <v>59.7</v>
      </c>
    </row>
    <row r="60" spans="1:6" ht="33">
      <c r="A60" s="33" t="s">
        <v>40</v>
      </c>
      <c r="B60" s="33" t="s">
        <v>102</v>
      </c>
      <c r="C60" s="13" t="s">
        <v>273</v>
      </c>
      <c r="D60" s="49"/>
      <c r="E60" s="11" t="s">
        <v>190</v>
      </c>
      <c r="F60" s="45">
        <f>F62+F61</f>
        <v>59.7</v>
      </c>
    </row>
    <row r="61" spans="1:6" ht="33">
      <c r="A61" s="33" t="s">
        <v>40</v>
      </c>
      <c r="B61" s="33" t="s">
        <v>102</v>
      </c>
      <c r="C61" s="13" t="s">
        <v>273</v>
      </c>
      <c r="D61" s="49" t="s">
        <v>112</v>
      </c>
      <c r="E61" s="11" t="s">
        <v>479</v>
      </c>
      <c r="F61" s="45">
        <v>44.7</v>
      </c>
    </row>
    <row r="62" spans="1:6" ht="12.75">
      <c r="A62" s="33" t="s">
        <v>40</v>
      </c>
      <c r="B62" s="33" t="s">
        <v>102</v>
      </c>
      <c r="C62" s="13" t="s">
        <v>273</v>
      </c>
      <c r="D62" s="17" t="s">
        <v>116</v>
      </c>
      <c r="E62" s="11" t="s">
        <v>117</v>
      </c>
      <c r="F62" s="45">
        <v>15</v>
      </c>
    </row>
    <row r="63" spans="1:6" ht="12.75">
      <c r="A63" s="33" t="s">
        <v>40</v>
      </c>
      <c r="B63" s="33" t="s">
        <v>102</v>
      </c>
      <c r="C63" s="13" t="s">
        <v>259</v>
      </c>
      <c r="D63" s="49"/>
      <c r="E63" s="11" t="s">
        <v>5</v>
      </c>
      <c r="F63" s="45">
        <f>F64</f>
        <v>295.7</v>
      </c>
    </row>
    <row r="64" spans="1:6" ht="33">
      <c r="A64" s="33" t="s">
        <v>40</v>
      </c>
      <c r="B64" s="33" t="s">
        <v>102</v>
      </c>
      <c r="C64" s="13" t="s">
        <v>437</v>
      </c>
      <c r="D64" s="49"/>
      <c r="E64" s="31" t="s">
        <v>470</v>
      </c>
      <c r="F64" s="45">
        <f>F65+F67</f>
        <v>295.7</v>
      </c>
    </row>
    <row r="65" spans="1:6" ht="49.5">
      <c r="A65" s="33" t="s">
        <v>40</v>
      </c>
      <c r="B65" s="33" t="s">
        <v>102</v>
      </c>
      <c r="C65" s="13" t="s">
        <v>262</v>
      </c>
      <c r="D65" s="49"/>
      <c r="E65" s="11" t="s">
        <v>119</v>
      </c>
      <c r="F65" s="45">
        <f>F66</f>
        <v>31.7</v>
      </c>
    </row>
    <row r="66" spans="1:6" ht="66">
      <c r="A66" s="33" t="s">
        <v>40</v>
      </c>
      <c r="B66" s="33" t="s">
        <v>102</v>
      </c>
      <c r="C66" s="13" t="s">
        <v>262</v>
      </c>
      <c r="D66" s="49" t="s">
        <v>111</v>
      </c>
      <c r="E66" s="11" t="s">
        <v>6</v>
      </c>
      <c r="F66" s="45">
        <v>31.7</v>
      </c>
    </row>
    <row r="67" spans="1:6" ht="66">
      <c r="A67" s="33" t="s">
        <v>40</v>
      </c>
      <c r="B67" s="33" t="s">
        <v>102</v>
      </c>
      <c r="C67" s="13" t="s">
        <v>274</v>
      </c>
      <c r="D67" s="49"/>
      <c r="E67" s="11" t="s">
        <v>235</v>
      </c>
      <c r="F67" s="45">
        <f>F68+F69</f>
        <v>264</v>
      </c>
    </row>
    <row r="68" spans="1:6" ht="66">
      <c r="A68" s="33" t="s">
        <v>40</v>
      </c>
      <c r="B68" s="33" t="s">
        <v>102</v>
      </c>
      <c r="C68" s="13" t="s">
        <v>274</v>
      </c>
      <c r="D68" s="49" t="s">
        <v>111</v>
      </c>
      <c r="E68" s="11" t="s">
        <v>6</v>
      </c>
      <c r="F68" s="45">
        <v>242</v>
      </c>
    </row>
    <row r="69" spans="1:6" ht="33">
      <c r="A69" s="33" t="s">
        <v>40</v>
      </c>
      <c r="B69" s="33" t="s">
        <v>102</v>
      </c>
      <c r="C69" s="13" t="s">
        <v>274</v>
      </c>
      <c r="D69" s="49" t="s">
        <v>112</v>
      </c>
      <c r="E69" s="11" t="s">
        <v>479</v>
      </c>
      <c r="F69" s="45">
        <v>22</v>
      </c>
    </row>
    <row r="70" spans="1:6" ht="12.75">
      <c r="A70" s="33" t="s">
        <v>40</v>
      </c>
      <c r="B70" s="33" t="s">
        <v>102</v>
      </c>
      <c r="C70" s="5">
        <v>9900000000</v>
      </c>
      <c r="D70" s="50"/>
      <c r="E70" s="32" t="s">
        <v>9</v>
      </c>
      <c r="F70" s="45">
        <f>F71</f>
        <v>6.6</v>
      </c>
    </row>
    <row r="71" spans="1:6" ht="33">
      <c r="A71" s="33" t="s">
        <v>40</v>
      </c>
      <c r="B71" s="33" t="s">
        <v>102</v>
      </c>
      <c r="C71" s="5">
        <v>9940000000</v>
      </c>
      <c r="D71" s="49"/>
      <c r="E71" s="11" t="s">
        <v>506</v>
      </c>
      <c r="F71" s="45">
        <f>F72</f>
        <v>6.6</v>
      </c>
    </row>
    <row r="72" spans="1:6" ht="12.75">
      <c r="A72" s="33" t="s">
        <v>40</v>
      </c>
      <c r="B72" s="33" t="s">
        <v>102</v>
      </c>
      <c r="C72" s="5" t="s">
        <v>507</v>
      </c>
      <c r="D72" s="49"/>
      <c r="E72" s="11" t="s">
        <v>508</v>
      </c>
      <c r="F72" s="45">
        <f>F73</f>
        <v>6.6</v>
      </c>
    </row>
    <row r="73" spans="1:6" ht="12.75">
      <c r="A73" s="33" t="s">
        <v>40</v>
      </c>
      <c r="B73" s="33" t="s">
        <v>102</v>
      </c>
      <c r="C73" s="5" t="s">
        <v>507</v>
      </c>
      <c r="D73" s="49" t="s">
        <v>113</v>
      </c>
      <c r="E73" s="57" t="s">
        <v>114</v>
      </c>
      <c r="F73" s="45">
        <v>6.6</v>
      </c>
    </row>
    <row r="74" spans="1:6" ht="12.75">
      <c r="A74" s="33" t="s">
        <v>40</v>
      </c>
      <c r="B74" s="33" t="s">
        <v>97</v>
      </c>
      <c r="C74" s="13"/>
      <c r="D74" s="49"/>
      <c r="E74" s="11" t="s">
        <v>62</v>
      </c>
      <c r="F74" s="45">
        <f>F75+F84</f>
        <v>7764.599999999999</v>
      </c>
    </row>
    <row r="75" spans="1:6" ht="12.75">
      <c r="A75" s="33" t="s">
        <v>40</v>
      </c>
      <c r="B75" s="33" t="s">
        <v>120</v>
      </c>
      <c r="C75" s="13"/>
      <c r="D75" s="49"/>
      <c r="E75" s="11" t="s">
        <v>121</v>
      </c>
      <c r="F75" s="45">
        <f>F76</f>
        <v>1357.7</v>
      </c>
    </row>
    <row r="76" spans="1:6" ht="49.5">
      <c r="A76" s="33" t="s">
        <v>40</v>
      </c>
      <c r="B76" s="33" t="s">
        <v>120</v>
      </c>
      <c r="C76" s="13" t="s">
        <v>258</v>
      </c>
      <c r="D76" s="49"/>
      <c r="E76" s="31" t="s">
        <v>236</v>
      </c>
      <c r="F76" s="45">
        <f aca="true" t="shared" si="3" ref="F76">F77</f>
        <v>1357.7</v>
      </c>
    </row>
    <row r="77" spans="1:6" ht="12.75">
      <c r="A77" s="33" t="s">
        <v>40</v>
      </c>
      <c r="B77" s="33" t="s">
        <v>120</v>
      </c>
      <c r="C77" s="13" t="s">
        <v>259</v>
      </c>
      <c r="D77" s="49"/>
      <c r="E77" s="11" t="s">
        <v>5</v>
      </c>
      <c r="F77" s="45">
        <f>F78</f>
        <v>1357.7</v>
      </c>
    </row>
    <row r="78" spans="1:6" ht="33">
      <c r="A78" s="33" t="s">
        <v>40</v>
      </c>
      <c r="B78" s="33" t="s">
        <v>120</v>
      </c>
      <c r="C78" s="13" t="s">
        <v>437</v>
      </c>
      <c r="D78" s="49"/>
      <c r="E78" s="31" t="s">
        <v>470</v>
      </c>
      <c r="F78" s="45">
        <f>F79+F81</f>
        <v>1357.7</v>
      </c>
    </row>
    <row r="79" spans="1:6" ht="49.5">
      <c r="A79" s="33" t="s">
        <v>40</v>
      </c>
      <c r="B79" s="33" t="s">
        <v>120</v>
      </c>
      <c r="C79" s="13" t="s">
        <v>262</v>
      </c>
      <c r="D79" s="49"/>
      <c r="E79" s="11" t="s">
        <v>119</v>
      </c>
      <c r="F79" s="45">
        <f>F80</f>
        <v>151.7</v>
      </c>
    </row>
    <row r="80" spans="1:6" ht="66">
      <c r="A80" s="33" t="s">
        <v>40</v>
      </c>
      <c r="B80" s="33" t="s">
        <v>120</v>
      </c>
      <c r="C80" s="13" t="s">
        <v>262</v>
      </c>
      <c r="D80" s="49" t="s">
        <v>111</v>
      </c>
      <c r="E80" s="11" t="s">
        <v>6</v>
      </c>
      <c r="F80" s="45">
        <v>151.7</v>
      </c>
    </row>
    <row r="81" spans="1:6" ht="33">
      <c r="A81" s="33" t="s">
        <v>40</v>
      </c>
      <c r="B81" s="33" t="s">
        <v>120</v>
      </c>
      <c r="C81" s="13" t="s">
        <v>275</v>
      </c>
      <c r="D81" s="49"/>
      <c r="E81" s="11" t="s">
        <v>388</v>
      </c>
      <c r="F81" s="45">
        <f>F82+F83</f>
        <v>1206</v>
      </c>
    </row>
    <row r="82" spans="1:6" ht="66">
      <c r="A82" s="33" t="s">
        <v>40</v>
      </c>
      <c r="B82" s="33" t="s">
        <v>120</v>
      </c>
      <c r="C82" s="13" t="s">
        <v>275</v>
      </c>
      <c r="D82" s="49" t="s">
        <v>111</v>
      </c>
      <c r="E82" s="11" t="s">
        <v>6</v>
      </c>
      <c r="F82" s="45">
        <f>1206-0.4</f>
        <v>1205.6</v>
      </c>
    </row>
    <row r="83" spans="1:6" ht="33">
      <c r="A83" s="33" t="s">
        <v>40</v>
      </c>
      <c r="B83" s="33" t="s">
        <v>120</v>
      </c>
      <c r="C83" s="13" t="s">
        <v>275</v>
      </c>
      <c r="D83" s="49" t="s">
        <v>112</v>
      </c>
      <c r="E83" s="11" t="s">
        <v>479</v>
      </c>
      <c r="F83" s="45">
        <v>0.4</v>
      </c>
    </row>
    <row r="84" spans="1:6" ht="33">
      <c r="A84" s="33" t="s">
        <v>40</v>
      </c>
      <c r="B84" s="33" t="s">
        <v>88</v>
      </c>
      <c r="C84" s="13"/>
      <c r="D84" s="49"/>
      <c r="E84" s="11" t="s">
        <v>35</v>
      </c>
      <c r="F84" s="45">
        <f>F85</f>
        <v>6406.9</v>
      </c>
    </row>
    <row r="85" spans="1:6" ht="49.5">
      <c r="A85" s="33" t="s">
        <v>40</v>
      </c>
      <c r="B85" s="33" t="s">
        <v>88</v>
      </c>
      <c r="C85" s="13" t="s">
        <v>258</v>
      </c>
      <c r="D85" s="49"/>
      <c r="E85" s="31" t="s">
        <v>236</v>
      </c>
      <c r="F85" s="45">
        <f>F86</f>
        <v>6406.9</v>
      </c>
    </row>
    <row r="86" spans="1:6" ht="33">
      <c r="A86" s="33" t="s">
        <v>40</v>
      </c>
      <c r="B86" s="33" t="s">
        <v>88</v>
      </c>
      <c r="C86" s="13" t="s">
        <v>276</v>
      </c>
      <c r="D86" s="49"/>
      <c r="E86" s="11" t="s">
        <v>197</v>
      </c>
      <c r="F86" s="45">
        <f>F87</f>
        <v>6406.9</v>
      </c>
    </row>
    <row r="87" spans="1:6" ht="33">
      <c r="A87" s="33" t="s">
        <v>40</v>
      </c>
      <c r="B87" s="33" t="s">
        <v>88</v>
      </c>
      <c r="C87" s="13" t="s">
        <v>443</v>
      </c>
      <c r="D87" s="49"/>
      <c r="E87" s="31" t="s">
        <v>481</v>
      </c>
      <c r="F87" s="45">
        <f>F88</f>
        <v>6406.9</v>
      </c>
    </row>
    <row r="88" spans="1:6" ht="33">
      <c r="A88" s="33" t="s">
        <v>40</v>
      </c>
      <c r="B88" s="33" t="s">
        <v>88</v>
      </c>
      <c r="C88" s="13" t="s">
        <v>277</v>
      </c>
      <c r="D88" s="49"/>
      <c r="E88" s="11" t="s">
        <v>198</v>
      </c>
      <c r="F88" s="45">
        <f>F89</f>
        <v>6406.9</v>
      </c>
    </row>
    <row r="89" spans="1:6" ht="33">
      <c r="A89" s="33" t="s">
        <v>40</v>
      </c>
      <c r="B89" s="33" t="s">
        <v>88</v>
      </c>
      <c r="C89" s="13" t="s">
        <v>277</v>
      </c>
      <c r="D89" s="17">
        <v>600</v>
      </c>
      <c r="E89" s="11" t="s">
        <v>136</v>
      </c>
      <c r="F89" s="45">
        <v>6406.9</v>
      </c>
    </row>
    <row r="90" spans="1:6" ht="12.75">
      <c r="A90" s="33" t="s">
        <v>40</v>
      </c>
      <c r="B90" s="33" t="s">
        <v>98</v>
      </c>
      <c r="C90" s="13"/>
      <c r="D90" s="17"/>
      <c r="E90" s="11" t="s">
        <v>63</v>
      </c>
      <c r="F90" s="45">
        <f>F91+F103+F123+F97</f>
        <v>36527</v>
      </c>
    </row>
    <row r="91" spans="1:6" ht="12.75">
      <c r="A91" s="33" t="s">
        <v>40</v>
      </c>
      <c r="B91" s="33" t="s">
        <v>218</v>
      </c>
      <c r="C91" s="13"/>
      <c r="D91" s="17"/>
      <c r="E91" s="43" t="s">
        <v>219</v>
      </c>
      <c r="F91" s="45">
        <f>F92</f>
        <v>250.9</v>
      </c>
    </row>
    <row r="92" spans="1:6" ht="49.5">
      <c r="A92" s="33" t="s">
        <v>40</v>
      </c>
      <c r="B92" s="33" t="s">
        <v>218</v>
      </c>
      <c r="C92" s="13" t="s">
        <v>278</v>
      </c>
      <c r="D92" s="17"/>
      <c r="E92" s="11" t="s">
        <v>210</v>
      </c>
      <c r="F92" s="45">
        <f>F93</f>
        <v>250.9</v>
      </c>
    </row>
    <row r="93" spans="1:6" ht="33">
      <c r="A93" s="33" t="s">
        <v>40</v>
      </c>
      <c r="B93" s="33" t="s">
        <v>218</v>
      </c>
      <c r="C93" s="13" t="s">
        <v>279</v>
      </c>
      <c r="D93" s="17"/>
      <c r="E93" s="11" t="s">
        <v>211</v>
      </c>
      <c r="F93" s="45">
        <f>F94</f>
        <v>250.9</v>
      </c>
    </row>
    <row r="94" spans="1:6" ht="49.5">
      <c r="A94" s="33" t="s">
        <v>40</v>
      </c>
      <c r="B94" s="33" t="s">
        <v>218</v>
      </c>
      <c r="C94" s="10" t="s">
        <v>427</v>
      </c>
      <c r="D94" s="10"/>
      <c r="E94" s="43" t="s">
        <v>428</v>
      </c>
      <c r="F94" s="45">
        <f>F95</f>
        <v>250.9</v>
      </c>
    </row>
    <row r="95" spans="1:6" ht="82.5">
      <c r="A95" s="33" t="s">
        <v>40</v>
      </c>
      <c r="B95" s="33" t="s">
        <v>218</v>
      </c>
      <c r="C95" s="13" t="s">
        <v>280</v>
      </c>
      <c r="D95" s="17"/>
      <c r="E95" s="11" t="s">
        <v>220</v>
      </c>
      <c r="F95" s="45">
        <f>F96</f>
        <v>250.9</v>
      </c>
    </row>
    <row r="96" spans="1:6" ht="33">
      <c r="A96" s="33" t="s">
        <v>40</v>
      </c>
      <c r="B96" s="33" t="s">
        <v>218</v>
      </c>
      <c r="C96" s="13" t="s">
        <v>280</v>
      </c>
      <c r="D96" s="49" t="s">
        <v>112</v>
      </c>
      <c r="E96" s="11" t="s">
        <v>479</v>
      </c>
      <c r="F96" s="45">
        <v>250.9</v>
      </c>
    </row>
    <row r="97" spans="1:6" ht="12.75">
      <c r="A97" s="33" t="s">
        <v>40</v>
      </c>
      <c r="B97" s="33" t="s">
        <v>490</v>
      </c>
      <c r="C97" s="13"/>
      <c r="D97" s="49"/>
      <c r="E97" s="11" t="s">
        <v>491</v>
      </c>
      <c r="F97" s="45">
        <f>F98</f>
        <v>24</v>
      </c>
    </row>
    <row r="98" spans="1:6" ht="49.5">
      <c r="A98" s="33" t="s">
        <v>40</v>
      </c>
      <c r="B98" s="33" t="s">
        <v>490</v>
      </c>
      <c r="C98" s="13" t="s">
        <v>281</v>
      </c>
      <c r="D98" s="17"/>
      <c r="E98" s="11" t="s">
        <v>199</v>
      </c>
      <c r="F98" s="45">
        <f>F99</f>
        <v>24</v>
      </c>
    </row>
    <row r="99" spans="1:6" ht="33">
      <c r="A99" s="33" t="s">
        <v>40</v>
      </c>
      <c r="B99" s="33" t="s">
        <v>490</v>
      </c>
      <c r="C99" s="13" t="s">
        <v>287</v>
      </c>
      <c r="D99" s="49"/>
      <c r="E99" s="11" t="s">
        <v>248</v>
      </c>
      <c r="F99" s="45">
        <f>F100</f>
        <v>24</v>
      </c>
    </row>
    <row r="100" spans="1:6" ht="66">
      <c r="A100" s="33" t="s">
        <v>40</v>
      </c>
      <c r="B100" s="33" t="s">
        <v>490</v>
      </c>
      <c r="C100" s="13" t="s">
        <v>492</v>
      </c>
      <c r="D100" s="49"/>
      <c r="E100" s="11" t="s">
        <v>493</v>
      </c>
      <c r="F100" s="45">
        <f>F101</f>
        <v>24</v>
      </c>
    </row>
    <row r="101" spans="1:6" ht="49.5">
      <c r="A101" s="33" t="s">
        <v>40</v>
      </c>
      <c r="B101" s="33" t="s">
        <v>490</v>
      </c>
      <c r="C101" s="13" t="s">
        <v>494</v>
      </c>
      <c r="D101" s="49"/>
      <c r="E101" s="11" t="s">
        <v>495</v>
      </c>
      <c r="F101" s="45">
        <f>F102</f>
        <v>24</v>
      </c>
    </row>
    <row r="102" spans="1:6" ht="33">
      <c r="A102" s="33" t="s">
        <v>40</v>
      </c>
      <c r="B102" s="33" t="s">
        <v>490</v>
      </c>
      <c r="C102" s="13" t="s">
        <v>494</v>
      </c>
      <c r="D102" s="49" t="s">
        <v>112</v>
      </c>
      <c r="E102" s="11" t="s">
        <v>479</v>
      </c>
      <c r="F102" s="45">
        <v>24</v>
      </c>
    </row>
    <row r="103" spans="1:6" ht="12.75">
      <c r="A103" s="33" t="s">
        <v>40</v>
      </c>
      <c r="B103" s="33" t="s">
        <v>20</v>
      </c>
      <c r="C103" s="13"/>
      <c r="D103" s="17"/>
      <c r="E103" s="84" t="s">
        <v>21</v>
      </c>
      <c r="F103" s="45">
        <f>F104</f>
        <v>36018.5</v>
      </c>
    </row>
    <row r="104" spans="1:6" ht="49.5">
      <c r="A104" s="33" t="s">
        <v>40</v>
      </c>
      <c r="B104" s="33" t="s">
        <v>20</v>
      </c>
      <c r="C104" s="13" t="s">
        <v>281</v>
      </c>
      <c r="D104" s="17"/>
      <c r="E104" s="11" t="s">
        <v>199</v>
      </c>
      <c r="F104" s="45">
        <f>F105+F119</f>
        <v>36018.5</v>
      </c>
    </row>
    <row r="105" spans="1:6" ht="33">
      <c r="A105" s="33" t="s">
        <v>40</v>
      </c>
      <c r="B105" s="33" t="s">
        <v>20</v>
      </c>
      <c r="C105" s="13" t="s">
        <v>282</v>
      </c>
      <c r="D105" s="17"/>
      <c r="E105" s="11" t="s">
        <v>200</v>
      </c>
      <c r="F105" s="45">
        <f>F106+F109+F116</f>
        <v>33818.5</v>
      </c>
    </row>
    <row r="106" spans="1:6" ht="33">
      <c r="A106" s="33" t="s">
        <v>40</v>
      </c>
      <c r="B106" s="33" t="s">
        <v>20</v>
      </c>
      <c r="C106" s="13" t="s">
        <v>429</v>
      </c>
      <c r="D106" s="17"/>
      <c r="E106" s="11" t="s">
        <v>430</v>
      </c>
      <c r="F106" s="45">
        <f>F107</f>
        <v>17304.100000000002</v>
      </c>
    </row>
    <row r="107" spans="1:6" ht="49.5">
      <c r="A107" s="33" t="s">
        <v>40</v>
      </c>
      <c r="B107" s="33" t="s">
        <v>20</v>
      </c>
      <c r="C107" s="13" t="s">
        <v>283</v>
      </c>
      <c r="D107" s="17"/>
      <c r="E107" s="11" t="s">
        <v>201</v>
      </c>
      <c r="F107" s="45">
        <f>F108</f>
        <v>17304.100000000002</v>
      </c>
    </row>
    <row r="108" spans="1:6" ht="33">
      <c r="A108" s="33" t="s">
        <v>40</v>
      </c>
      <c r="B108" s="33" t="s">
        <v>20</v>
      </c>
      <c r="C108" s="13" t="s">
        <v>283</v>
      </c>
      <c r="D108" s="49" t="s">
        <v>112</v>
      </c>
      <c r="E108" s="11" t="s">
        <v>479</v>
      </c>
      <c r="F108" s="45">
        <f>17325.7-21.6</f>
        <v>17304.100000000002</v>
      </c>
    </row>
    <row r="109" spans="1:6" ht="49.5">
      <c r="A109" s="33" t="s">
        <v>40</v>
      </c>
      <c r="B109" s="33" t="s">
        <v>20</v>
      </c>
      <c r="C109" s="13" t="s">
        <v>431</v>
      </c>
      <c r="D109" s="49"/>
      <c r="E109" s="11" t="s">
        <v>432</v>
      </c>
      <c r="F109" s="45">
        <f>F110+F112+F114</f>
        <v>9050</v>
      </c>
    </row>
    <row r="110" spans="1:6" ht="49.5">
      <c r="A110" s="33" t="s">
        <v>40</v>
      </c>
      <c r="B110" s="33" t="s">
        <v>20</v>
      </c>
      <c r="C110" s="13" t="s">
        <v>284</v>
      </c>
      <c r="D110" s="49"/>
      <c r="E110" s="11" t="s">
        <v>250</v>
      </c>
      <c r="F110" s="45">
        <f>F111</f>
        <v>2500</v>
      </c>
    </row>
    <row r="111" spans="1:6" ht="33">
      <c r="A111" s="33" t="s">
        <v>40</v>
      </c>
      <c r="B111" s="33" t="s">
        <v>20</v>
      </c>
      <c r="C111" s="13" t="s">
        <v>284</v>
      </c>
      <c r="D111" s="49" t="s">
        <v>112</v>
      </c>
      <c r="E111" s="11" t="s">
        <v>479</v>
      </c>
      <c r="F111" s="45">
        <v>2500</v>
      </c>
    </row>
    <row r="112" spans="1:6" ht="33">
      <c r="A112" s="33" t="s">
        <v>40</v>
      </c>
      <c r="B112" s="33" t="s">
        <v>20</v>
      </c>
      <c r="C112" s="13" t="s">
        <v>285</v>
      </c>
      <c r="D112" s="49"/>
      <c r="E112" s="11" t="s">
        <v>241</v>
      </c>
      <c r="F112" s="45">
        <f>F113</f>
        <v>500</v>
      </c>
    </row>
    <row r="113" spans="1:6" ht="33">
      <c r="A113" s="33" t="s">
        <v>40</v>
      </c>
      <c r="B113" s="33" t="s">
        <v>20</v>
      </c>
      <c r="C113" s="13" t="s">
        <v>285</v>
      </c>
      <c r="D113" s="49" t="s">
        <v>112</v>
      </c>
      <c r="E113" s="11" t="s">
        <v>479</v>
      </c>
      <c r="F113" s="45">
        <v>500</v>
      </c>
    </row>
    <row r="114" spans="1:6" ht="49.5">
      <c r="A114" s="33" t="s">
        <v>40</v>
      </c>
      <c r="B114" s="33" t="s">
        <v>20</v>
      </c>
      <c r="C114" s="13" t="s">
        <v>286</v>
      </c>
      <c r="D114" s="49"/>
      <c r="E114" s="11" t="s">
        <v>251</v>
      </c>
      <c r="F114" s="45">
        <f>F115</f>
        <v>6050</v>
      </c>
    </row>
    <row r="115" spans="1:6" ht="33">
      <c r="A115" s="33" t="s">
        <v>40</v>
      </c>
      <c r="B115" s="33" t="s">
        <v>20</v>
      </c>
      <c r="C115" s="13" t="s">
        <v>286</v>
      </c>
      <c r="D115" s="49" t="s">
        <v>112</v>
      </c>
      <c r="E115" s="11" t="s">
        <v>479</v>
      </c>
      <c r="F115" s="45">
        <f>6700+100-750</f>
        <v>6050</v>
      </c>
    </row>
    <row r="116" spans="1:6" ht="49.5">
      <c r="A116" s="33" t="s">
        <v>40</v>
      </c>
      <c r="B116" s="33" t="s">
        <v>20</v>
      </c>
      <c r="C116" s="13" t="s">
        <v>433</v>
      </c>
      <c r="D116" s="49"/>
      <c r="E116" s="11" t="s">
        <v>434</v>
      </c>
      <c r="F116" s="45">
        <f>F117</f>
        <v>7464.400000000001</v>
      </c>
    </row>
    <row r="117" spans="1:6" ht="49.5">
      <c r="A117" s="33" t="s">
        <v>40</v>
      </c>
      <c r="B117" s="33" t="s">
        <v>20</v>
      </c>
      <c r="C117" s="13" t="s">
        <v>382</v>
      </c>
      <c r="D117" s="49"/>
      <c r="E117" s="11" t="s">
        <v>383</v>
      </c>
      <c r="F117" s="45">
        <f>F118</f>
        <v>7464.400000000001</v>
      </c>
    </row>
    <row r="118" spans="1:6" ht="33">
      <c r="A118" s="33" t="s">
        <v>40</v>
      </c>
      <c r="B118" s="33" t="s">
        <v>20</v>
      </c>
      <c r="C118" s="13" t="s">
        <v>382</v>
      </c>
      <c r="D118" s="49" t="s">
        <v>112</v>
      </c>
      <c r="E118" s="11" t="s">
        <v>479</v>
      </c>
      <c r="F118" s="45">
        <f>11250-100-1318.4-2367.2</f>
        <v>7464.400000000001</v>
      </c>
    </row>
    <row r="119" spans="1:6" ht="33">
      <c r="A119" s="33" t="s">
        <v>40</v>
      </c>
      <c r="B119" s="33" t="s">
        <v>20</v>
      </c>
      <c r="C119" s="13" t="s">
        <v>287</v>
      </c>
      <c r="D119" s="49"/>
      <c r="E119" s="11" t="s">
        <v>248</v>
      </c>
      <c r="F119" s="45">
        <f>F120</f>
        <v>2200</v>
      </c>
    </row>
    <row r="120" spans="1:6" ht="49.5">
      <c r="A120" s="33" t="s">
        <v>40</v>
      </c>
      <c r="B120" s="33" t="s">
        <v>20</v>
      </c>
      <c r="C120" s="13" t="s">
        <v>435</v>
      </c>
      <c r="D120" s="49"/>
      <c r="E120" s="11" t="s">
        <v>436</v>
      </c>
      <c r="F120" s="45">
        <f>F121</f>
        <v>2200</v>
      </c>
    </row>
    <row r="121" spans="1:6" ht="33">
      <c r="A121" s="33" t="s">
        <v>40</v>
      </c>
      <c r="B121" s="33" t="s">
        <v>20</v>
      </c>
      <c r="C121" s="13" t="s">
        <v>288</v>
      </c>
      <c r="D121" s="49"/>
      <c r="E121" s="11" t="s">
        <v>249</v>
      </c>
      <c r="F121" s="45">
        <f>F122</f>
        <v>2200</v>
      </c>
    </row>
    <row r="122" spans="1:6" ht="33">
      <c r="A122" s="33" t="s">
        <v>40</v>
      </c>
      <c r="B122" s="33" t="s">
        <v>20</v>
      </c>
      <c r="C122" s="13" t="s">
        <v>288</v>
      </c>
      <c r="D122" s="49" t="s">
        <v>112</v>
      </c>
      <c r="E122" s="11" t="s">
        <v>479</v>
      </c>
      <c r="F122" s="45">
        <f>1500+700</f>
        <v>2200</v>
      </c>
    </row>
    <row r="123" spans="1:6" ht="12.75">
      <c r="A123" s="33" t="s">
        <v>40</v>
      </c>
      <c r="B123" s="33" t="s">
        <v>89</v>
      </c>
      <c r="C123" s="13"/>
      <c r="D123" s="17"/>
      <c r="E123" s="11" t="s">
        <v>64</v>
      </c>
      <c r="F123" s="45">
        <f>F124</f>
        <v>233.6</v>
      </c>
    </row>
    <row r="124" spans="1:6" ht="49.5">
      <c r="A124" s="33" t="s">
        <v>40</v>
      </c>
      <c r="B124" s="33" t="s">
        <v>89</v>
      </c>
      <c r="C124" s="13" t="s">
        <v>289</v>
      </c>
      <c r="D124" s="17"/>
      <c r="E124" s="11" t="s">
        <v>202</v>
      </c>
      <c r="F124" s="45">
        <f>F125+F132</f>
        <v>233.6</v>
      </c>
    </row>
    <row r="125" spans="1:6" ht="33">
      <c r="A125" s="33" t="s">
        <v>40</v>
      </c>
      <c r="B125" s="33" t="s">
        <v>89</v>
      </c>
      <c r="C125" s="13" t="s">
        <v>290</v>
      </c>
      <c r="D125" s="17"/>
      <c r="E125" s="11" t="s">
        <v>203</v>
      </c>
      <c r="F125" s="45">
        <f>F126+F129</f>
        <v>64</v>
      </c>
    </row>
    <row r="126" spans="1:6" ht="12.75">
      <c r="A126" s="33" t="s">
        <v>40</v>
      </c>
      <c r="B126" s="33" t="s">
        <v>89</v>
      </c>
      <c r="C126" s="13" t="s">
        <v>444</v>
      </c>
      <c r="D126" s="17"/>
      <c r="E126" s="31" t="s">
        <v>456</v>
      </c>
      <c r="F126" s="45">
        <f>F127</f>
        <v>20</v>
      </c>
    </row>
    <row r="127" spans="1:6" ht="33">
      <c r="A127" s="33" t="s">
        <v>40</v>
      </c>
      <c r="B127" s="33" t="s">
        <v>89</v>
      </c>
      <c r="C127" s="10" t="s">
        <v>291</v>
      </c>
      <c r="D127" s="10"/>
      <c r="E127" s="43" t="s">
        <v>204</v>
      </c>
      <c r="F127" s="45">
        <f>F128</f>
        <v>20</v>
      </c>
    </row>
    <row r="128" spans="1:6" ht="33">
      <c r="A128" s="33" t="s">
        <v>40</v>
      </c>
      <c r="B128" s="33" t="s">
        <v>89</v>
      </c>
      <c r="C128" s="10" t="s">
        <v>291</v>
      </c>
      <c r="D128" s="49" t="s">
        <v>112</v>
      </c>
      <c r="E128" s="11" t="s">
        <v>479</v>
      </c>
      <c r="F128" s="45">
        <v>20</v>
      </c>
    </row>
    <row r="129" spans="1:6" ht="12.75">
      <c r="A129" s="33" t="s">
        <v>40</v>
      </c>
      <c r="B129" s="33" t="s">
        <v>89</v>
      </c>
      <c r="C129" s="13" t="s">
        <v>445</v>
      </c>
      <c r="D129" s="49"/>
      <c r="E129" s="31" t="s">
        <v>457</v>
      </c>
      <c r="F129" s="45">
        <f>F130</f>
        <v>44</v>
      </c>
    </row>
    <row r="130" spans="1:6" ht="82.5">
      <c r="A130" s="33" t="s">
        <v>40</v>
      </c>
      <c r="B130" s="33" t="s">
        <v>89</v>
      </c>
      <c r="C130" s="10" t="s">
        <v>292</v>
      </c>
      <c r="D130" s="10"/>
      <c r="E130" s="43" t="s">
        <v>240</v>
      </c>
      <c r="F130" s="45">
        <f>F131</f>
        <v>44</v>
      </c>
    </row>
    <row r="131" spans="1:6" ht="33">
      <c r="A131" s="33" t="s">
        <v>40</v>
      </c>
      <c r="B131" s="33" t="s">
        <v>89</v>
      </c>
      <c r="C131" s="10" t="s">
        <v>292</v>
      </c>
      <c r="D131" s="49" t="s">
        <v>112</v>
      </c>
      <c r="E131" s="11" t="s">
        <v>479</v>
      </c>
      <c r="F131" s="45">
        <v>44</v>
      </c>
    </row>
    <row r="132" spans="1:6" ht="33">
      <c r="A132" s="33" t="s">
        <v>40</v>
      </c>
      <c r="B132" s="33" t="s">
        <v>89</v>
      </c>
      <c r="C132" s="10" t="s">
        <v>293</v>
      </c>
      <c r="D132" s="10"/>
      <c r="E132" s="43" t="s">
        <v>205</v>
      </c>
      <c r="F132" s="45">
        <f>F133</f>
        <v>169.6</v>
      </c>
    </row>
    <row r="133" spans="1:6" ht="12.75">
      <c r="A133" s="33" t="s">
        <v>40</v>
      </c>
      <c r="B133" s="33" t="s">
        <v>89</v>
      </c>
      <c r="C133" s="10" t="s">
        <v>446</v>
      </c>
      <c r="D133" s="10"/>
      <c r="E133" s="31" t="s">
        <v>458</v>
      </c>
      <c r="F133" s="45">
        <f>F134+F136</f>
        <v>169.6</v>
      </c>
    </row>
    <row r="134" spans="1:6" ht="33">
      <c r="A134" s="33" t="s">
        <v>40</v>
      </c>
      <c r="B134" s="33" t="s">
        <v>89</v>
      </c>
      <c r="C134" s="10" t="s">
        <v>294</v>
      </c>
      <c r="D134" s="10"/>
      <c r="E134" s="43" t="s">
        <v>206</v>
      </c>
      <c r="F134" s="45">
        <f>F135</f>
        <v>5.2</v>
      </c>
    </row>
    <row r="135" spans="1:6" ht="33">
      <c r="A135" s="33" t="s">
        <v>40</v>
      </c>
      <c r="B135" s="33" t="s">
        <v>89</v>
      </c>
      <c r="C135" s="10" t="s">
        <v>294</v>
      </c>
      <c r="D135" s="49" t="s">
        <v>112</v>
      </c>
      <c r="E135" s="11" t="s">
        <v>479</v>
      </c>
      <c r="F135" s="45">
        <v>5.2</v>
      </c>
    </row>
    <row r="136" spans="1:6" ht="33">
      <c r="A136" s="33" t="s">
        <v>40</v>
      </c>
      <c r="B136" s="33" t="s">
        <v>89</v>
      </c>
      <c r="C136" s="10" t="s">
        <v>295</v>
      </c>
      <c r="D136" s="10"/>
      <c r="E136" s="43" t="s">
        <v>207</v>
      </c>
      <c r="F136" s="45">
        <f>F137</f>
        <v>164.4</v>
      </c>
    </row>
    <row r="137" spans="1:6" ht="12.75">
      <c r="A137" s="33" t="s">
        <v>40</v>
      </c>
      <c r="B137" s="33" t="s">
        <v>89</v>
      </c>
      <c r="C137" s="10" t="s">
        <v>295</v>
      </c>
      <c r="D137" s="49" t="s">
        <v>113</v>
      </c>
      <c r="E137" s="57" t="s">
        <v>114</v>
      </c>
      <c r="F137" s="45">
        <v>164.4</v>
      </c>
    </row>
    <row r="138" spans="1:6" ht="12.75">
      <c r="A138" s="33" t="s">
        <v>40</v>
      </c>
      <c r="B138" s="33" t="s">
        <v>99</v>
      </c>
      <c r="C138" s="10"/>
      <c r="D138" s="10"/>
      <c r="E138" s="43" t="s">
        <v>65</v>
      </c>
      <c r="F138" s="45">
        <f>F139+F145</f>
        <v>17698.2</v>
      </c>
    </row>
    <row r="139" spans="1:6" ht="12.75">
      <c r="A139" s="33" t="s">
        <v>40</v>
      </c>
      <c r="B139" s="33" t="s">
        <v>90</v>
      </c>
      <c r="C139" s="10"/>
      <c r="D139" s="10"/>
      <c r="E139" s="12" t="s">
        <v>66</v>
      </c>
      <c r="F139" s="45">
        <f>F140</f>
        <v>2818.4</v>
      </c>
    </row>
    <row r="140" spans="1:6" ht="49.5">
      <c r="A140" s="33" t="s">
        <v>40</v>
      </c>
      <c r="B140" s="33" t="s">
        <v>90</v>
      </c>
      <c r="C140" s="10" t="s">
        <v>278</v>
      </c>
      <c r="D140" s="10"/>
      <c r="E140" s="43" t="s">
        <v>210</v>
      </c>
      <c r="F140" s="45">
        <f>F141</f>
        <v>2818.4</v>
      </c>
    </row>
    <row r="141" spans="1:6" ht="33">
      <c r="A141" s="33" t="s">
        <v>40</v>
      </c>
      <c r="B141" s="33" t="s">
        <v>90</v>
      </c>
      <c r="C141" s="10" t="s">
        <v>297</v>
      </c>
      <c r="D141" s="10"/>
      <c r="E141" s="43" t="s">
        <v>243</v>
      </c>
      <c r="F141" s="45">
        <f>F142</f>
        <v>2818.4</v>
      </c>
    </row>
    <row r="142" spans="1:6" ht="12.75">
      <c r="A142" s="33" t="s">
        <v>40</v>
      </c>
      <c r="B142" s="33" t="s">
        <v>90</v>
      </c>
      <c r="C142" s="10" t="s">
        <v>423</v>
      </c>
      <c r="D142" s="10"/>
      <c r="E142" s="43" t="s">
        <v>424</v>
      </c>
      <c r="F142" s="45">
        <f>F143</f>
        <v>2818.4</v>
      </c>
    </row>
    <row r="143" spans="1:6" ht="33">
      <c r="A143" s="33" t="s">
        <v>40</v>
      </c>
      <c r="B143" s="33" t="s">
        <v>90</v>
      </c>
      <c r="C143" s="10" t="s">
        <v>298</v>
      </c>
      <c r="D143" s="10"/>
      <c r="E143" s="43" t="s">
        <v>244</v>
      </c>
      <c r="F143" s="45">
        <f>F144</f>
        <v>2818.4</v>
      </c>
    </row>
    <row r="144" spans="1:6" ht="33">
      <c r="A144" s="33" t="s">
        <v>40</v>
      </c>
      <c r="B144" s="33" t="s">
        <v>90</v>
      </c>
      <c r="C144" s="10" t="s">
        <v>298</v>
      </c>
      <c r="D144" s="49">
        <v>400</v>
      </c>
      <c r="E144" s="11" t="s">
        <v>185</v>
      </c>
      <c r="F144" s="45">
        <f>1500+1318.4</f>
        <v>2818.4</v>
      </c>
    </row>
    <row r="145" spans="1:6" ht="12.75">
      <c r="A145" s="33" t="s">
        <v>40</v>
      </c>
      <c r="B145" s="33" t="s">
        <v>91</v>
      </c>
      <c r="C145" s="10"/>
      <c r="D145" s="17"/>
      <c r="E145" s="11" t="s">
        <v>67</v>
      </c>
      <c r="F145" s="45">
        <f>F146</f>
        <v>14879.8</v>
      </c>
    </row>
    <row r="146" spans="1:6" ht="49.5">
      <c r="A146" s="33" t="s">
        <v>40</v>
      </c>
      <c r="B146" s="33" t="s">
        <v>91</v>
      </c>
      <c r="C146" s="10" t="s">
        <v>278</v>
      </c>
      <c r="D146" s="10"/>
      <c r="E146" s="43" t="s">
        <v>210</v>
      </c>
      <c r="F146" s="45">
        <f aca="true" t="shared" si="4" ref="F146">F147</f>
        <v>14879.8</v>
      </c>
    </row>
    <row r="147" spans="1:6" ht="33">
      <c r="A147" s="33" t="s">
        <v>40</v>
      </c>
      <c r="B147" s="33" t="s">
        <v>91</v>
      </c>
      <c r="C147" s="10" t="s">
        <v>279</v>
      </c>
      <c r="D147" s="10"/>
      <c r="E147" s="43" t="s">
        <v>211</v>
      </c>
      <c r="F147" s="45">
        <f>F148+F161</f>
        <v>14879.8</v>
      </c>
    </row>
    <row r="148" spans="1:6" ht="33">
      <c r="A148" s="33" t="s">
        <v>40</v>
      </c>
      <c r="B148" s="33" t="s">
        <v>91</v>
      </c>
      <c r="C148" s="10" t="s">
        <v>425</v>
      </c>
      <c r="D148" s="10"/>
      <c r="E148" s="43" t="s">
        <v>426</v>
      </c>
      <c r="F148" s="45">
        <f>F149+F151+F153+F155+F159+F157</f>
        <v>14614</v>
      </c>
    </row>
    <row r="149" spans="1:6" ht="12.75">
      <c r="A149" s="33" t="s">
        <v>40</v>
      </c>
      <c r="B149" s="33" t="s">
        <v>91</v>
      </c>
      <c r="C149" s="10" t="s">
        <v>299</v>
      </c>
      <c r="D149" s="10"/>
      <c r="E149" s="43" t="s">
        <v>212</v>
      </c>
      <c r="F149" s="45">
        <f>F150</f>
        <v>11024</v>
      </c>
    </row>
    <row r="150" spans="1:6" ht="33">
      <c r="A150" s="33" t="s">
        <v>40</v>
      </c>
      <c r="B150" s="33" t="s">
        <v>91</v>
      </c>
      <c r="C150" s="10" t="s">
        <v>299</v>
      </c>
      <c r="D150" s="10" t="s">
        <v>112</v>
      </c>
      <c r="E150" s="11" t="s">
        <v>479</v>
      </c>
      <c r="F150" s="45">
        <v>11024</v>
      </c>
    </row>
    <row r="151" spans="1:6" ht="12.75">
      <c r="A151" s="33" t="s">
        <v>40</v>
      </c>
      <c r="B151" s="33" t="s">
        <v>91</v>
      </c>
      <c r="C151" s="10" t="s">
        <v>300</v>
      </c>
      <c r="D151" s="10"/>
      <c r="E151" s="43" t="s">
        <v>213</v>
      </c>
      <c r="F151" s="45">
        <f>F152</f>
        <v>827.3</v>
      </c>
    </row>
    <row r="152" spans="1:6" ht="33">
      <c r="A152" s="33" t="s">
        <v>40</v>
      </c>
      <c r="B152" s="33" t="s">
        <v>91</v>
      </c>
      <c r="C152" s="10" t="s">
        <v>300</v>
      </c>
      <c r="D152" s="10" t="s">
        <v>112</v>
      </c>
      <c r="E152" s="11" t="s">
        <v>479</v>
      </c>
      <c r="F152" s="45">
        <f>527.3+300</f>
        <v>827.3</v>
      </c>
    </row>
    <row r="153" spans="1:6" ht="12.75">
      <c r="A153" s="33" t="s">
        <v>40</v>
      </c>
      <c r="B153" s="33" t="s">
        <v>91</v>
      </c>
      <c r="C153" s="10" t="s">
        <v>301</v>
      </c>
      <c r="D153" s="10"/>
      <c r="E153" s="43" t="s">
        <v>214</v>
      </c>
      <c r="F153" s="45">
        <f>F154</f>
        <v>2305</v>
      </c>
    </row>
    <row r="154" spans="1:6" ht="33">
      <c r="A154" s="33" t="s">
        <v>40</v>
      </c>
      <c r="B154" s="33" t="s">
        <v>91</v>
      </c>
      <c r="C154" s="10" t="s">
        <v>301</v>
      </c>
      <c r="D154" s="10" t="s">
        <v>112</v>
      </c>
      <c r="E154" s="11" t="s">
        <v>479</v>
      </c>
      <c r="F154" s="45">
        <f>1621.2+700-16.2</f>
        <v>2305</v>
      </c>
    </row>
    <row r="155" spans="1:6" ht="12.75">
      <c r="A155" s="33" t="s">
        <v>40</v>
      </c>
      <c r="B155" s="33" t="s">
        <v>91</v>
      </c>
      <c r="C155" s="10" t="s">
        <v>302</v>
      </c>
      <c r="D155" s="10"/>
      <c r="E155" s="43" t="s">
        <v>215</v>
      </c>
      <c r="F155" s="45">
        <f>F156</f>
        <v>123.7</v>
      </c>
    </row>
    <row r="156" spans="1:6" ht="33">
      <c r="A156" s="33" t="s">
        <v>40</v>
      </c>
      <c r="B156" s="33" t="s">
        <v>91</v>
      </c>
      <c r="C156" s="10" t="s">
        <v>302</v>
      </c>
      <c r="D156" s="10" t="s">
        <v>112</v>
      </c>
      <c r="E156" s="11" t="s">
        <v>479</v>
      </c>
      <c r="F156" s="45">
        <f>145.9-22.2</f>
        <v>123.7</v>
      </c>
    </row>
    <row r="157" spans="1:6" ht="49.5">
      <c r="A157" s="33" t="s">
        <v>40</v>
      </c>
      <c r="B157" s="33" t="s">
        <v>91</v>
      </c>
      <c r="C157" s="10" t="s">
        <v>511</v>
      </c>
      <c r="D157" s="10"/>
      <c r="E157" s="43" t="s">
        <v>512</v>
      </c>
      <c r="F157" s="45">
        <f>F158</f>
        <v>110</v>
      </c>
    </row>
    <row r="158" spans="1:6" ht="33">
      <c r="A158" s="33" t="s">
        <v>40</v>
      </c>
      <c r="B158" s="33" t="s">
        <v>91</v>
      </c>
      <c r="C158" s="10" t="s">
        <v>511</v>
      </c>
      <c r="D158" s="10" t="s">
        <v>112</v>
      </c>
      <c r="E158" s="11" t="s">
        <v>479</v>
      </c>
      <c r="F158" s="45">
        <f>50+60</f>
        <v>110</v>
      </c>
    </row>
    <row r="159" spans="1:6" ht="12.75">
      <c r="A159" s="33" t="s">
        <v>40</v>
      </c>
      <c r="B159" s="33" t="s">
        <v>91</v>
      </c>
      <c r="C159" s="10" t="s">
        <v>375</v>
      </c>
      <c r="D159" s="10"/>
      <c r="E159" s="43" t="s">
        <v>216</v>
      </c>
      <c r="F159" s="45">
        <f>F160</f>
        <v>224</v>
      </c>
    </row>
    <row r="160" spans="1:6" ht="33">
      <c r="A160" s="33" t="s">
        <v>40</v>
      </c>
      <c r="B160" s="33" t="s">
        <v>91</v>
      </c>
      <c r="C160" s="10" t="s">
        <v>375</v>
      </c>
      <c r="D160" s="10" t="s">
        <v>112</v>
      </c>
      <c r="E160" s="11" t="s">
        <v>479</v>
      </c>
      <c r="F160" s="45">
        <v>224</v>
      </c>
    </row>
    <row r="161" spans="1:6" ht="49.5">
      <c r="A161" s="33" t="s">
        <v>40</v>
      </c>
      <c r="B161" s="33" t="s">
        <v>91</v>
      </c>
      <c r="C161" s="10" t="s">
        <v>427</v>
      </c>
      <c r="D161" s="10"/>
      <c r="E161" s="43" t="s">
        <v>428</v>
      </c>
      <c r="F161" s="45">
        <f>F162</f>
        <v>265.8</v>
      </c>
    </row>
    <row r="162" spans="1:6" ht="33">
      <c r="A162" s="33" t="s">
        <v>40</v>
      </c>
      <c r="B162" s="33" t="s">
        <v>91</v>
      </c>
      <c r="C162" s="10" t="s">
        <v>303</v>
      </c>
      <c r="D162" s="10"/>
      <c r="E162" s="43" t="s">
        <v>217</v>
      </c>
      <c r="F162" s="45">
        <f>F163</f>
        <v>265.8</v>
      </c>
    </row>
    <row r="163" spans="1:6" ht="33">
      <c r="A163" s="33" t="s">
        <v>40</v>
      </c>
      <c r="B163" s="33" t="s">
        <v>91</v>
      </c>
      <c r="C163" s="10" t="s">
        <v>303</v>
      </c>
      <c r="D163" s="10" t="s">
        <v>112</v>
      </c>
      <c r="E163" s="11" t="s">
        <v>479</v>
      </c>
      <c r="F163" s="45">
        <v>265.8</v>
      </c>
    </row>
    <row r="164" spans="1:6" ht="12.75">
      <c r="A164" s="33" t="s">
        <v>40</v>
      </c>
      <c r="B164" s="33" t="s">
        <v>77</v>
      </c>
      <c r="C164" s="10"/>
      <c r="D164" s="10"/>
      <c r="E164" s="43" t="s">
        <v>68</v>
      </c>
      <c r="F164" s="45">
        <f>F165+F173</f>
        <v>17555.899999999998</v>
      </c>
    </row>
    <row r="165" spans="1:6" ht="12.75">
      <c r="A165" s="33" t="s">
        <v>40</v>
      </c>
      <c r="B165" s="33" t="s">
        <v>93</v>
      </c>
      <c r="C165" s="10"/>
      <c r="D165" s="10"/>
      <c r="E165" s="43" t="s">
        <v>28</v>
      </c>
      <c r="F165" s="45">
        <f aca="true" t="shared" si="5" ref="F165:F169">F166</f>
        <v>16744.8</v>
      </c>
    </row>
    <row r="166" spans="1:6" ht="33">
      <c r="A166" s="33" t="s">
        <v>40</v>
      </c>
      <c r="B166" s="33" t="s">
        <v>93</v>
      </c>
      <c r="C166" s="10" t="s">
        <v>304</v>
      </c>
      <c r="D166" s="10"/>
      <c r="E166" s="43" t="s">
        <v>179</v>
      </c>
      <c r="F166" s="45">
        <f t="shared" si="5"/>
        <v>16744.8</v>
      </c>
    </row>
    <row r="167" spans="1:6" ht="33">
      <c r="A167" s="33" t="s">
        <v>40</v>
      </c>
      <c r="B167" s="33" t="s">
        <v>93</v>
      </c>
      <c r="C167" s="10" t="s">
        <v>305</v>
      </c>
      <c r="D167" s="10"/>
      <c r="E167" s="43" t="s">
        <v>180</v>
      </c>
      <c r="F167" s="45">
        <f t="shared" si="5"/>
        <v>16744.8</v>
      </c>
    </row>
    <row r="168" spans="1:6" ht="12.75">
      <c r="A168" s="33" t="s">
        <v>40</v>
      </c>
      <c r="B168" s="33" t="s">
        <v>93</v>
      </c>
      <c r="C168" s="10" t="s">
        <v>411</v>
      </c>
      <c r="D168" s="17"/>
      <c r="E168" s="11" t="s">
        <v>412</v>
      </c>
      <c r="F168" s="45">
        <f>F169+F171</f>
        <v>16744.8</v>
      </c>
    </row>
    <row r="169" spans="1:6" ht="33">
      <c r="A169" s="33" t="s">
        <v>40</v>
      </c>
      <c r="B169" s="33" t="s">
        <v>93</v>
      </c>
      <c r="C169" s="10" t="s">
        <v>306</v>
      </c>
      <c r="D169" s="10"/>
      <c r="E169" s="43" t="s">
        <v>221</v>
      </c>
      <c r="F169" s="45">
        <f t="shared" si="5"/>
        <v>14932</v>
      </c>
    </row>
    <row r="170" spans="1:6" ht="33">
      <c r="A170" s="33" t="s">
        <v>40</v>
      </c>
      <c r="B170" s="33" t="s">
        <v>93</v>
      </c>
      <c r="C170" s="10" t="s">
        <v>306</v>
      </c>
      <c r="D170" s="17">
        <v>600</v>
      </c>
      <c r="E170" s="11" t="s">
        <v>136</v>
      </c>
      <c r="F170" s="45">
        <f>14922+10</f>
        <v>14932</v>
      </c>
    </row>
    <row r="171" spans="1:6" ht="33">
      <c r="A171" s="33" t="s">
        <v>40</v>
      </c>
      <c r="B171" s="33" t="s">
        <v>93</v>
      </c>
      <c r="C171" s="10" t="s">
        <v>487</v>
      </c>
      <c r="D171" s="17"/>
      <c r="E171" s="11" t="s">
        <v>488</v>
      </c>
      <c r="F171" s="45">
        <f>F172</f>
        <v>1812.8</v>
      </c>
    </row>
    <row r="172" spans="1:6" ht="33">
      <c r="A172" s="33" t="s">
        <v>40</v>
      </c>
      <c r="B172" s="33" t="s">
        <v>93</v>
      </c>
      <c r="C172" s="10" t="s">
        <v>487</v>
      </c>
      <c r="D172" s="17">
        <v>600</v>
      </c>
      <c r="E172" s="11" t="s">
        <v>136</v>
      </c>
      <c r="F172" s="45">
        <v>1812.8</v>
      </c>
    </row>
    <row r="173" spans="1:6" ht="12.75">
      <c r="A173" s="33" t="s">
        <v>40</v>
      </c>
      <c r="B173" s="13" t="s">
        <v>78</v>
      </c>
      <c r="C173" s="13"/>
      <c r="D173" s="17"/>
      <c r="E173" s="11" t="s">
        <v>69</v>
      </c>
      <c r="F173" s="45">
        <f>F174</f>
        <v>811.1</v>
      </c>
    </row>
    <row r="174" spans="1:6" ht="33">
      <c r="A174" s="33" t="s">
        <v>40</v>
      </c>
      <c r="B174" s="13" t="s">
        <v>78</v>
      </c>
      <c r="C174" s="13" t="s">
        <v>343</v>
      </c>
      <c r="D174" s="17"/>
      <c r="E174" s="11" t="s">
        <v>132</v>
      </c>
      <c r="F174" s="45">
        <f>F175</f>
        <v>811.1</v>
      </c>
    </row>
    <row r="175" spans="1:6" ht="66">
      <c r="A175" s="33" t="s">
        <v>40</v>
      </c>
      <c r="B175" s="13" t="s">
        <v>78</v>
      </c>
      <c r="C175" s="13" t="s">
        <v>529</v>
      </c>
      <c r="D175" s="17"/>
      <c r="E175" s="11" t="s">
        <v>762</v>
      </c>
      <c r="F175" s="45">
        <f>F176</f>
        <v>811.1</v>
      </c>
    </row>
    <row r="176" spans="1:6" ht="66">
      <c r="A176" s="33" t="s">
        <v>40</v>
      </c>
      <c r="B176" s="13" t="s">
        <v>78</v>
      </c>
      <c r="C176" s="13" t="s">
        <v>531</v>
      </c>
      <c r="D176" s="17"/>
      <c r="E176" s="11" t="s">
        <v>532</v>
      </c>
      <c r="F176" s="45">
        <f>F177</f>
        <v>811.1</v>
      </c>
    </row>
    <row r="177" spans="1:6" ht="66">
      <c r="A177" s="33" t="s">
        <v>40</v>
      </c>
      <c r="B177" s="13" t="s">
        <v>78</v>
      </c>
      <c r="C177" s="13" t="s">
        <v>534</v>
      </c>
      <c r="D177" s="17"/>
      <c r="E177" s="11" t="s">
        <v>533</v>
      </c>
      <c r="F177" s="45">
        <f>F178</f>
        <v>811.1</v>
      </c>
    </row>
    <row r="178" spans="1:6" ht="33">
      <c r="A178" s="33" t="s">
        <v>40</v>
      </c>
      <c r="B178" s="13" t="s">
        <v>78</v>
      </c>
      <c r="C178" s="13" t="s">
        <v>534</v>
      </c>
      <c r="D178" s="10" t="s">
        <v>112</v>
      </c>
      <c r="E178" s="11" t="s">
        <v>479</v>
      </c>
      <c r="F178" s="45">
        <v>811.1</v>
      </c>
    </row>
    <row r="179" spans="1:6" ht="12.75">
      <c r="A179" s="33" t="s">
        <v>40</v>
      </c>
      <c r="B179" s="33" t="s">
        <v>81</v>
      </c>
      <c r="C179" s="10"/>
      <c r="D179" s="49"/>
      <c r="E179" s="11" t="s">
        <v>129</v>
      </c>
      <c r="F179" s="45">
        <f aca="true" t="shared" si="6" ref="F179:F180">F180</f>
        <v>22859.800000000003</v>
      </c>
    </row>
    <row r="180" spans="1:6" ht="12.75">
      <c r="A180" s="33" t="s">
        <v>40</v>
      </c>
      <c r="B180" s="33" t="s">
        <v>82</v>
      </c>
      <c r="C180" s="10"/>
      <c r="D180" s="49"/>
      <c r="E180" s="11" t="s">
        <v>31</v>
      </c>
      <c r="F180" s="45">
        <f t="shared" si="6"/>
        <v>22859.800000000003</v>
      </c>
    </row>
    <row r="181" spans="1:6" ht="33">
      <c r="A181" s="33" t="s">
        <v>40</v>
      </c>
      <c r="B181" s="33" t="s">
        <v>82</v>
      </c>
      <c r="C181" s="10" t="s">
        <v>304</v>
      </c>
      <c r="D181" s="10"/>
      <c r="E181" s="43" t="s">
        <v>179</v>
      </c>
      <c r="F181" s="45">
        <f>F182</f>
        <v>22859.800000000003</v>
      </c>
    </row>
    <row r="182" spans="1:6" ht="33">
      <c r="A182" s="33" t="s">
        <v>40</v>
      </c>
      <c r="B182" s="33" t="s">
        <v>82</v>
      </c>
      <c r="C182" s="10" t="s">
        <v>305</v>
      </c>
      <c r="D182" s="10"/>
      <c r="E182" s="43" t="s">
        <v>180</v>
      </c>
      <c r="F182" s="45">
        <f>F183+F192+F197</f>
        <v>22859.800000000003</v>
      </c>
    </row>
    <row r="183" spans="1:6" ht="12.75">
      <c r="A183" s="33" t="s">
        <v>40</v>
      </c>
      <c r="B183" s="33" t="s">
        <v>82</v>
      </c>
      <c r="C183" s="10" t="s">
        <v>407</v>
      </c>
      <c r="D183" s="10"/>
      <c r="E183" s="43" t="s">
        <v>408</v>
      </c>
      <c r="F183" s="45">
        <f>F184+F186+F188</f>
        <v>9500.800000000001</v>
      </c>
    </row>
    <row r="184" spans="1:6" ht="33">
      <c r="A184" s="33" t="s">
        <v>40</v>
      </c>
      <c r="B184" s="33" t="s">
        <v>82</v>
      </c>
      <c r="C184" s="10" t="s">
        <v>309</v>
      </c>
      <c r="D184" s="10"/>
      <c r="E184" s="11" t="s">
        <v>252</v>
      </c>
      <c r="F184" s="45">
        <f>F185</f>
        <v>860.6</v>
      </c>
    </row>
    <row r="185" spans="1:6" ht="33">
      <c r="A185" s="33" t="s">
        <v>40</v>
      </c>
      <c r="B185" s="33" t="s">
        <v>82</v>
      </c>
      <c r="C185" s="10" t="s">
        <v>309</v>
      </c>
      <c r="D185" s="10" t="s">
        <v>112</v>
      </c>
      <c r="E185" s="11" t="s">
        <v>479</v>
      </c>
      <c r="F185" s="45">
        <f>150+710.6</f>
        <v>860.6</v>
      </c>
    </row>
    <row r="186" spans="1:6" ht="33">
      <c r="A186" s="33" t="s">
        <v>40</v>
      </c>
      <c r="B186" s="33" t="s">
        <v>82</v>
      </c>
      <c r="C186" s="10" t="s">
        <v>376</v>
      </c>
      <c r="D186" s="10"/>
      <c r="E186" s="43" t="s">
        <v>181</v>
      </c>
      <c r="F186" s="45">
        <f>F187</f>
        <v>150</v>
      </c>
    </row>
    <row r="187" spans="1:6" ht="33">
      <c r="A187" s="33" t="s">
        <v>40</v>
      </c>
      <c r="B187" s="33" t="s">
        <v>82</v>
      </c>
      <c r="C187" s="10" t="s">
        <v>376</v>
      </c>
      <c r="D187" s="49" t="s">
        <v>112</v>
      </c>
      <c r="E187" s="11" t="s">
        <v>479</v>
      </c>
      <c r="F187" s="45">
        <v>150</v>
      </c>
    </row>
    <row r="188" spans="1:6" ht="12.75">
      <c r="A188" s="33" t="s">
        <v>40</v>
      </c>
      <c r="B188" s="33" t="s">
        <v>82</v>
      </c>
      <c r="C188" s="10" t="s">
        <v>310</v>
      </c>
      <c r="D188" s="10"/>
      <c r="E188" s="43" t="s">
        <v>184</v>
      </c>
      <c r="F188" s="45">
        <f>SUM(F189:F191)</f>
        <v>8490.2</v>
      </c>
    </row>
    <row r="189" spans="1:6" ht="66">
      <c r="A189" s="33" t="s">
        <v>40</v>
      </c>
      <c r="B189" s="33" t="s">
        <v>82</v>
      </c>
      <c r="C189" s="10" t="s">
        <v>310</v>
      </c>
      <c r="D189" s="10" t="s">
        <v>111</v>
      </c>
      <c r="E189" s="11" t="s">
        <v>6</v>
      </c>
      <c r="F189" s="45">
        <v>6962.5</v>
      </c>
    </row>
    <row r="190" spans="1:6" ht="33">
      <c r="A190" s="33" t="s">
        <v>40</v>
      </c>
      <c r="B190" s="33" t="s">
        <v>82</v>
      </c>
      <c r="C190" s="10" t="s">
        <v>310</v>
      </c>
      <c r="D190" s="10" t="s">
        <v>112</v>
      </c>
      <c r="E190" s="11" t="s">
        <v>479</v>
      </c>
      <c r="F190" s="45">
        <v>1407.2</v>
      </c>
    </row>
    <row r="191" spans="1:6" ht="12.75">
      <c r="A191" s="33" t="s">
        <v>40</v>
      </c>
      <c r="B191" s="33" t="s">
        <v>82</v>
      </c>
      <c r="C191" s="10" t="s">
        <v>310</v>
      </c>
      <c r="D191" s="10" t="s">
        <v>113</v>
      </c>
      <c r="E191" s="11" t="s">
        <v>114</v>
      </c>
      <c r="F191" s="45">
        <v>120.5</v>
      </c>
    </row>
    <row r="192" spans="1:6" ht="33">
      <c r="A192" s="33" t="s">
        <v>40</v>
      </c>
      <c r="B192" s="33" t="s">
        <v>82</v>
      </c>
      <c r="C192" s="10" t="s">
        <v>409</v>
      </c>
      <c r="D192" s="49"/>
      <c r="E192" s="11" t="s">
        <v>410</v>
      </c>
      <c r="F192" s="45">
        <f>F193+F195</f>
        <v>13328</v>
      </c>
    </row>
    <row r="193" spans="1:6" ht="33">
      <c r="A193" s="33" t="s">
        <v>40</v>
      </c>
      <c r="B193" s="33" t="s">
        <v>82</v>
      </c>
      <c r="C193" s="10" t="s">
        <v>307</v>
      </c>
      <c r="D193" s="10"/>
      <c r="E193" s="43" t="s">
        <v>182</v>
      </c>
      <c r="F193" s="45">
        <f>F194</f>
        <v>12759.1</v>
      </c>
    </row>
    <row r="194" spans="1:6" ht="33">
      <c r="A194" s="33" t="s">
        <v>40</v>
      </c>
      <c r="B194" s="33" t="s">
        <v>82</v>
      </c>
      <c r="C194" s="10" t="s">
        <v>307</v>
      </c>
      <c r="D194" s="17">
        <v>600</v>
      </c>
      <c r="E194" s="11" t="s">
        <v>136</v>
      </c>
      <c r="F194" s="45">
        <f>12749.1+10</f>
        <v>12759.1</v>
      </c>
    </row>
    <row r="195" spans="1:6" ht="49.5">
      <c r="A195" s="33" t="s">
        <v>40</v>
      </c>
      <c r="B195" s="33" t="s">
        <v>82</v>
      </c>
      <c r="C195" s="10" t="s">
        <v>485</v>
      </c>
      <c r="D195" s="17"/>
      <c r="E195" s="43" t="s">
        <v>486</v>
      </c>
      <c r="F195" s="45">
        <f>F196</f>
        <v>568.9</v>
      </c>
    </row>
    <row r="196" spans="1:6" ht="33">
      <c r="A196" s="33" t="s">
        <v>40</v>
      </c>
      <c r="B196" s="33" t="s">
        <v>82</v>
      </c>
      <c r="C196" s="10" t="s">
        <v>485</v>
      </c>
      <c r="D196" s="17">
        <v>600</v>
      </c>
      <c r="E196" s="11" t="s">
        <v>136</v>
      </c>
      <c r="F196" s="45">
        <v>568.9</v>
      </c>
    </row>
    <row r="197" spans="1:6" ht="12.75">
      <c r="A197" s="33" t="s">
        <v>40</v>
      </c>
      <c r="B197" s="33" t="s">
        <v>82</v>
      </c>
      <c r="C197" s="10" t="s">
        <v>411</v>
      </c>
      <c r="D197" s="17"/>
      <c r="E197" s="11" t="s">
        <v>412</v>
      </c>
      <c r="F197" s="45">
        <f>F198</f>
        <v>31</v>
      </c>
    </row>
    <row r="198" spans="1:6" ht="49.5">
      <c r="A198" s="33" t="s">
        <v>40</v>
      </c>
      <c r="B198" s="33" t="s">
        <v>82</v>
      </c>
      <c r="C198" s="10" t="s">
        <v>308</v>
      </c>
      <c r="D198" s="10"/>
      <c r="E198" s="43" t="s">
        <v>183</v>
      </c>
      <c r="F198" s="45">
        <f>F199</f>
        <v>31</v>
      </c>
    </row>
    <row r="199" spans="1:6" ht="33">
      <c r="A199" s="33" t="s">
        <v>40</v>
      </c>
      <c r="B199" s="33" t="s">
        <v>82</v>
      </c>
      <c r="C199" s="10" t="s">
        <v>308</v>
      </c>
      <c r="D199" s="17">
        <v>600</v>
      </c>
      <c r="E199" s="11" t="s">
        <v>136</v>
      </c>
      <c r="F199" s="45">
        <v>31</v>
      </c>
    </row>
    <row r="200" spans="1:6" ht="12.75">
      <c r="A200" s="33" t="s">
        <v>40</v>
      </c>
      <c r="B200" s="13" t="s">
        <v>79</v>
      </c>
      <c r="C200" s="13"/>
      <c r="D200" s="17"/>
      <c r="E200" s="43" t="s">
        <v>71</v>
      </c>
      <c r="F200" s="45">
        <f>F201+F207</f>
        <v>2466.9</v>
      </c>
    </row>
    <row r="201" spans="1:6" ht="12.75">
      <c r="A201" s="33" t="s">
        <v>40</v>
      </c>
      <c r="B201" s="17">
        <v>1001</v>
      </c>
      <c r="C201" s="13"/>
      <c r="D201" s="17"/>
      <c r="E201" s="11" t="s">
        <v>72</v>
      </c>
      <c r="F201" s="45">
        <f>F202</f>
        <v>1738.9</v>
      </c>
    </row>
    <row r="202" spans="1:6" ht="49.5">
      <c r="A202" s="33" t="s">
        <v>40</v>
      </c>
      <c r="B202" s="13" t="s">
        <v>95</v>
      </c>
      <c r="C202" s="10" t="s">
        <v>258</v>
      </c>
      <c r="D202" s="33"/>
      <c r="E202" s="31" t="s">
        <v>236</v>
      </c>
      <c r="F202" s="45">
        <f>F203</f>
        <v>1738.9</v>
      </c>
    </row>
    <row r="203" spans="1:6" ht="12.75">
      <c r="A203" s="33" t="s">
        <v>40</v>
      </c>
      <c r="B203" s="13" t="s">
        <v>95</v>
      </c>
      <c r="C203" s="10" t="s">
        <v>311</v>
      </c>
      <c r="D203" s="33"/>
      <c r="E203" s="11" t="s">
        <v>186</v>
      </c>
      <c r="F203" s="45">
        <f>F204</f>
        <v>1738.9</v>
      </c>
    </row>
    <row r="204" spans="1:6" ht="33">
      <c r="A204" s="33" t="s">
        <v>40</v>
      </c>
      <c r="B204" s="13" t="s">
        <v>95</v>
      </c>
      <c r="C204" s="10" t="s">
        <v>447</v>
      </c>
      <c r="D204" s="33"/>
      <c r="E204" s="31" t="s">
        <v>463</v>
      </c>
      <c r="F204" s="45">
        <f>F205</f>
        <v>1738.9</v>
      </c>
    </row>
    <row r="205" spans="1:6" ht="49.5">
      <c r="A205" s="33" t="s">
        <v>40</v>
      </c>
      <c r="B205" s="13" t="s">
        <v>95</v>
      </c>
      <c r="C205" s="10" t="s">
        <v>312</v>
      </c>
      <c r="D205" s="33"/>
      <c r="E205" s="11" t="s">
        <v>110</v>
      </c>
      <c r="F205" s="45">
        <f>F206</f>
        <v>1738.9</v>
      </c>
    </row>
    <row r="206" spans="1:6" ht="12.75">
      <c r="A206" s="33" t="s">
        <v>40</v>
      </c>
      <c r="B206" s="13" t="s">
        <v>95</v>
      </c>
      <c r="C206" s="10" t="s">
        <v>312</v>
      </c>
      <c r="D206" s="17" t="s">
        <v>116</v>
      </c>
      <c r="E206" s="11" t="s">
        <v>117</v>
      </c>
      <c r="F206" s="45">
        <v>1738.9</v>
      </c>
    </row>
    <row r="207" spans="1:6" ht="12.75">
      <c r="A207" s="33" t="s">
        <v>40</v>
      </c>
      <c r="B207" s="13" t="s">
        <v>80</v>
      </c>
      <c r="C207" s="13"/>
      <c r="D207" s="17"/>
      <c r="E207" s="11" t="s">
        <v>74</v>
      </c>
      <c r="F207" s="45">
        <f>F208</f>
        <v>728</v>
      </c>
    </row>
    <row r="208" spans="1:6" ht="49.5">
      <c r="A208" s="33" t="s">
        <v>40</v>
      </c>
      <c r="B208" s="13" t="s">
        <v>80</v>
      </c>
      <c r="C208" s="10" t="s">
        <v>258</v>
      </c>
      <c r="D208" s="33"/>
      <c r="E208" s="31" t="s">
        <v>236</v>
      </c>
      <c r="F208" s="45">
        <f>F209+F213</f>
        <v>728</v>
      </c>
    </row>
    <row r="209" spans="1:6" ht="49.5">
      <c r="A209" s="33" t="s">
        <v>40</v>
      </c>
      <c r="B209" s="13" t="s">
        <v>80</v>
      </c>
      <c r="C209" s="13" t="s">
        <v>272</v>
      </c>
      <c r="D209" s="17"/>
      <c r="E209" s="11" t="s">
        <v>188</v>
      </c>
      <c r="F209" s="45">
        <f>F210</f>
        <v>400</v>
      </c>
    </row>
    <row r="210" spans="1:6" ht="49.5">
      <c r="A210" s="33" t="s">
        <v>40</v>
      </c>
      <c r="B210" s="13" t="s">
        <v>80</v>
      </c>
      <c r="C210" s="13" t="s">
        <v>442</v>
      </c>
      <c r="D210" s="49"/>
      <c r="E210" s="31" t="s">
        <v>462</v>
      </c>
      <c r="F210" s="45">
        <f>F211</f>
        <v>400</v>
      </c>
    </row>
    <row r="211" spans="1:6" ht="33">
      <c r="A211" s="33" t="s">
        <v>40</v>
      </c>
      <c r="B211" s="13" t="s">
        <v>80</v>
      </c>
      <c r="C211" s="13" t="s">
        <v>313</v>
      </c>
      <c r="D211" s="17"/>
      <c r="E211" s="11" t="s">
        <v>189</v>
      </c>
      <c r="F211" s="45">
        <f aca="true" t="shared" si="7" ref="F211">F212</f>
        <v>400</v>
      </c>
    </row>
    <row r="212" spans="1:6" ht="33">
      <c r="A212" s="33" t="s">
        <v>40</v>
      </c>
      <c r="B212" s="13" t="s">
        <v>80</v>
      </c>
      <c r="C212" s="13" t="s">
        <v>313</v>
      </c>
      <c r="D212" s="17">
        <v>600</v>
      </c>
      <c r="E212" s="11" t="s">
        <v>136</v>
      </c>
      <c r="F212" s="45">
        <v>400</v>
      </c>
    </row>
    <row r="213" spans="1:6" ht="12.75">
      <c r="A213" s="33" t="s">
        <v>40</v>
      </c>
      <c r="B213" s="13" t="s">
        <v>80</v>
      </c>
      <c r="C213" s="13" t="s">
        <v>311</v>
      </c>
      <c r="D213" s="17"/>
      <c r="E213" s="11" t="s">
        <v>186</v>
      </c>
      <c r="F213" s="45">
        <f>F214+F218</f>
        <v>328</v>
      </c>
    </row>
    <row r="214" spans="1:6" ht="33">
      <c r="A214" s="33" t="s">
        <v>40</v>
      </c>
      <c r="B214" s="13" t="s">
        <v>80</v>
      </c>
      <c r="C214" s="13" t="s">
        <v>447</v>
      </c>
      <c r="D214" s="17"/>
      <c r="E214" s="31" t="s">
        <v>463</v>
      </c>
      <c r="F214" s="45">
        <f>F215</f>
        <v>119.5</v>
      </c>
    </row>
    <row r="215" spans="1:6" ht="33">
      <c r="A215" s="33" t="s">
        <v>40</v>
      </c>
      <c r="B215" s="33" t="s">
        <v>80</v>
      </c>
      <c r="C215" s="33" t="s">
        <v>315</v>
      </c>
      <c r="D215" s="17"/>
      <c r="E215" s="11" t="s">
        <v>187</v>
      </c>
      <c r="F215" s="45">
        <f>F217+F216</f>
        <v>119.5</v>
      </c>
    </row>
    <row r="216" spans="1:6" ht="33">
      <c r="A216" s="33" t="s">
        <v>40</v>
      </c>
      <c r="B216" s="33" t="s">
        <v>80</v>
      </c>
      <c r="C216" s="33" t="s">
        <v>315</v>
      </c>
      <c r="D216" s="10" t="s">
        <v>112</v>
      </c>
      <c r="E216" s="11" t="s">
        <v>479</v>
      </c>
      <c r="F216" s="45">
        <v>3.5</v>
      </c>
    </row>
    <row r="217" spans="1:6" ht="12.75">
      <c r="A217" s="33" t="s">
        <v>40</v>
      </c>
      <c r="B217" s="33" t="s">
        <v>80</v>
      </c>
      <c r="C217" s="33" t="s">
        <v>315</v>
      </c>
      <c r="D217" s="17" t="s">
        <v>116</v>
      </c>
      <c r="E217" s="11" t="s">
        <v>117</v>
      </c>
      <c r="F217" s="45">
        <v>116</v>
      </c>
    </row>
    <row r="218" spans="1:6" ht="66">
      <c r="A218" s="33" t="s">
        <v>40</v>
      </c>
      <c r="B218" s="13" t="s">
        <v>80</v>
      </c>
      <c r="C218" s="13" t="s">
        <v>448</v>
      </c>
      <c r="D218" s="17"/>
      <c r="E218" s="31" t="s">
        <v>464</v>
      </c>
      <c r="F218" s="45">
        <f>F219</f>
        <v>208.5</v>
      </c>
    </row>
    <row r="219" spans="1:6" ht="33">
      <c r="A219" s="33" t="s">
        <v>40</v>
      </c>
      <c r="B219" s="13" t="s">
        <v>80</v>
      </c>
      <c r="C219" s="13" t="s">
        <v>314</v>
      </c>
      <c r="D219" s="17"/>
      <c r="E219" s="11" t="s">
        <v>247</v>
      </c>
      <c r="F219" s="45">
        <f>F220</f>
        <v>208.5</v>
      </c>
    </row>
    <row r="220" spans="1:6" ht="33">
      <c r="A220" s="33" t="s">
        <v>40</v>
      </c>
      <c r="B220" s="13" t="s">
        <v>80</v>
      </c>
      <c r="C220" s="13" t="s">
        <v>314</v>
      </c>
      <c r="D220" s="17" t="s">
        <v>116</v>
      </c>
      <c r="E220" s="11" t="s">
        <v>117</v>
      </c>
      <c r="F220" s="45">
        <v>208.5</v>
      </c>
    </row>
    <row r="221" spans="1:6" ht="12.75">
      <c r="A221" s="33" t="s">
        <v>40</v>
      </c>
      <c r="B221" s="17">
        <v>1200</v>
      </c>
      <c r="C221" s="10"/>
      <c r="D221" s="33"/>
      <c r="E221" s="11" t="s">
        <v>105</v>
      </c>
      <c r="F221" s="45">
        <f>+F222</f>
        <v>2505.6</v>
      </c>
    </row>
    <row r="222" spans="1:6" ht="12.75">
      <c r="A222" s="33" t="s">
        <v>40</v>
      </c>
      <c r="B222" s="33" t="s">
        <v>107</v>
      </c>
      <c r="C222" s="10"/>
      <c r="D222" s="33"/>
      <c r="E222" s="11" t="s">
        <v>108</v>
      </c>
      <c r="F222" s="45">
        <f aca="true" t="shared" si="8" ref="F222:F223">F223</f>
        <v>2505.6</v>
      </c>
    </row>
    <row r="223" spans="1:6" ht="49.5">
      <c r="A223" s="33" t="s">
        <v>40</v>
      </c>
      <c r="B223" s="33" t="s">
        <v>107</v>
      </c>
      <c r="C223" s="13" t="s">
        <v>258</v>
      </c>
      <c r="D223" s="17"/>
      <c r="E223" s="31" t="s">
        <v>236</v>
      </c>
      <c r="F223" s="45">
        <f t="shared" si="8"/>
        <v>2505.6</v>
      </c>
    </row>
    <row r="224" spans="1:6" ht="49.5">
      <c r="A224" s="33" t="s">
        <v>40</v>
      </c>
      <c r="B224" s="33" t="s">
        <v>107</v>
      </c>
      <c r="C224" s="13" t="s">
        <v>272</v>
      </c>
      <c r="D224" s="17"/>
      <c r="E224" s="11" t="s">
        <v>188</v>
      </c>
      <c r="F224" s="45">
        <f>F225</f>
        <v>2505.6</v>
      </c>
    </row>
    <row r="225" spans="1:6" ht="33">
      <c r="A225" s="33" t="s">
        <v>40</v>
      </c>
      <c r="B225" s="33" t="s">
        <v>107</v>
      </c>
      <c r="C225" s="13" t="s">
        <v>449</v>
      </c>
      <c r="D225" s="17"/>
      <c r="E225" s="31" t="s">
        <v>465</v>
      </c>
      <c r="F225" s="45">
        <f>F228+F230+F226+F232</f>
        <v>2505.6</v>
      </c>
    </row>
    <row r="226" spans="1:6" ht="82.5">
      <c r="A226" s="33" t="s">
        <v>40</v>
      </c>
      <c r="B226" s="33" t="s">
        <v>107</v>
      </c>
      <c r="C226" s="13" t="s">
        <v>316</v>
      </c>
      <c r="D226" s="17"/>
      <c r="E226" s="11" t="s">
        <v>237</v>
      </c>
      <c r="F226" s="45">
        <f>F227</f>
        <v>924</v>
      </c>
    </row>
    <row r="227" spans="1:6" ht="12.75">
      <c r="A227" s="33" t="s">
        <v>40</v>
      </c>
      <c r="B227" s="33" t="s">
        <v>107</v>
      </c>
      <c r="C227" s="13" t="s">
        <v>316</v>
      </c>
      <c r="D227" s="17" t="s">
        <v>113</v>
      </c>
      <c r="E227" s="11" t="s">
        <v>114</v>
      </c>
      <c r="F227" s="45">
        <v>924</v>
      </c>
    </row>
    <row r="228" spans="1:6" ht="66">
      <c r="A228" s="33" t="s">
        <v>40</v>
      </c>
      <c r="B228" s="33" t="s">
        <v>107</v>
      </c>
      <c r="C228" s="13" t="s">
        <v>317</v>
      </c>
      <c r="D228" s="17"/>
      <c r="E228" s="11" t="s">
        <v>238</v>
      </c>
      <c r="F228" s="45">
        <f>F229</f>
        <v>480</v>
      </c>
    </row>
    <row r="229" spans="1:6" ht="12.75">
      <c r="A229" s="33" t="s">
        <v>40</v>
      </c>
      <c r="B229" s="33" t="s">
        <v>107</v>
      </c>
      <c r="C229" s="13" t="s">
        <v>317</v>
      </c>
      <c r="D229" s="17" t="s">
        <v>113</v>
      </c>
      <c r="E229" s="11" t="s">
        <v>114</v>
      </c>
      <c r="F229" s="45">
        <v>480</v>
      </c>
    </row>
    <row r="230" spans="1:6" ht="66">
      <c r="A230" s="33" t="s">
        <v>40</v>
      </c>
      <c r="B230" s="33" t="s">
        <v>107</v>
      </c>
      <c r="C230" s="13" t="s">
        <v>328</v>
      </c>
      <c r="D230" s="17"/>
      <c r="E230" s="11" t="s">
        <v>239</v>
      </c>
      <c r="F230" s="45">
        <f>F231</f>
        <v>624</v>
      </c>
    </row>
    <row r="231" spans="1:6" ht="12.75">
      <c r="A231" s="33" t="s">
        <v>40</v>
      </c>
      <c r="B231" s="33" t="s">
        <v>107</v>
      </c>
      <c r="C231" s="13" t="s">
        <v>328</v>
      </c>
      <c r="D231" s="17" t="s">
        <v>113</v>
      </c>
      <c r="E231" s="11" t="s">
        <v>114</v>
      </c>
      <c r="F231" s="45">
        <v>624</v>
      </c>
    </row>
    <row r="232" spans="1:6" ht="82.5">
      <c r="A232" s="33" t="s">
        <v>40</v>
      </c>
      <c r="B232" s="33" t="s">
        <v>107</v>
      </c>
      <c r="C232" s="13" t="s">
        <v>536</v>
      </c>
      <c r="D232" s="17"/>
      <c r="E232" s="11" t="s">
        <v>540</v>
      </c>
      <c r="F232" s="45">
        <f>F233</f>
        <v>477.6</v>
      </c>
    </row>
    <row r="233" spans="1:6" ht="12.75">
      <c r="A233" s="33" t="s">
        <v>40</v>
      </c>
      <c r="B233" s="33" t="s">
        <v>107</v>
      </c>
      <c r="C233" s="13" t="s">
        <v>536</v>
      </c>
      <c r="D233" s="17" t="s">
        <v>113</v>
      </c>
      <c r="E233" s="11" t="s">
        <v>114</v>
      </c>
      <c r="F233" s="45">
        <v>477.6</v>
      </c>
    </row>
    <row r="234" spans="1:6" ht="33">
      <c r="A234" s="34" t="s">
        <v>75</v>
      </c>
      <c r="B234" s="33"/>
      <c r="C234" s="34"/>
      <c r="D234" s="34"/>
      <c r="E234" s="35" t="s">
        <v>106</v>
      </c>
      <c r="F234" s="65">
        <f>F235</f>
        <v>12853.4</v>
      </c>
    </row>
    <row r="235" spans="1:6" ht="12.75">
      <c r="A235" s="33" t="s">
        <v>75</v>
      </c>
      <c r="B235" s="33" t="s">
        <v>96</v>
      </c>
      <c r="C235" s="33"/>
      <c r="D235" s="33"/>
      <c r="E235" s="31" t="s">
        <v>41</v>
      </c>
      <c r="F235" s="45">
        <f>F236+F244+F249</f>
        <v>12853.4</v>
      </c>
    </row>
    <row r="236" spans="1:6" ht="33">
      <c r="A236" s="33" t="s">
        <v>75</v>
      </c>
      <c r="B236" s="33" t="s">
        <v>86</v>
      </c>
      <c r="C236" s="33"/>
      <c r="D236" s="33"/>
      <c r="E236" s="11" t="s">
        <v>23</v>
      </c>
      <c r="F236" s="45">
        <f>F237</f>
        <v>10734.8</v>
      </c>
    </row>
    <row r="237" spans="1:6" ht="33">
      <c r="A237" s="33" t="s">
        <v>75</v>
      </c>
      <c r="B237" s="33" t="s">
        <v>86</v>
      </c>
      <c r="C237" s="10" t="s">
        <v>318</v>
      </c>
      <c r="D237" s="49"/>
      <c r="E237" s="11" t="s">
        <v>15</v>
      </c>
      <c r="F237" s="45">
        <f>F238</f>
        <v>10734.8</v>
      </c>
    </row>
    <row r="238" spans="1:6" ht="12.75">
      <c r="A238" s="33" t="s">
        <v>75</v>
      </c>
      <c r="B238" s="33" t="s">
        <v>86</v>
      </c>
      <c r="C238" s="13" t="s">
        <v>319</v>
      </c>
      <c r="D238" s="17"/>
      <c r="E238" s="31" t="s">
        <v>5</v>
      </c>
      <c r="F238" s="45">
        <f>F239</f>
        <v>10734.8</v>
      </c>
    </row>
    <row r="239" spans="1:6" ht="12.75">
      <c r="A239" s="33" t="s">
        <v>75</v>
      </c>
      <c r="B239" s="33" t="s">
        <v>86</v>
      </c>
      <c r="C239" s="13" t="s">
        <v>450</v>
      </c>
      <c r="D239" s="17"/>
      <c r="E239" s="31" t="s">
        <v>472</v>
      </c>
      <c r="F239" s="45">
        <f>F240</f>
        <v>10734.8</v>
      </c>
    </row>
    <row r="240" spans="1:6" ht="66">
      <c r="A240" s="33" t="s">
        <v>75</v>
      </c>
      <c r="B240" s="33" t="s">
        <v>86</v>
      </c>
      <c r="C240" s="10" t="s">
        <v>320</v>
      </c>
      <c r="D240" s="10"/>
      <c r="E240" s="31" t="s">
        <v>118</v>
      </c>
      <c r="F240" s="45">
        <f>F241+F242+F243</f>
        <v>10734.8</v>
      </c>
    </row>
    <row r="241" spans="1:6" ht="66">
      <c r="A241" s="33" t="s">
        <v>75</v>
      </c>
      <c r="B241" s="33" t="s">
        <v>86</v>
      </c>
      <c r="C241" s="10" t="s">
        <v>320</v>
      </c>
      <c r="D241" s="49" t="s">
        <v>111</v>
      </c>
      <c r="E241" s="11" t="s">
        <v>6</v>
      </c>
      <c r="F241" s="45">
        <v>7989</v>
      </c>
    </row>
    <row r="242" spans="1:6" ht="33">
      <c r="A242" s="33" t="s">
        <v>75</v>
      </c>
      <c r="B242" s="33" t="s">
        <v>86</v>
      </c>
      <c r="C242" s="10" t="s">
        <v>320</v>
      </c>
      <c r="D242" s="49" t="s">
        <v>112</v>
      </c>
      <c r="E242" s="11" t="s">
        <v>479</v>
      </c>
      <c r="F242" s="45">
        <f>1227.4+1400</f>
        <v>2627.4</v>
      </c>
    </row>
    <row r="243" spans="1:6" ht="12.75">
      <c r="A243" s="33" t="s">
        <v>75</v>
      </c>
      <c r="B243" s="33" t="s">
        <v>86</v>
      </c>
      <c r="C243" s="10" t="s">
        <v>320</v>
      </c>
      <c r="D243" s="49" t="s">
        <v>113</v>
      </c>
      <c r="E243" s="57" t="s">
        <v>114</v>
      </c>
      <c r="F243" s="45">
        <v>118.4</v>
      </c>
    </row>
    <row r="244" spans="1:6" ht="12.75">
      <c r="A244" s="33" t="s">
        <v>75</v>
      </c>
      <c r="B244" s="33" t="s">
        <v>87</v>
      </c>
      <c r="C244" s="34"/>
      <c r="D244" s="34"/>
      <c r="E244" s="11" t="s">
        <v>24</v>
      </c>
      <c r="F244" s="45">
        <f>F245</f>
        <v>1000</v>
      </c>
    </row>
    <row r="245" spans="1:6" ht="12.75">
      <c r="A245" s="33" t="s">
        <v>75</v>
      </c>
      <c r="B245" s="33" t="s">
        <v>87</v>
      </c>
      <c r="C245" s="5">
        <v>9900000000</v>
      </c>
      <c r="D245" s="50"/>
      <c r="E245" s="32" t="s">
        <v>9</v>
      </c>
      <c r="F245" s="45">
        <f>F246</f>
        <v>1000</v>
      </c>
    </row>
    <row r="246" spans="1:6" ht="12.75">
      <c r="A246" s="33" t="s">
        <v>75</v>
      </c>
      <c r="B246" s="33" t="s">
        <v>87</v>
      </c>
      <c r="C246" s="5">
        <v>9920000000</v>
      </c>
      <c r="D246" s="50"/>
      <c r="E246" s="11" t="s">
        <v>24</v>
      </c>
      <c r="F246" s="45">
        <f>F247</f>
        <v>1000</v>
      </c>
    </row>
    <row r="247" spans="1:6" ht="33">
      <c r="A247" s="33" t="s">
        <v>75</v>
      </c>
      <c r="B247" s="33" t="s">
        <v>87</v>
      </c>
      <c r="C247" s="5" t="s">
        <v>321</v>
      </c>
      <c r="D247" s="10" t="s">
        <v>109</v>
      </c>
      <c r="E247" s="32" t="s">
        <v>155</v>
      </c>
      <c r="F247" s="45">
        <f>F248</f>
        <v>1000</v>
      </c>
    </row>
    <row r="248" spans="1:6" ht="12.75">
      <c r="A248" s="33" t="s">
        <v>75</v>
      </c>
      <c r="B248" s="33" t="s">
        <v>87</v>
      </c>
      <c r="C248" s="5" t="s">
        <v>321</v>
      </c>
      <c r="D248" s="10" t="s">
        <v>113</v>
      </c>
      <c r="E248" s="32" t="s">
        <v>114</v>
      </c>
      <c r="F248" s="45">
        <v>1000</v>
      </c>
    </row>
    <row r="249" spans="1:6" ht="12.75">
      <c r="A249" s="33" t="s">
        <v>75</v>
      </c>
      <c r="B249" s="33" t="s">
        <v>102</v>
      </c>
      <c r="C249" s="34"/>
      <c r="D249" s="34"/>
      <c r="E249" s="11" t="s">
        <v>61</v>
      </c>
      <c r="F249" s="45">
        <f>F250</f>
        <v>1118.6</v>
      </c>
    </row>
    <row r="250" spans="1:6" ht="33">
      <c r="A250" s="33" t="s">
        <v>75</v>
      </c>
      <c r="B250" s="33" t="s">
        <v>102</v>
      </c>
      <c r="C250" s="10" t="s">
        <v>318</v>
      </c>
      <c r="D250" s="49"/>
      <c r="E250" s="11" t="s">
        <v>15</v>
      </c>
      <c r="F250" s="45">
        <f>F251+F255</f>
        <v>1118.6</v>
      </c>
    </row>
    <row r="251" spans="1:6" ht="33">
      <c r="A251" s="33" t="s">
        <v>75</v>
      </c>
      <c r="B251" s="33" t="s">
        <v>102</v>
      </c>
      <c r="C251" s="10" t="s">
        <v>322</v>
      </c>
      <c r="D251" s="49"/>
      <c r="E251" s="11" t="s">
        <v>231</v>
      </c>
      <c r="F251" s="45">
        <f>F252</f>
        <v>1082.6</v>
      </c>
    </row>
    <row r="252" spans="1:6" ht="66">
      <c r="A252" s="33" t="s">
        <v>75</v>
      </c>
      <c r="B252" s="33" t="s">
        <v>102</v>
      </c>
      <c r="C252" s="10" t="s">
        <v>451</v>
      </c>
      <c r="D252" s="49"/>
      <c r="E252" s="31" t="s">
        <v>466</v>
      </c>
      <c r="F252" s="45">
        <f>F253</f>
        <v>1082.6</v>
      </c>
    </row>
    <row r="253" spans="1:6" ht="49.5">
      <c r="A253" s="33" t="s">
        <v>75</v>
      </c>
      <c r="B253" s="33" t="s">
        <v>102</v>
      </c>
      <c r="C253" s="10" t="s">
        <v>323</v>
      </c>
      <c r="D253" s="10"/>
      <c r="E253" s="32" t="s">
        <v>234</v>
      </c>
      <c r="F253" s="45">
        <f aca="true" t="shared" si="9" ref="F253">F254</f>
        <v>1082.6</v>
      </c>
    </row>
    <row r="254" spans="1:6" ht="33">
      <c r="A254" s="33" t="s">
        <v>75</v>
      </c>
      <c r="B254" s="33" t="s">
        <v>102</v>
      </c>
      <c r="C254" s="10" t="s">
        <v>323</v>
      </c>
      <c r="D254" s="49" t="s">
        <v>112</v>
      </c>
      <c r="E254" s="11" t="s">
        <v>479</v>
      </c>
      <c r="F254" s="45">
        <v>1082.6</v>
      </c>
    </row>
    <row r="255" spans="1:6" ht="12.75">
      <c r="A255" s="33" t="s">
        <v>75</v>
      </c>
      <c r="B255" s="33" t="s">
        <v>102</v>
      </c>
      <c r="C255" s="10" t="s">
        <v>324</v>
      </c>
      <c r="D255" s="10"/>
      <c r="E255" s="32" t="s">
        <v>153</v>
      </c>
      <c r="F255" s="45">
        <f>F256</f>
        <v>36</v>
      </c>
    </row>
    <row r="256" spans="1:6" ht="33">
      <c r="A256" s="33" t="s">
        <v>75</v>
      </c>
      <c r="B256" s="33" t="s">
        <v>102</v>
      </c>
      <c r="C256" s="10" t="s">
        <v>452</v>
      </c>
      <c r="D256" s="10"/>
      <c r="E256" s="31" t="s">
        <v>467</v>
      </c>
      <c r="F256" s="45">
        <f>F257</f>
        <v>36</v>
      </c>
    </row>
    <row r="257" spans="1:6" ht="33">
      <c r="A257" s="33" t="s">
        <v>75</v>
      </c>
      <c r="B257" s="33" t="s">
        <v>102</v>
      </c>
      <c r="C257" s="10" t="s">
        <v>325</v>
      </c>
      <c r="D257" s="10"/>
      <c r="E257" s="32" t="s">
        <v>154</v>
      </c>
      <c r="F257" s="45">
        <f aca="true" t="shared" si="10" ref="F257">F258</f>
        <v>36</v>
      </c>
    </row>
    <row r="258" spans="1:6" ht="33">
      <c r="A258" s="33" t="s">
        <v>75</v>
      </c>
      <c r="B258" s="33" t="s">
        <v>102</v>
      </c>
      <c r="C258" s="10" t="s">
        <v>325</v>
      </c>
      <c r="D258" s="49" t="s">
        <v>112</v>
      </c>
      <c r="E258" s="11" t="s">
        <v>479</v>
      </c>
      <c r="F258" s="45">
        <v>36</v>
      </c>
    </row>
    <row r="259" spans="1:6" ht="33">
      <c r="A259" s="34" t="s">
        <v>73</v>
      </c>
      <c r="B259" s="33"/>
      <c r="C259" s="34"/>
      <c r="D259" s="34"/>
      <c r="E259" s="35" t="s">
        <v>8</v>
      </c>
      <c r="F259" s="65">
        <f>F260+F274+F291+F281</f>
        <v>17241.8</v>
      </c>
    </row>
    <row r="260" spans="1:6" ht="12.75">
      <c r="A260" s="33" t="s">
        <v>73</v>
      </c>
      <c r="B260" s="33" t="s">
        <v>96</v>
      </c>
      <c r="C260" s="33"/>
      <c r="D260" s="33"/>
      <c r="E260" s="31" t="s">
        <v>41</v>
      </c>
      <c r="F260" s="45">
        <f aca="true" t="shared" si="11" ref="F260:F261">F261</f>
        <v>7666.3</v>
      </c>
    </row>
    <row r="261" spans="1:6" ht="12.75">
      <c r="A261" s="33" t="s">
        <v>73</v>
      </c>
      <c r="B261" s="33" t="s">
        <v>102</v>
      </c>
      <c r="C261" s="33"/>
      <c r="D261" s="33"/>
      <c r="E261" s="11" t="s">
        <v>61</v>
      </c>
      <c r="F261" s="45">
        <f t="shared" si="11"/>
        <v>7666.3</v>
      </c>
    </row>
    <row r="262" spans="1:6" ht="49.5">
      <c r="A262" s="33" t="s">
        <v>73</v>
      </c>
      <c r="B262" s="33" t="s">
        <v>102</v>
      </c>
      <c r="C262" s="33" t="s">
        <v>326</v>
      </c>
      <c r="D262" s="33"/>
      <c r="E262" s="31" t="s">
        <v>173</v>
      </c>
      <c r="F262" s="45">
        <f>F263+F269</f>
        <v>7666.3</v>
      </c>
    </row>
    <row r="263" spans="1:6" ht="33">
      <c r="A263" s="33" t="s">
        <v>73</v>
      </c>
      <c r="B263" s="33" t="s">
        <v>102</v>
      </c>
      <c r="C263" s="33" t="s">
        <v>327</v>
      </c>
      <c r="D263" s="33"/>
      <c r="E263" s="31" t="s">
        <v>174</v>
      </c>
      <c r="F263" s="45">
        <f>F264</f>
        <v>2006</v>
      </c>
    </row>
    <row r="264" spans="1:6" ht="49.5">
      <c r="A264" s="33" t="s">
        <v>73</v>
      </c>
      <c r="B264" s="33" t="s">
        <v>102</v>
      </c>
      <c r="C264" s="33" t="s">
        <v>453</v>
      </c>
      <c r="D264" s="33"/>
      <c r="E264" s="31" t="s">
        <v>468</v>
      </c>
      <c r="F264" s="45">
        <f>F265+F267</f>
        <v>2006</v>
      </c>
    </row>
    <row r="265" spans="1:6" ht="33">
      <c r="A265" s="33" t="s">
        <v>73</v>
      </c>
      <c r="B265" s="33" t="s">
        <v>102</v>
      </c>
      <c r="C265" s="33" t="s">
        <v>330</v>
      </c>
      <c r="D265" s="33"/>
      <c r="E265" s="31" t="s">
        <v>175</v>
      </c>
      <c r="F265" s="45">
        <f>F266</f>
        <v>1798</v>
      </c>
    </row>
    <row r="266" spans="1:6" ht="33">
      <c r="A266" s="33" t="s">
        <v>73</v>
      </c>
      <c r="B266" s="33" t="s">
        <v>102</v>
      </c>
      <c r="C266" s="33" t="s">
        <v>330</v>
      </c>
      <c r="D266" s="49" t="s">
        <v>112</v>
      </c>
      <c r="E266" s="11" t="s">
        <v>479</v>
      </c>
      <c r="F266" s="45">
        <v>1798</v>
      </c>
    </row>
    <row r="267" spans="1:6" ht="33">
      <c r="A267" s="33" t="s">
        <v>73</v>
      </c>
      <c r="B267" s="33" t="s">
        <v>102</v>
      </c>
      <c r="C267" s="33" t="s">
        <v>331</v>
      </c>
      <c r="D267" s="33"/>
      <c r="E267" s="31" t="s">
        <v>176</v>
      </c>
      <c r="F267" s="45">
        <f>F268</f>
        <v>208</v>
      </c>
    </row>
    <row r="268" spans="1:6" ht="33">
      <c r="A268" s="33" t="s">
        <v>73</v>
      </c>
      <c r="B268" s="33" t="s">
        <v>102</v>
      </c>
      <c r="C268" s="33" t="s">
        <v>331</v>
      </c>
      <c r="D268" s="49" t="s">
        <v>112</v>
      </c>
      <c r="E268" s="11" t="s">
        <v>479</v>
      </c>
      <c r="F268" s="45">
        <v>208</v>
      </c>
    </row>
    <row r="269" spans="1:6" ht="12.75">
      <c r="A269" s="33" t="s">
        <v>73</v>
      </c>
      <c r="B269" s="33" t="s">
        <v>102</v>
      </c>
      <c r="C269" s="10" t="s">
        <v>332</v>
      </c>
      <c r="D269" s="10"/>
      <c r="E269" s="32" t="s">
        <v>5</v>
      </c>
      <c r="F269" s="45">
        <f>F270</f>
        <v>5660.3</v>
      </c>
    </row>
    <row r="270" spans="1:6" ht="12.75">
      <c r="A270" s="33" t="s">
        <v>73</v>
      </c>
      <c r="B270" s="33" t="s">
        <v>102</v>
      </c>
      <c r="C270" s="10" t="s">
        <v>454</v>
      </c>
      <c r="D270" s="10"/>
      <c r="E270" s="32" t="s">
        <v>473</v>
      </c>
      <c r="F270" s="45">
        <f>F271</f>
        <v>5660.3</v>
      </c>
    </row>
    <row r="271" spans="1:6" ht="66">
      <c r="A271" s="33" t="s">
        <v>73</v>
      </c>
      <c r="B271" s="33" t="s">
        <v>102</v>
      </c>
      <c r="C271" s="33" t="s">
        <v>329</v>
      </c>
      <c r="D271" s="10"/>
      <c r="E271" s="32" t="s">
        <v>118</v>
      </c>
      <c r="F271" s="45">
        <f>F272+F273</f>
        <v>5660.3</v>
      </c>
    </row>
    <row r="272" spans="1:6" ht="66">
      <c r="A272" s="33" t="s">
        <v>73</v>
      </c>
      <c r="B272" s="33" t="s">
        <v>102</v>
      </c>
      <c r="C272" s="33" t="s">
        <v>329</v>
      </c>
      <c r="D272" s="49" t="s">
        <v>111</v>
      </c>
      <c r="E272" s="11" t="s">
        <v>6</v>
      </c>
      <c r="F272" s="45">
        <v>5247.3</v>
      </c>
    </row>
    <row r="273" spans="1:6" ht="33">
      <c r="A273" s="33" t="s">
        <v>73</v>
      </c>
      <c r="B273" s="33" t="s">
        <v>102</v>
      </c>
      <c r="C273" s="33" t="s">
        <v>329</v>
      </c>
      <c r="D273" s="49" t="s">
        <v>112</v>
      </c>
      <c r="E273" s="11" t="s">
        <v>479</v>
      </c>
      <c r="F273" s="45">
        <v>413</v>
      </c>
    </row>
    <row r="274" spans="1:6" ht="12.75">
      <c r="A274" s="33" t="s">
        <v>73</v>
      </c>
      <c r="B274" s="33" t="s">
        <v>98</v>
      </c>
      <c r="C274" s="33"/>
      <c r="D274" s="33"/>
      <c r="E274" s="11" t="s">
        <v>63</v>
      </c>
      <c r="F274" s="45">
        <f aca="true" t="shared" si="12" ref="F274:F279">F275</f>
        <v>684.4</v>
      </c>
    </row>
    <row r="275" spans="1:6" ht="12.75">
      <c r="A275" s="33" t="s">
        <v>73</v>
      </c>
      <c r="B275" s="33" t="s">
        <v>89</v>
      </c>
      <c r="C275" s="33"/>
      <c r="D275" s="33"/>
      <c r="E275" s="11" t="s">
        <v>64</v>
      </c>
      <c r="F275" s="45">
        <f t="shared" si="12"/>
        <v>684.4</v>
      </c>
    </row>
    <row r="276" spans="1:6" ht="49.5">
      <c r="A276" s="33" t="s">
        <v>73</v>
      </c>
      <c r="B276" s="33" t="s">
        <v>89</v>
      </c>
      <c r="C276" s="10" t="s">
        <v>326</v>
      </c>
      <c r="D276" s="49"/>
      <c r="E276" s="11" t="s">
        <v>173</v>
      </c>
      <c r="F276" s="45">
        <f t="shared" si="12"/>
        <v>684.4</v>
      </c>
    </row>
    <row r="277" spans="1:6" ht="33">
      <c r="A277" s="33" t="s">
        <v>73</v>
      </c>
      <c r="B277" s="33" t="s">
        <v>89</v>
      </c>
      <c r="C277" s="10" t="s">
        <v>327</v>
      </c>
      <c r="D277" s="49"/>
      <c r="E277" s="11" t="s">
        <v>174</v>
      </c>
      <c r="F277" s="45">
        <f t="shared" si="12"/>
        <v>684.4</v>
      </c>
    </row>
    <row r="278" spans="1:6" ht="33">
      <c r="A278" s="33" t="s">
        <v>73</v>
      </c>
      <c r="B278" s="33" t="s">
        <v>89</v>
      </c>
      <c r="C278" s="10" t="s">
        <v>455</v>
      </c>
      <c r="D278" s="49"/>
      <c r="E278" s="31" t="s">
        <v>469</v>
      </c>
      <c r="F278" s="45">
        <f t="shared" si="12"/>
        <v>684.4</v>
      </c>
    </row>
    <row r="279" spans="1:6" ht="33">
      <c r="A279" s="33" t="s">
        <v>73</v>
      </c>
      <c r="B279" s="33" t="s">
        <v>89</v>
      </c>
      <c r="C279" s="10" t="s">
        <v>333</v>
      </c>
      <c r="D279" s="49"/>
      <c r="E279" s="11" t="s">
        <v>177</v>
      </c>
      <c r="F279" s="45">
        <f t="shared" si="12"/>
        <v>684.4</v>
      </c>
    </row>
    <row r="280" spans="1:6" ht="33">
      <c r="A280" s="33" t="s">
        <v>73</v>
      </c>
      <c r="B280" s="33" t="s">
        <v>89</v>
      </c>
      <c r="C280" s="10" t="s">
        <v>333</v>
      </c>
      <c r="D280" s="49" t="s">
        <v>112</v>
      </c>
      <c r="E280" s="11" t="s">
        <v>479</v>
      </c>
      <c r="F280" s="45">
        <v>684.4</v>
      </c>
    </row>
    <row r="281" spans="1:6" ht="12.75">
      <c r="A281" s="33" t="s">
        <v>73</v>
      </c>
      <c r="B281" s="33" t="s">
        <v>99</v>
      </c>
      <c r="C281" s="10"/>
      <c r="D281" s="10"/>
      <c r="E281" s="43" t="s">
        <v>65</v>
      </c>
      <c r="F281" s="45">
        <f aca="true" t="shared" si="13" ref="F281:F286">F282</f>
        <v>2026.2</v>
      </c>
    </row>
    <row r="282" spans="1:6" ht="12.75">
      <c r="A282" s="33" t="s">
        <v>73</v>
      </c>
      <c r="B282" s="33" t="s">
        <v>18</v>
      </c>
      <c r="C282" s="10"/>
      <c r="D282" s="10"/>
      <c r="E282" s="43" t="s">
        <v>19</v>
      </c>
      <c r="F282" s="45">
        <f t="shared" si="13"/>
        <v>2026.2</v>
      </c>
    </row>
    <row r="283" spans="1:6" ht="49.5">
      <c r="A283" s="33" t="s">
        <v>73</v>
      </c>
      <c r="B283" s="33" t="s">
        <v>18</v>
      </c>
      <c r="C283" s="33" t="s">
        <v>326</v>
      </c>
      <c r="D283" s="33"/>
      <c r="E283" s="31" t="s">
        <v>173</v>
      </c>
      <c r="F283" s="45">
        <f t="shared" si="13"/>
        <v>2026.2</v>
      </c>
    </row>
    <row r="284" spans="1:6" ht="33">
      <c r="A284" s="33" t="s">
        <v>73</v>
      </c>
      <c r="B284" s="33" t="s">
        <v>18</v>
      </c>
      <c r="C284" s="33" t="s">
        <v>327</v>
      </c>
      <c r="D284" s="33"/>
      <c r="E284" s="31" t="s">
        <v>174</v>
      </c>
      <c r="F284" s="45">
        <f>F285+F288</f>
        <v>2026.2</v>
      </c>
    </row>
    <row r="285" spans="1:6" ht="49.5">
      <c r="A285" s="33" t="s">
        <v>73</v>
      </c>
      <c r="B285" s="33" t="s">
        <v>18</v>
      </c>
      <c r="C285" s="33" t="s">
        <v>453</v>
      </c>
      <c r="D285" s="33"/>
      <c r="E285" s="31" t="s">
        <v>468</v>
      </c>
      <c r="F285" s="45">
        <f t="shared" si="13"/>
        <v>1573.5</v>
      </c>
    </row>
    <row r="286" spans="1:6" ht="49.5">
      <c r="A286" s="33" t="s">
        <v>73</v>
      </c>
      <c r="B286" s="33" t="s">
        <v>18</v>
      </c>
      <c r="C286" s="33" t="s">
        <v>334</v>
      </c>
      <c r="D286" s="33"/>
      <c r="E286" s="31" t="s">
        <v>242</v>
      </c>
      <c r="F286" s="45">
        <f t="shared" si="13"/>
        <v>1573.5</v>
      </c>
    </row>
    <row r="287" spans="1:6" ht="33">
      <c r="A287" s="33" t="s">
        <v>73</v>
      </c>
      <c r="B287" s="33" t="s">
        <v>18</v>
      </c>
      <c r="C287" s="33" t="s">
        <v>334</v>
      </c>
      <c r="D287" s="49" t="s">
        <v>112</v>
      </c>
      <c r="E287" s="11" t="s">
        <v>479</v>
      </c>
      <c r="F287" s="45">
        <v>1573.5</v>
      </c>
    </row>
    <row r="288" spans="1:6" ht="33">
      <c r="A288" s="33" t="s">
        <v>73</v>
      </c>
      <c r="B288" s="33" t="s">
        <v>18</v>
      </c>
      <c r="C288" s="33" t="s">
        <v>455</v>
      </c>
      <c r="D288" s="49"/>
      <c r="E288" s="31" t="s">
        <v>469</v>
      </c>
      <c r="F288" s="45">
        <f>F289</f>
        <v>452.7</v>
      </c>
    </row>
    <row r="289" spans="1:6" ht="49.5">
      <c r="A289" s="33" t="s">
        <v>73</v>
      </c>
      <c r="B289" s="33" t="s">
        <v>18</v>
      </c>
      <c r="C289" s="33" t="s">
        <v>505</v>
      </c>
      <c r="D289" s="49"/>
      <c r="E289" s="11" t="s">
        <v>504</v>
      </c>
      <c r="F289" s="45">
        <f>F290</f>
        <v>452.7</v>
      </c>
    </row>
    <row r="290" spans="1:6" ht="33">
      <c r="A290" s="33" t="s">
        <v>73</v>
      </c>
      <c r="B290" s="33" t="s">
        <v>18</v>
      </c>
      <c r="C290" s="33" t="s">
        <v>505</v>
      </c>
      <c r="D290" s="49" t="s">
        <v>112</v>
      </c>
      <c r="E290" s="11" t="s">
        <v>479</v>
      </c>
      <c r="F290" s="45">
        <v>452.7</v>
      </c>
    </row>
    <row r="291" spans="1:6" ht="12.75">
      <c r="A291" s="33" t="s">
        <v>73</v>
      </c>
      <c r="B291" s="33" t="s">
        <v>79</v>
      </c>
      <c r="C291" s="10"/>
      <c r="D291" s="49"/>
      <c r="E291" s="11" t="s">
        <v>71</v>
      </c>
      <c r="F291" s="45">
        <f aca="true" t="shared" si="14" ref="F291:F296">F292</f>
        <v>6864.9</v>
      </c>
    </row>
    <row r="292" spans="1:6" ht="12.75">
      <c r="A292" s="33" t="s">
        <v>73</v>
      </c>
      <c r="B292" s="33" t="s">
        <v>149</v>
      </c>
      <c r="C292" s="10"/>
      <c r="D292" s="49"/>
      <c r="E292" s="11" t="s">
        <v>150</v>
      </c>
      <c r="F292" s="45">
        <f t="shared" si="14"/>
        <v>6864.9</v>
      </c>
    </row>
    <row r="293" spans="1:6" ht="49.5">
      <c r="A293" s="33" t="s">
        <v>73</v>
      </c>
      <c r="B293" s="33" t="s">
        <v>149</v>
      </c>
      <c r="C293" s="10" t="s">
        <v>296</v>
      </c>
      <c r="D293" s="49"/>
      <c r="E293" s="11" t="s">
        <v>178</v>
      </c>
      <c r="F293" s="45">
        <f t="shared" si="14"/>
        <v>6864.9</v>
      </c>
    </row>
    <row r="294" spans="1:6" ht="49.5">
      <c r="A294" s="33" t="s">
        <v>73</v>
      </c>
      <c r="B294" s="33" t="s">
        <v>149</v>
      </c>
      <c r="C294" s="10" t="s">
        <v>335</v>
      </c>
      <c r="D294" s="10"/>
      <c r="E294" s="43" t="s">
        <v>246</v>
      </c>
      <c r="F294" s="45">
        <f t="shared" si="14"/>
        <v>6864.9</v>
      </c>
    </row>
    <row r="295" spans="1:6" ht="66">
      <c r="A295" s="33" t="s">
        <v>73</v>
      </c>
      <c r="B295" s="33" t="s">
        <v>149</v>
      </c>
      <c r="C295" s="10" t="s">
        <v>422</v>
      </c>
      <c r="D295" s="10"/>
      <c r="E295" s="43" t="s">
        <v>474</v>
      </c>
      <c r="F295" s="45">
        <f t="shared" si="14"/>
        <v>6864.9</v>
      </c>
    </row>
    <row r="296" spans="1:6" ht="82.5">
      <c r="A296" s="33" t="s">
        <v>73</v>
      </c>
      <c r="B296" s="33" t="s">
        <v>149</v>
      </c>
      <c r="C296" s="10" t="s">
        <v>477</v>
      </c>
      <c r="D296" s="17"/>
      <c r="E296" s="43" t="s">
        <v>393</v>
      </c>
      <c r="F296" s="45">
        <f t="shared" si="14"/>
        <v>6864.9</v>
      </c>
    </row>
    <row r="297" spans="1:6" ht="33">
      <c r="A297" s="33" t="s">
        <v>73</v>
      </c>
      <c r="B297" s="33" t="s">
        <v>149</v>
      </c>
      <c r="C297" s="10" t="s">
        <v>477</v>
      </c>
      <c r="D297" s="49">
        <v>400</v>
      </c>
      <c r="E297" s="11" t="s">
        <v>185</v>
      </c>
      <c r="F297" s="45">
        <v>6864.9</v>
      </c>
    </row>
    <row r="298" spans="1:6" ht="12.75">
      <c r="A298" s="34" t="s">
        <v>34</v>
      </c>
      <c r="B298" s="33"/>
      <c r="C298" s="34"/>
      <c r="D298" s="34"/>
      <c r="E298" s="35" t="s">
        <v>7</v>
      </c>
      <c r="F298" s="65">
        <f aca="true" t="shared" si="15" ref="F298:F301">F299</f>
        <v>4105.3</v>
      </c>
    </row>
    <row r="299" spans="1:6" ht="12.75">
      <c r="A299" s="33" t="s">
        <v>34</v>
      </c>
      <c r="B299" s="13" t="s">
        <v>96</v>
      </c>
      <c r="C299" s="33"/>
      <c r="D299" s="33"/>
      <c r="E299" s="31" t="s">
        <v>41</v>
      </c>
      <c r="F299" s="45">
        <f t="shared" si="15"/>
        <v>4105.3</v>
      </c>
    </row>
    <row r="300" spans="1:6" ht="49.5">
      <c r="A300" s="13" t="s">
        <v>34</v>
      </c>
      <c r="B300" s="13" t="s">
        <v>84</v>
      </c>
      <c r="C300" s="13"/>
      <c r="D300" s="17"/>
      <c r="E300" s="11" t="s">
        <v>59</v>
      </c>
      <c r="F300" s="45">
        <f t="shared" si="15"/>
        <v>4105.3</v>
      </c>
    </row>
    <row r="301" spans="1:6" ht="12.75">
      <c r="A301" s="13" t="s">
        <v>34</v>
      </c>
      <c r="B301" s="13" t="s">
        <v>84</v>
      </c>
      <c r="C301" s="5">
        <v>9900000000</v>
      </c>
      <c r="D301" s="50"/>
      <c r="E301" s="32" t="s">
        <v>9</v>
      </c>
      <c r="F301" s="45">
        <f t="shared" si="15"/>
        <v>4105.3</v>
      </c>
    </row>
    <row r="302" spans="1:6" ht="33">
      <c r="A302" s="13" t="s">
        <v>34</v>
      </c>
      <c r="B302" s="13" t="s">
        <v>84</v>
      </c>
      <c r="C302" s="5">
        <v>9990000000</v>
      </c>
      <c r="D302" s="10" t="s">
        <v>109</v>
      </c>
      <c r="E302" s="32" t="s">
        <v>10</v>
      </c>
      <c r="F302" s="45">
        <f>F303+F305+F309</f>
        <v>4105.3</v>
      </c>
    </row>
    <row r="303" spans="1:6" ht="12.75">
      <c r="A303" s="13" t="s">
        <v>34</v>
      </c>
      <c r="B303" s="13" t="s">
        <v>84</v>
      </c>
      <c r="C303" s="5" t="s">
        <v>336</v>
      </c>
      <c r="D303" s="10" t="s">
        <v>109</v>
      </c>
      <c r="E303" s="32" t="s">
        <v>11</v>
      </c>
      <c r="F303" s="45">
        <f>F304</f>
        <v>1198.9</v>
      </c>
    </row>
    <row r="304" spans="1:6" ht="66">
      <c r="A304" s="13" t="s">
        <v>34</v>
      </c>
      <c r="B304" s="13" t="s">
        <v>84</v>
      </c>
      <c r="C304" s="5" t="s">
        <v>336</v>
      </c>
      <c r="D304" s="49" t="s">
        <v>111</v>
      </c>
      <c r="E304" s="11" t="s">
        <v>6</v>
      </c>
      <c r="F304" s="45">
        <v>1198.9</v>
      </c>
    </row>
    <row r="305" spans="1:6" ht="33">
      <c r="A305" s="13" t="s">
        <v>34</v>
      </c>
      <c r="B305" s="13" t="s">
        <v>84</v>
      </c>
      <c r="C305" s="5" t="s">
        <v>337</v>
      </c>
      <c r="D305" s="10" t="s">
        <v>109</v>
      </c>
      <c r="E305" s="32" t="s">
        <v>12</v>
      </c>
      <c r="F305" s="45">
        <f>F306+F307+F308</f>
        <v>2447.7999999999997</v>
      </c>
    </row>
    <row r="306" spans="1:6" ht="66">
      <c r="A306" s="13" t="s">
        <v>34</v>
      </c>
      <c r="B306" s="13" t="s">
        <v>84</v>
      </c>
      <c r="C306" s="5" t="s">
        <v>337</v>
      </c>
      <c r="D306" s="49" t="s">
        <v>111</v>
      </c>
      <c r="E306" s="11" t="s">
        <v>6</v>
      </c>
      <c r="F306" s="45">
        <v>1903.3</v>
      </c>
    </row>
    <row r="307" spans="1:6" ht="33">
      <c r="A307" s="13" t="s">
        <v>34</v>
      </c>
      <c r="B307" s="13" t="s">
        <v>84</v>
      </c>
      <c r="C307" s="5" t="s">
        <v>337</v>
      </c>
      <c r="D307" s="49" t="s">
        <v>112</v>
      </c>
      <c r="E307" s="11" t="s">
        <v>479</v>
      </c>
      <c r="F307" s="45">
        <v>542.8</v>
      </c>
    </row>
    <row r="308" spans="1:6" ht="12.75">
      <c r="A308" s="13" t="s">
        <v>34</v>
      </c>
      <c r="B308" s="13" t="s">
        <v>84</v>
      </c>
      <c r="C308" s="5" t="s">
        <v>337</v>
      </c>
      <c r="D308" s="49" t="s">
        <v>113</v>
      </c>
      <c r="E308" s="11" t="s">
        <v>114</v>
      </c>
      <c r="F308" s="45">
        <v>1.7</v>
      </c>
    </row>
    <row r="309" spans="1:6" ht="12.75">
      <c r="A309" s="13" t="s">
        <v>34</v>
      </c>
      <c r="B309" s="13" t="s">
        <v>84</v>
      </c>
      <c r="C309" s="5" t="s">
        <v>338</v>
      </c>
      <c r="D309" s="58" t="s">
        <v>109</v>
      </c>
      <c r="E309" s="32" t="s">
        <v>13</v>
      </c>
      <c r="F309" s="45">
        <f>F310</f>
        <v>458.6</v>
      </c>
    </row>
    <row r="310" spans="1:6" ht="66">
      <c r="A310" s="13" t="s">
        <v>34</v>
      </c>
      <c r="B310" s="33" t="s">
        <v>84</v>
      </c>
      <c r="C310" s="5" t="s">
        <v>338</v>
      </c>
      <c r="D310" s="49" t="s">
        <v>111</v>
      </c>
      <c r="E310" s="11" t="s">
        <v>6</v>
      </c>
      <c r="F310" s="45">
        <v>458.6</v>
      </c>
    </row>
    <row r="311" spans="1:6" ht="33">
      <c r="A311" s="34" t="s">
        <v>17</v>
      </c>
      <c r="B311" s="13"/>
      <c r="C311" s="34"/>
      <c r="D311" s="34"/>
      <c r="E311" s="35" t="s">
        <v>22</v>
      </c>
      <c r="F311" s="65">
        <f>F312+F353+F346</f>
        <v>40048.2</v>
      </c>
    </row>
    <row r="312" spans="1:6" ht="12.75">
      <c r="A312" s="13" t="s">
        <v>17</v>
      </c>
      <c r="B312" s="13" t="s">
        <v>77</v>
      </c>
      <c r="C312" s="13"/>
      <c r="D312" s="17"/>
      <c r="E312" s="43" t="s">
        <v>68</v>
      </c>
      <c r="F312" s="45">
        <f>F313+F321</f>
        <v>18365</v>
      </c>
    </row>
    <row r="313" spans="1:6" ht="12.75">
      <c r="A313" s="13" t="s">
        <v>17</v>
      </c>
      <c r="B313" s="13" t="s">
        <v>93</v>
      </c>
      <c r="C313" s="13"/>
      <c r="D313" s="17"/>
      <c r="E313" s="43" t="s">
        <v>28</v>
      </c>
      <c r="F313" s="45">
        <f aca="true" t="shared" si="16" ref="F313:F314">F314</f>
        <v>12980.5</v>
      </c>
    </row>
    <row r="314" spans="1:6" ht="49.5">
      <c r="A314" s="13" t="s">
        <v>17</v>
      </c>
      <c r="B314" s="13" t="s">
        <v>93</v>
      </c>
      <c r="C314" s="13" t="s">
        <v>339</v>
      </c>
      <c r="D314" s="17"/>
      <c r="E314" s="11" t="s">
        <v>164</v>
      </c>
      <c r="F314" s="45">
        <f t="shared" si="16"/>
        <v>12980.5</v>
      </c>
    </row>
    <row r="315" spans="1:6" ht="33">
      <c r="A315" s="13" t="s">
        <v>17</v>
      </c>
      <c r="B315" s="13" t="s">
        <v>93</v>
      </c>
      <c r="C315" s="13" t="s">
        <v>340</v>
      </c>
      <c r="D315" s="17"/>
      <c r="E315" s="11" t="s">
        <v>165</v>
      </c>
      <c r="F315" s="45">
        <f>F316</f>
        <v>12980.5</v>
      </c>
    </row>
    <row r="316" spans="1:6" ht="49.5">
      <c r="A316" s="13" t="s">
        <v>17</v>
      </c>
      <c r="B316" s="13" t="s">
        <v>93</v>
      </c>
      <c r="C316" s="13" t="s">
        <v>414</v>
      </c>
      <c r="D316" s="17"/>
      <c r="E316" s="11" t="s">
        <v>415</v>
      </c>
      <c r="F316" s="45">
        <f>F317+F319</f>
        <v>12980.5</v>
      </c>
    </row>
    <row r="317" spans="1:6" ht="49.5">
      <c r="A317" s="13" t="s">
        <v>17</v>
      </c>
      <c r="B317" s="13" t="s">
        <v>93</v>
      </c>
      <c r="C317" s="13" t="s">
        <v>341</v>
      </c>
      <c r="D317" s="17"/>
      <c r="E317" s="11" t="s">
        <v>166</v>
      </c>
      <c r="F317" s="45">
        <f>F318</f>
        <v>11720.9</v>
      </c>
    </row>
    <row r="318" spans="1:6" ht="33">
      <c r="A318" s="13" t="s">
        <v>17</v>
      </c>
      <c r="B318" s="13" t="s">
        <v>93</v>
      </c>
      <c r="C318" s="13" t="s">
        <v>341</v>
      </c>
      <c r="D318" s="17">
        <v>600</v>
      </c>
      <c r="E318" s="11" t="s">
        <v>136</v>
      </c>
      <c r="F318" s="45">
        <f>11710.9+10</f>
        <v>11720.9</v>
      </c>
    </row>
    <row r="319" spans="1:6" ht="49.5">
      <c r="A319" s="13" t="s">
        <v>17</v>
      </c>
      <c r="B319" s="13" t="s">
        <v>93</v>
      </c>
      <c r="C319" s="13" t="s">
        <v>342</v>
      </c>
      <c r="D319" s="17"/>
      <c r="E319" s="11" t="s">
        <v>253</v>
      </c>
      <c r="F319" s="45">
        <f>F320</f>
        <v>1259.6</v>
      </c>
    </row>
    <row r="320" spans="1:6" ht="33">
      <c r="A320" s="13" t="s">
        <v>17</v>
      </c>
      <c r="B320" s="13" t="s">
        <v>93</v>
      </c>
      <c r="C320" s="13" t="s">
        <v>342</v>
      </c>
      <c r="D320" s="17">
        <v>600</v>
      </c>
      <c r="E320" s="11" t="s">
        <v>136</v>
      </c>
      <c r="F320" s="45">
        <f>500+399+360.6</f>
        <v>1259.6</v>
      </c>
    </row>
    <row r="321" spans="1:6" ht="12.75">
      <c r="A321" s="13" t="s">
        <v>17</v>
      </c>
      <c r="B321" s="13" t="s">
        <v>78</v>
      </c>
      <c r="C321" s="13"/>
      <c r="D321" s="17"/>
      <c r="E321" s="11" t="s">
        <v>69</v>
      </c>
      <c r="F321" s="45">
        <f aca="true" t="shared" si="17" ref="F321">F322</f>
        <v>5384.500000000001</v>
      </c>
    </row>
    <row r="322" spans="1:6" ht="33">
      <c r="A322" s="13" t="s">
        <v>17</v>
      </c>
      <c r="B322" s="13" t="s">
        <v>78</v>
      </c>
      <c r="C322" s="13" t="s">
        <v>343</v>
      </c>
      <c r="D322" s="17"/>
      <c r="E322" s="11" t="s">
        <v>132</v>
      </c>
      <c r="F322" s="45">
        <f>F327+F323</f>
        <v>5384.500000000001</v>
      </c>
    </row>
    <row r="323" spans="1:6" ht="33">
      <c r="A323" s="13" t="s">
        <v>17</v>
      </c>
      <c r="B323" s="13" t="s">
        <v>78</v>
      </c>
      <c r="C323" s="13" t="s">
        <v>344</v>
      </c>
      <c r="D323" s="17"/>
      <c r="E323" s="11" t="s">
        <v>133</v>
      </c>
      <c r="F323" s="45">
        <f>F324</f>
        <v>214.2</v>
      </c>
    </row>
    <row r="324" spans="1:6" ht="33">
      <c r="A324" s="13" t="s">
        <v>17</v>
      </c>
      <c r="B324" s="13" t="s">
        <v>78</v>
      </c>
      <c r="C324" s="13" t="s">
        <v>395</v>
      </c>
      <c r="D324" s="17"/>
      <c r="E324" s="11" t="s">
        <v>397</v>
      </c>
      <c r="F324" s="45">
        <f>F325</f>
        <v>214.2</v>
      </c>
    </row>
    <row r="325" spans="1:6" ht="33">
      <c r="A325" s="13" t="s">
        <v>17</v>
      </c>
      <c r="B325" s="13" t="s">
        <v>78</v>
      </c>
      <c r="C325" s="13" t="s">
        <v>545</v>
      </c>
      <c r="D325" s="17"/>
      <c r="E325" s="11" t="s">
        <v>543</v>
      </c>
      <c r="F325" s="45">
        <f>F326</f>
        <v>214.2</v>
      </c>
    </row>
    <row r="326" spans="1:6" ht="33">
      <c r="A326" s="13" t="s">
        <v>17</v>
      </c>
      <c r="B326" s="13" t="s">
        <v>78</v>
      </c>
      <c r="C326" s="13" t="s">
        <v>545</v>
      </c>
      <c r="D326" s="17">
        <v>600</v>
      </c>
      <c r="E326" s="43" t="s">
        <v>136</v>
      </c>
      <c r="F326" s="45">
        <v>214.2</v>
      </c>
    </row>
    <row r="327" spans="1:6" ht="49.5">
      <c r="A327" s="13" t="s">
        <v>17</v>
      </c>
      <c r="B327" s="13" t="s">
        <v>78</v>
      </c>
      <c r="C327" s="13" t="s">
        <v>345</v>
      </c>
      <c r="D327" s="17"/>
      <c r="E327" s="11" t="s">
        <v>157</v>
      </c>
      <c r="F327" s="45">
        <f>F328+F343</f>
        <v>5170.300000000001</v>
      </c>
    </row>
    <row r="328" spans="1:6" ht="33">
      <c r="A328" s="13" t="s">
        <v>17</v>
      </c>
      <c r="B328" s="13" t="s">
        <v>78</v>
      </c>
      <c r="C328" s="13" t="s">
        <v>400</v>
      </c>
      <c r="D328" s="17"/>
      <c r="E328" s="11" t="s">
        <v>401</v>
      </c>
      <c r="F328" s="45">
        <f>F329+F331+F333+F335+F337+F339+F341</f>
        <v>5107.300000000001</v>
      </c>
    </row>
    <row r="329" spans="1:6" ht="12.75">
      <c r="A329" s="13" t="s">
        <v>17</v>
      </c>
      <c r="B329" s="13" t="s">
        <v>78</v>
      </c>
      <c r="C329" s="10" t="s">
        <v>346</v>
      </c>
      <c r="D329" s="10"/>
      <c r="E329" s="43" t="s">
        <v>158</v>
      </c>
      <c r="F329" s="45">
        <f>F330</f>
        <v>54</v>
      </c>
    </row>
    <row r="330" spans="1:6" ht="12.75">
      <c r="A330" s="13" t="s">
        <v>17</v>
      </c>
      <c r="B330" s="13" t="s">
        <v>78</v>
      </c>
      <c r="C330" s="10" t="s">
        <v>346</v>
      </c>
      <c r="D330" s="17" t="s">
        <v>116</v>
      </c>
      <c r="E330" s="11" t="s">
        <v>117</v>
      </c>
      <c r="F330" s="45">
        <v>54</v>
      </c>
    </row>
    <row r="331" spans="1:6" ht="33">
      <c r="A331" s="13" t="s">
        <v>17</v>
      </c>
      <c r="B331" s="13" t="s">
        <v>78</v>
      </c>
      <c r="C331" s="10" t="s">
        <v>347</v>
      </c>
      <c r="D331" s="10"/>
      <c r="E331" s="43" t="s">
        <v>159</v>
      </c>
      <c r="F331" s="45">
        <f>F332</f>
        <v>13</v>
      </c>
    </row>
    <row r="332" spans="1:6" ht="33">
      <c r="A332" s="13" t="s">
        <v>17</v>
      </c>
      <c r="B332" s="13" t="s">
        <v>78</v>
      </c>
      <c r="C332" s="10" t="s">
        <v>347</v>
      </c>
      <c r="D332" s="49" t="s">
        <v>112</v>
      </c>
      <c r="E332" s="11" t="s">
        <v>479</v>
      </c>
      <c r="F332" s="45">
        <v>13</v>
      </c>
    </row>
    <row r="333" spans="1:6" ht="12.75">
      <c r="A333" s="13" t="s">
        <v>17</v>
      </c>
      <c r="B333" s="13" t="s">
        <v>78</v>
      </c>
      <c r="C333" s="10" t="s">
        <v>386</v>
      </c>
      <c r="D333" s="10"/>
      <c r="E333" s="43" t="s">
        <v>255</v>
      </c>
      <c r="F333" s="45">
        <f>F334</f>
        <v>21</v>
      </c>
    </row>
    <row r="334" spans="1:6" ht="33">
      <c r="A334" s="13" t="s">
        <v>17</v>
      </c>
      <c r="B334" s="13" t="s">
        <v>78</v>
      </c>
      <c r="C334" s="10" t="s">
        <v>386</v>
      </c>
      <c r="D334" s="49" t="s">
        <v>112</v>
      </c>
      <c r="E334" s="11" t="s">
        <v>479</v>
      </c>
      <c r="F334" s="45">
        <v>21</v>
      </c>
    </row>
    <row r="335" spans="1:6" ht="12.75">
      <c r="A335" s="13" t="s">
        <v>17</v>
      </c>
      <c r="B335" s="13" t="s">
        <v>78</v>
      </c>
      <c r="C335" s="10" t="s">
        <v>348</v>
      </c>
      <c r="D335" s="10"/>
      <c r="E335" s="43" t="s">
        <v>160</v>
      </c>
      <c r="F335" s="45">
        <f>F336</f>
        <v>4671.900000000001</v>
      </c>
    </row>
    <row r="336" spans="1:6" ht="33">
      <c r="A336" s="13" t="s">
        <v>17</v>
      </c>
      <c r="B336" s="13" t="s">
        <v>78</v>
      </c>
      <c r="C336" s="10" t="s">
        <v>348</v>
      </c>
      <c r="D336" s="17">
        <v>600</v>
      </c>
      <c r="E336" s="11" t="s">
        <v>136</v>
      </c>
      <c r="F336" s="45">
        <f>5169.3-497.4</f>
        <v>4671.900000000001</v>
      </c>
    </row>
    <row r="337" spans="1:6" ht="33">
      <c r="A337" s="13" t="s">
        <v>17</v>
      </c>
      <c r="B337" s="13" t="s">
        <v>78</v>
      </c>
      <c r="C337" s="10" t="s">
        <v>349</v>
      </c>
      <c r="D337" s="10"/>
      <c r="E337" s="43" t="s">
        <v>161</v>
      </c>
      <c r="F337" s="45">
        <f>F338</f>
        <v>164.6</v>
      </c>
    </row>
    <row r="338" spans="1:6" ht="33">
      <c r="A338" s="13" t="s">
        <v>17</v>
      </c>
      <c r="B338" s="13" t="s">
        <v>78</v>
      </c>
      <c r="C338" s="10" t="s">
        <v>349</v>
      </c>
      <c r="D338" s="17">
        <v>600</v>
      </c>
      <c r="E338" s="11" t="s">
        <v>136</v>
      </c>
      <c r="F338" s="45">
        <v>164.6</v>
      </c>
    </row>
    <row r="339" spans="1:6" ht="12.75">
      <c r="A339" s="13" t="s">
        <v>17</v>
      </c>
      <c r="B339" s="13" t="s">
        <v>78</v>
      </c>
      <c r="C339" s="10" t="s">
        <v>350</v>
      </c>
      <c r="D339" s="10"/>
      <c r="E339" s="43" t="s">
        <v>162</v>
      </c>
      <c r="F339" s="45">
        <f>F340</f>
        <v>46</v>
      </c>
    </row>
    <row r="340" spans="1:6" ht="33">
      <c r="A340" s="13" t="s">
        <v>17</v>
      </c>
      <c r="B340" s="13" t="s">
        <v>78</v>
      </c>
      <c r="C340" s="10" t="s">
        <v>350</v>
      </c>
      <c r="D340" s="17">
        <v>600</v>
      </c>
      <c r="E340" s="11" t="s">
        <v>136</v>
      </c>
      <c r="F340" s="45">
        <v>46</v>
      </c>
    </row>
    <row r="341" spans="1:6" ht="33">
      <c r="A341" s="13" t="s">
        <v>17</v>
      </c>
      <c r="B341" s="13" t="s">
        <v>78</v>
      </c>
      <c r="C341" s="10" t="s">
        <v>498</v>
      </c>
      <c r="D341" s="10"/>
      <c r="E341" s="43" t="s">
        <v>499</v>
      </c>
      <c r="F341" s="45">
        <f>F342</f>
        <v>136.8</v>
      </c>
    </row>
    <row r="342" spans="1:6" ht="33">
      <c r="A342" s="13" t="s">
        <v>17</v>
      </c>
      <c r="B342" s="13" t="s">
        <v>78</v>
      </c>
      <c r="C342" s="10" t="s">
        <v>498</v>
      </c>
      <c r="D342" s="17">
        <v>600</v>
      </c>
      <c r="E342" s="11" t="s">
        <v>136</v>
      </c>
      <c r="F342" s="45">
        <v>136.8</v>
      </c>
    </row>
    <row r="343" spans="1:6" ht="33">
      <c r="A343" s="13" t="s">
        <v>17</v>
      </c>
      <c r="B343" s="13" t="s">
        <v>78</v>
      </c>
      <c r="C343" s="13" t="s">
        <v>403</v>
      </c>
      <c r="D343" s="17"/>
      <c r="E343" s="11" t="s">
        <v>404</v>
      </c>
      <c r="F343" s="45">
        <f>F344</f>
        <v>63</v>
      </c>
    </row>
    <row r="344" spans="1:6" ht="49.5">
      <c r="A344" s="13" t="s">
        <v>17</v>
      </c>
      <c r="B344" s="13" t="s">
        <v>78</v>
      </c>
      <c r="C344" s="10" t="s">
        <v>402</v>
      </c>
      <c r="D344" s="10"/>
      <c r="E344" s="43" t="s">
        <v>163</v>
      </c>
      <c r="F344" s="45">
        <f>F345</f>
        <v>63</v>
      </c>
    </row>
    <row r="345" spans="1:6" ht="33">
      <c r="A345" s="13" t="s">
        <v>17</v>
      </c>
      <c r="B345" s="13" t="s">
        <v>78</v>
      </c>
      <c r="C345" s="10" t="s">
        <v>402</v>
      </c>
      <c r="D345" s="17">
        <v>600</v>
      </c>
      <c r="E345" s="11" t="s">
        <v>136</v>
      </c>
      <c r="F345" s="45">
        <v>63</v>
      </c>
    </row>
    <row r="346" spans="1:6" ht="12.75">
      <c r="A346" s="13" t="s">
        <v>17</v>
      </c>
      <c r="B346" s="13" t="s">
        <v>79</v>
      </c>
      <c r="C346" s="13"/>
      <c r="D346" s="17"/>
      <c r="E346" s="43" t="s">
        <v>71</v>
      </c>
      <c r="F346" s="45">
        <f aca="true" t="shared" si="18" ref="F346:F351">F347</f>
        <v>1798.2</v>
      </c>
    </row>
    <row r="347" spans="1:6" ht="12.75">
      <c r="A347" s="13" t="s">
        <v>17</v>
      </c>
      <c r="B347" s="13" t="s">
        <v>80</v>
      </c>
      <c r="C347" s="13"/>
      <c r="D347" s="17"/>
      <c r="E347" s="11" t="s">
        <v>74</v>
      </c>
      <c r="F347" s="45">
        <f t="shared" si="18"/>
        <v>1798.2</v>
      </c>
    </row>
    <row r="348" spans="1:6" ht="49.5">
      <c r="A348" s="13" t="s">
        <v>17</v>
      </c>
      <c r="B348" s="13" t="s">
        <v>80</v>
      </c>
      <c r="C348" s="10" t="s">
        <v>296</v>
      </c>
      <c r="D348" s="17"/>
      <c r="E348" s="11" t="s">
        <v>178</v>
      </c>
      <c r="F348" s="45">
        <f t="shared" si="18"/>
        <v>1798.2</v>
      </c>
    </row>
    <row r="349" spans="1:6" ht="12.75">
      <c r="A349" s="13" t="s">
        <v>17</v>
      </c>
      <c r="B349" s="13" t="s">
        <v>80</v>
      </c>
      <c r="C349" s="10" t="s">
        <v>351</v>
      </c>
      <c r="D349" s="17"/>
      <c r="E349" s="11" t="s">
        <v>208</v>
      </c>
      <c r="F349" s="45">
        <f t="shared" si="18"/>
        <v>1798.2</v>
      </c>
    </row>
    <row r="350" spans="1:6" ht="12.75">
      <c r="A350" s="13" t="s">
        <v>17</v>
      </c>
      <c r="B350" s="13" t="s">
        <v>80</v>
      </c>
      <c r="C350" s="10" t="s">
        <v>421</v>
      </c>
      <c r="D350" s="17"/>
      <c r="E350" s="11" t="s">
        <v>475</v>
      </c>
      <c r="F350" s="45">
        <f t="shared" si="18"/>
        <v>1798.2</v>
      </c>
    </row>
    <row r="351" spans="1:6" ht="33">
      <c r="A351" s="13" t="s">
        <v>17</v>
      </c>
      <c r="B351" s="13" t="s">
        <v>80</v>
      </c>
      <c r="C351" s="10" t="s">
        <v>420</v>
      </c>
      <c r="D351" s="17"/>
      <c r="E351" s="11" t="s">
        <v>209</v>
      </c>
      <c r="F351" s="45">
        <f t="shared" si="18"/>
        <v>1798.2</v>
      </c>
    </row>
    <row r="352" spans="1:6" ht="12.75">
      <c r="A352" s="13" t="s">
        <v>17</v>
      </c>
      <c r="B352" s="13" t="s">
        <v>80</v>
      </c>
      <c r="C352" s="10" t="s">
        <v>420</v>
      </c>
      <c r="D352" s="17" t="s">
        <v>116</v>
      </c>
      <c r="E352" s="11" t="s">
        <v>117</v>
      </c>
      <c r="F352" s="45">
        <v>1798.2</v>
      </c>
    </row>
    <row r="353" spans="1:6" ht="12.75">
      <c r="A353" s="13" t="s">
        <v>17</v>
      </c>
      <c r="B353" s="13" t="s">
        <v>103</v>
      </c>
      <c r="C353" s="13"/>
      <c r="D353" s="17"/>
      <c r="E353" s="11" t="s">
        <v>70</v>
      </c>
      <c r="F353" s="45">
        <f>F354+F369</f>
        <v>19885</v>
      </c>
    </row>
    <row r="354" spans="1:6" ht="12.75">
      <c r="A354" s="13" t="s">
        <v>17</v>
      </c>
      <c r="B354" s="13" t="s">
        <v>167</v>
      </c>
      <c r="C354" s="13"/>
      <c r="D354" s="17"/>
      <c r="E354" s="84" t="s">
        <v>104</v>
      </c>
      <c r="F354" s="45">
        <f aca="true" t="shared" si="19" ref="F354:F355">F355</f>
        <v>17640.4</v>
      </c>
    </row>
    <row r="355" spans="1:6" ht="49.5">
      <c r="A355" s="13" t="s">
        <v>17</v>
      </c>
      <c r="B355" s="13" t="s">
        <v>167</v>
      </c>
      <c r="C355" s="13" t="s">
        <v>339</v>
      </c>
      <c r="D355" s="17"/>
      <c r="E355" s="11" t="s">
        <v>164</v>
      </c>
      <c r="F355" s="45">
        <f t="shared" si="19"/>
        <v>17640.4</v>
      </c>
    </row>
    <row r="356" spans="1:6" ht="33">
      <c r="A356" s="13" t="s">
        <v>17</v>
      </c>
      <c r="B356" s="13" t="s">
        <v>167</v>
      </c>
      <c r="C356" s="13" t="s">
        <v>340</v>
      </c>
      <c r="D356" s="17"/>
      <c r="E356" s="11" t="s">
        <v>165</v>
      </c>
      <c r="F356" s="45">
        <f>F357+F366</f>
        <v>17640.4</v>
      </c>
    </row>
    <row r="357" spans="1:6" ht="49.5">
      <c r="A357" s="13" t="s">
        <v>17</v>
      </c>
      <c r="B357" s="13" t="s">
        <v>167</v>
      </c>
      <c r="C357" s="13" t="s">
        <v>413</v>
      </c>
      <c r="D357" s="17"/>
      <c r="E357" s="11" t="s">
        <v>416</v>
      </c>
      <c r="F357" s="45">
        <f>F358+F362+F364</f>
        <v>10881.7</v>
      </c>
    </row>
    <row r="358" spans="1:6" ht="33">
      <c r="A358" s="13" t="s">
        <v>17</v>
      </c>
      <c r="B358" s="13" t="s">
        <v>167</v>
      </c>
      <c r="C358" s="13" t="s">
        <v>352</v>
      </c>
      <c r="D358" s="17"/>
      <c r="E358" s="11" t="s">
        <v>168</v>
      </c>
      <c r="F358" s="45">
        <f>F360+F359+F361</f>
        <v>1152.1</v>
      </c>
    </row>
    <row r="359" spans="1:6" ht="66">
      <c r="A359" s="13" t="s">
        <v>17</v>
      </c>
      <c r="B359" s="13" t="s">
        <v>167</v>
      </c>
      <c r="C359" s="13" t="s">
        <v>352</v>
      </c>
      <c r="D359" s="49" t="s">
        <v>111</v>
      </c>
      <c r="E359" s="11" t="s">
        <v>6</v>
      </c>
      <c r="F359" s="45">
        <v>300</v>
      </c>
    </row>
    <row r="360" spans="1:6" ht="33">
      <c r="A360" s="13" t="s">
        <v>17</v>
      </c>
      <c r="B360" s="13" t="s">
        <v>167</v>
      </c>
      <c r="C360" s="13" t="s">
        <v>352</v>
      </c>
      <c r="D360" s="49" t="s">
        <v>112</v>
      </c>
      <c r="E360" s="11" t="s">
        <v>479</v>
      </c>
      <c r="F360" s="45">
        <f>334.5+331.2+126.4</f>
        <v>792.1</v>
      </c>
    </row>
    <row r="361" spans="1:6" ht="12.75">
      <c r="A361" s="13" t="s">
        <v>17</v>
      </c>
      <c r="B361" s="13" t="s">
        <v>167</v>
      </c>
      <c r="C361" s="13" t="s">
        <v>352</v>
      </c>
      <c r="D361" s="49" t="s">
        <v>113</v>
      </c>
      <c r="E361" s="11" t="s">
        <v>114</v>
      </c>
      <c r="F361" s="45">
        <v>60</v>
      </c>
    </row>
    <row r="362" spans="1:6" ht="49.5">
      <c r="A362" s="13" t="s">
        <v>17</v>
      </c>
      <c r="B362" s="13" t="s">
        <v>167</v>
      </c>
      <c r="C362" s="13" t="s">
        <v>353</v>
      </c>
      <c r="D362" s="17"/>
      <c r="E362" s="11" t="s">
        <v>169</v>
      </c>
      <c r="F362" s="45">
        <f>F363</f>
        <v>9477.7</v>
      </c>
    </row>
    <row r="363" spans="1:6" ht="33">
      <c r="A363" s="13" t="s">
        <v>17</v>
      </c>
      <c r="B363" s="13" t="s">
        <v>167</v>
      </c>
      <c r="C363" s="13" t="s">
        <v>353</v>
      </c>
      <c r="D363" s="17">
        <v>600</v>
      </c>
      <c r="E363" s="11" t="s">
        <v>136</v>
      </c>
      <c r="F363" s="45">
        <f>9467.7+10</f>
        <v>9477.7</v>
      </c>
    </row>
    <row r="364" spans="1:6" ht="49.5">
      <c r="A364" s="13" t="s">
        <v>17</v>
      </c>
      <c r="B364" s="13" t="s">
        <v>167</v>
      </c>
      <c r="C364" s="13" t="s">
        <v>354</v>
      </c>
      <c r="D364" s="17"/>
      <c r="E364" s="11" t="s">
        <v>170</v>
      </c>
      <c r="F364" s="45">
        <f>F365</f>
        <v>251.9</v>
      </c>
    </row>
    <row r="365" spans="1:6" ht="33">
      <c r="A365" s="13" t="s">
        <v>17</v>
      </c>
      <c r="B365" s="13" t="s">
        <v>167</v>
      </c>
      <c r="C365" s="13" t="s">
        <v>354</v>
      </c>
      <c r="D365" s="17">
        <v>600</v>
      </c>
      <c r="E365" s="11" t="s">
        <v>136</v>
      </c>
      <c r="F365" s="45">
        <v>251.9</v>
      </c>
    </row>
    <row r="366" spans="1:6" ht="66">
      <c r="A366" s="13" t="s">
        <v>17</v>
      </c>
      <c r="B366" s="13" t="s">
        <v>167</v>
      </c>
      <c r="C366" s="13" t="s">
        <v>417</v>
      </c>
      <c r="D366" s="17"/>
      <c r="E366" s="11" t="s">
        <v>418</v>
      </c>
      <c r="F366" s="45">
        <f>F367</f>
        <v>6758.7</v>
      </c>
    </row>
    <row r="367" spans="1:6" ht="33">
      <c r="A367" s="13" t="s">
        <v>17</v>
      </c>
      <c r="B367" s="13" t="s">
        <v>167</v>
      </c>
      <c r="C367" s="13" t="s">
        <v>355</v>
      </c>
      <c r="D367" s="17"/>
      <c r="E367" s="11" t="s">
        <v>254</v>
      </c>
      <c r="F367" s="45">
        <f>F368</f>
        <v>6758.7</v>
      </c>
    </row>
    <row r="368" spans="1:6" ht="33">
      <c r="A368" s="13" t="s">
        <v>17</v>
      </c>
      <c r="B368" s="13" t="s">
        <v>167</v>
      </c>
      <c r="C368" s="13" t="s">
        <v>355</v>
      </c>
      <c r="D368" s="33" t="s">
        <v>115</v>
      </c>
      <c r="E368" s="11" t="s">
        <v>185</v>
      </c>
      <c r="F368" s="45">
        <v>6758.7</v>
      </c>
    </row>
    <row r="369" spans="1:6" ht="12.75">
      <c r="A369" s="13" t="s">
        <v>17</v>
      </c>
      <c r="B369" s="13" t="s">
        <v>171</v>
      </c>
      <c r="C369" s="13"/>
      <c r="D369" s="17"/>
      <c r="E369" s="43" t="s">
        <v>3</v>
      </c>
      <c r="F369" s="45">
        <f aca="true" t="shared" si="20" ref="F369:F370">F370</f>
        <v>2244.6</v>
      </c>
    </row>
    <row r="370" spans="1:6" ht="49.5">
      <c r="A370" s="13" t="s">
        <v>17</v>
      </c>
      <c r="B370" s="13" t="s">
        <v>171</v>
      </c>
      <c r="C370" s="13" t="s">
        <v>339</v>
      </c>
      <c r="D370" s="17"/>
      <c r="E370" s="11" t="s">
        <v>164</v>
      </c>
      <c r="F370" s="45">
        <f t="shared" si="20"/>
        <v>2244.6</v>
      </c>
    </row>
    <row r="371" spans="1:6" ht="12.75">
      <c r="A371" s="13" t="s">
        <v>17</v>
      </c>
      <c r="B371" s="13" t="s">
        <v>171</v>
      </c>
      <c r="C371" s="10" t="s">
        <v>356</v>
      </c>
      <c r="D371" s="10"/>
      <c r="E371" s="43" t="s">
        <v>5</v>
      </c>
      <c r="F371" s="45">
        <f>F372</f>
        <v>2244.6</v>
      </c>
    </row>
    <row r="372" spans="1:6" ht="12.75">
      <c r="A372" s="13" t="s">
        <v>17</v>
      </c>
      <c r="B372" s="13" t="s">
        <v>171</v>
      </c>
      <c r="C372" s="10" t="s">
        <v>419</v>
      </c>
      <c r="D372" s="10"/>
      <c r="E372" s="43" t="s">
        <v>476</v>
      </c>
      <c r="F372" s="45">
        <f>F373</f>
        <v>2244.6</v>
      </c>
    </row>
    <row r="373" spans="1:6" ht="66">
      <c r="A373" s="13" t="s">
        <v>17</v>
      </c>
      <c r="B373" s="13" t="s">
        <v>171</v>
      </c>
      <c r="C373" s="13" t="s">
        <v>357</v>
      </c>
      <c r="D373" s="17"/>
      <c r="E373" s="11" t="s">
        <v>118</v>
      </c>
      <c r="F373" s="45">
        <f>F374+F375+F376</f>
        <v>2244.6</v>
      </c>
    </row>
    <row r="374" spans="1:6" ht="66">
      <c r="A374" s="13" t="s">
        <v>17</v>
      </c>
      <c r="B374" s="13" t="s">
        <v>171</v>
      </c>
      <c r="C374" s="13" t="s">
        <v>357</v>
      </c>
      <c r="D374" s="49" t="s">
        <v>111</v>
      </c>
      <c r="E374" s="11" t="s">
        <v>6</v>
      </c>
      <c r="F374" s="45">
        <v>2025.7</v>
      </c>
    </row>
    <row r="375" spans="1:6" ht="33">
      <c r="A375" s="13" t="s">
        <v>17</v>
      </c>
      <c r="B375" s="33" t="s">
        <v>171</v>
      </c>
      <c r="C375" s="13" t="s">
        <v>357</v>
      </c>
      <c r="D375" s="49" t="s">
        <v>112</v>
      </c>
      <c r="E375" s="11" t="s">
        <v>479</v>
      </c>
      <c r="F375" s="45">
        <f>218.6-31.9</f>
        <v>186.7</v>
      </c>
    </row>
    <row r="376" spans="1:6" ht="33">
      <c r="A376" s="13" t="s">
        <v>17</v>
      </c>
      <c r="B376" s="33" t="s">
        <v>171</v>
      </c>
      <c r="C376" s="13" t="s">
        <v>357</v>
      </c>
      <c r="D376" s="49" t="s">
        <v>113</v>
      </c>
      <c r="E376" s="11" t="s">
        <v>114</v>
      </c>
      <c r="F376" s="45">
        <f>0.3+31.9</f>
        <v>32.199999999999996</v>
      </c>
    </row>
    <row r="377" spans="1:6" ht="33">
      <c r="A377" s="34" t="s">
        <v>25</v>
      </c>
      <c r="B377" s="13"/>
      <c r="C377" s="34"/>
      <c r="D377" s="34"/>
      <c r="E377" s="35" t="s">
        <v>26</v>
      </c>
      <c r="F377" s="65">
        <f>F378+F450</f>
        <v>414577.80000000005</v>
      </c>
    </row>
    <row r="378" spans="1:6" ht="12.75">
      <c r="A378" s="13" t="s">
        <v>25</v>
      </c>
      <c r="B378" s="13" t="s">
        <v>77</v>
      </c>
      <c r="C378" s="13"/>
      <c r="D378" s="17"/>
      <c r="E378" s="11" t="s">
        <v>68</v>
      </c>
      <c r="F378" s="45">
        <f>F379+F395+F436+F426</f>
        <v>407278.20000000007</v>
      </c>
    </row>
    <row r="379" spans="1:6" ht="12.75">
      <c r="A379" s="13" t="s">
        <v>25</v>
      </c>
      <c r="B379" s="13" t="s">
        <v>92</v>
      </c>
      <c r="C379" s="13"/>
      <c r="D379" s="17"/>
      <c r="E379" s="11" t="s">
        <v>27</v>
      </c>
      <c r="F379" s="45">
        <f aca="true" t="shared" si="21" ref="F379:F380">F380</f>
        <v>153145.1</v>
      </c>
    </row>
    <row r="380" spans="1:6" ht="33">
      <c r="A380" s="13" t="s">
        <v>25</v>
      </c>
      <c r="B380" s="13" t="s">
        <v>92</v>
      </c>
      <c r="C380" s="13" t="s">
        <v>343</v>
      </c>
      <c r="D380" s="17"/>
      <c r="E380" s="11" t="s">
        <v>132</v>
      </c>
      <c r="F380" s="45">
        <f t="shared" si="21"/>
        <v>153145.1</v>
      </c>
    </row>
    <row r="381" spans="1:6" ht="33">
      <c r="A381" s="13" t="s">
        <v>25</v>
      </c>
      <c r="B381" s="13" t="s">
        <v>92</v>
      </c>
      <c r="C381" s="13" t="s">
        <v>344</v>
      </c>
      <c r="D381" s="17"/>
      <c r="E381" s="11" t="s">
        <v>133</v>
      </c>
      <c r="F381" s="45">
        <f>F382</f>
        <v>153145.1</v>
      </c>
    </row>
    <row r="382" spans="1:6" ht="33">
      <c r="A382" s="13" t="s">
        <v>25</v>
      </c>
      <c r="B382" s="13" t="s">
        <v>92</v>
      </c>
      <c r="C382" s="13" t="s">
        <v>394</v>
      </c>
      <c r="D382" s="17"/>
      <c r="E382" s="11" t="s">
        <v>396</v>
      </c>
      <c r="F382" s="45">
        <f>F385+F387+F389+F391+F383+F393</f>
        <v>153145.1</v>
      </c>
    </row>
    <row r="383" spans="1:6" ht="49.5">
      <c r="A383" s="13" t="s">
        <v>25</v>
      </c>
      <c r="B383" s="13" t="s">
        <v>92</v>
      </c>
      <c r="C383" s="10" t="s">
        <v>362</v>
      </c>
      <c r="D383" s="10"/>
      <c r="E383" s="11" t="s">
        <v>135</v>
      </c>
      <c r="F383" s="45">
        <f>F384</f>
        <v>85858</v>
      </c>
    </row>
    <row r="384" spans="1:6" ht="33">
      <c r="A384" s="13" t="s">
        <v>25</v>
      </c>
      <c r="B384" s="13" t="s">
        <v>92</v>
      </c>
      <c r="C384" s="10" t="s">
        <v>362</v>
      </c>
      <c r="D384" s="17">
        <v>600</v>
      </c>
      <c r="E384" s="11" t="s">
        <v>136</v>
      </c>
      <c r="F384" s="45">
        <v>85858</v>
      </c>
    </row>
    <row r="385" spans="1:6" ht="49.5">
      <c r="A385" s="13" t="s">
        <v>25</v>
      </c>
      <c r="B385" s="13" t="s">
        <v>92</v>
      </c>
      <c r="C385" s="10" t="s">
        <v>358</v>
      </c>
      <c r="D385" s="10"/>
      <c r="E385" s="43" t="s">
        <v>134</v>
      </c>
      <c r="F385" s="45">
        <f>F386</f>
        <v>62001.7</v>
      </c>
    </row>
    <row r="386" spans="1:6" ht="33">
      <c r="A386" s="13" t="s">
        <v>25</v>
      </c>
      <c r="B386" s="13" t="s">
        <v>92</v>
      </c>
      <c r="C386" s="10" t="s">
        <v>358</v>
      </c>
      <c r="D386" s="17">
        <v>600</v>
      </c>
      <c r="E386" s="11" t="s">
        <v>136</v>
      </c>
      <c r="F386" s="45">
        <f>61901.7+100</f>
        <v>62001.7</v>
      </c>
    </row>
    <row r="387" spans="1:6" ht="33">
      <c r="A387" s="13" t="s">
        <v>25</v>
      </c>
      <c r="B387" s="13" t="s">
        <v>92</v>
      </c>
      <c r="C387" s="10" t="s">
        <v>359</v>
      </c>
      <c r="D387" s="10"/>
      <c r="E387" s="43" t="s">
        <v>137</v>
      </c>
      <c r="F387" s="45">
        <f>F388</f>
        <v>3290.4</v>
      </c>
    </row>
    <row r="388" spans="1:6" ht="33">
      <c r="A388" s="13" t="s">
        <v>25</v>
      </c>
      <c r="B388" s="13" t="s">
        <v>92</v>
      </c>
      <c r="C388" s="10" t="s">
        <v>359</v>
      </c>
      <c r="D388" s="17">
        <v>600</v>
      </c>
      <c r="E388" s="11" t="s">
        <v>136</v>
      </c>
      <c r="F388" s="45">
        <f>3217.5+72.9</f>
        <v>3290.4</v>
      </c>
    </row>
    <row r="389" spans="1:6" ht="33">
      <c r="A389" s="13" t="s">
        <v>25</v>
      </c>
      <c r="B389" s="13" t="s">
        <v>92</v>
      </c>
      <c r="C389" s="10" t="s">
        <v>360</v>
      </c>
      <c r="D389" s="10"/>
      <c r="E389" s="43" t="s">
        <v>138</v>
      </c>
      <c r="F389" s="45">
        <f>F390</f>
        <v>235.8</v>
      </c>
    </row>
    <row r="390" spans="1:6" ht="33">
      <c r="A390" s="13" t="s">
        <v>25</v>
      </c>
      <c r="B390" s="13" t="s">
        <v>92</v>
      </c>
      <c r="C390" s="10" t="s">
        <v>360</v>
      </c>
      <c r="D390" s="17">
        <v>600</v>
      </c>
      <c r="E390" s="11" t="s">
        <v>136</v>
      </c>
      <c r="F390" s="45">
        <v>235.8</v>
      </c>
    </row>
    <row r="391" spans="1:6" ht="33">
      <c r="A391" s="13" t="s">
        <v>25</v>
      </c>
      <c r="B391" s="13" t="s">
        <v>92</v>
      </c>
      <c r="C391" s="10" t="s">
        <v>361</v>
      </c>
      <c r="D391" s="10"/>
      <c r="E391" s="43" t="s">
        <v>144</v>
      </c>
      <c r="F391" s="45">
        <f>F392</f>
        <v>1446.7</v>
      </c>
    </row>
    <row r="392" spans="1:6" ht="33">
      <c r="A392" s="13" t="s">
        <v>25</v>
      </c>
      <c r="B392" s="13" t="s">
        <v>92</v>
      </c>
      <c r="C392" s="10" t="s">
        <v>361</v>
      </c>
      <c r="D392" s="17">
        <v>600</v>
      </c>
      <c r="E392" s="11" t="s">
        <v>136</v>
      </c>
      <c r="F392" s="45">
        <f>334.8+1111.9</f>
        <v>1446.7</v>
      </c>
    </row>
    <row r="393" spans="1:6" ht="33">
      <c r="A393" s="13" t="s">
        <v>25</v>
      </c>
      <c r="B393" s="13" t="s">
        <v>92</v>
      </c>
      <c r="C393" s="10" t="s">
        <v>500</v>
      </c>
      <c r="D393" s="10"/>
      <c r="E393" s="11" t="s">
        <v>501</v>
      </c>
      <c r="F393" s="45">
        <f>F394</f>
        <v>312.5</v>
      </c>
    </row>
    <row r="394" spans="1:6" ht="33">
      <c r="A394" s="13" t="s">
        <v>25</v>
      </c>
      <c r="B394" s="13" t="s">
        <v>92</v>
      </c>
      <c r="C394" s="10" t="s">
        <v>500</v>
      </c>
      <c r="D394" s="17">
        <v>600</v>
      </c>
      <c r="E394" s="11" t="s">
        <v>136</v>
      </c>
      <c r="F394" s="45">
        <v>312.5</v>
      </c>
    </row>
    <row r="395" spans="1:6" ht="12.75">
      <c r="A395" s="13" t="s">
        <v>25</v>
      </c>
      <c r="B395" s="13" t="s">
        <v>93</v>
      </c>
      <c r="C395" s="13"/>
      <c r="D395" s="17"/>
      <c r="E395" s="43" t="s">
        <v>28</v>
      </c>
      <c r="F395" s="45">
        <f>F396+F422</f>
        <v>235735.2</v>
      </c>
    </row>
    <row r="396" spans="1:6" ht="45.6" customHeight="1">
      <c r="A396" s="13" t="s">
        <v>25</v>
      </c>
      <c r="B396" s="13" t="s">
        <v>93</v>
      </c>
      <c r="C396" s="13" t="s">
        <v>343</v>
      </c>
      <c r="D396" s="17"/>
      <c r="E396" s="11" t="s">
        <v>132</v>
      </c>
      <c r="F396" s="45">
        <f aca="true" t="shared" si="22" ref="F396">F397</f>
        <v>235635.2</v>
      </c>
    </row>
    <row r="397" spans="1:6" ht="33">
      <c r="A397" s="13" t="s">
        <v>25</v>
      </c>
      <c r="B397" s="13" t="s">
        <v>93</v>
      </c>
      <c r="C397" s="13" t="s">
        <v>344</v>
      </c>
      <c r="D397" s="17"/>
      <c r="E397" s="11" t="s">
        <v>133</v>
      </c>
      <c r="F397" s="45">
        <f>F398+F417</f>
        <v>235635.2</v>
      </c>
    </row>
    <row r="398" spans="1:6" ht="33">
      <c r="A398" s="13" t="s">
        <v>25</v>
      </c>
      <c r="B398" s="13" t="s">
        <v>93</v>
      </c>
      <c r="C398" s="13" t="s">
        <v>395</v>
      </c>
      <c r="D398" s="17"/>
      <c r="E398" s="11" t="s">
        <v>397</v>
      </c>
      <c r="F398" s="45">
        <f>F401+F405+F407+F409+F413+F415+F411+F403+F399</f>
        <v>224189.5</v>
      </c>
    </row>
    <row r="399" spans="1:6" ht="49.5">
      <c r="A399" s="13" t="s">
        <v>25</v>
      </c>
      <c r="B399" s="13" t="s">
        <v>93</v>
      </c>
      <c r="C399" s="10" t="s">
        <v>541</v>
      </c>
      <c r="D399" s="10"/>
      <c r="E399" s="31" t="s">
        <v>542</v>
      </c>
      <c r="F399" s="45">
        <f>F400</f>
        <v>2238</v>
      </c>
    </row>
    <row r="400" spans="1:6" ht="33">
      <c r="A400" s="13" t="s">
        <v>25</v>
      </c>
      <c r="B400" s="13" t="s">
        <v>93</v>
      </c>
      <c r="C400" s="10" t="s">
        <v>538</v>
      </c>
      <c r="D400" s="17">
        <v>600</v>
      </c>
      <c r="E400" s="43" t="s">
        <v>136</v>
      </c>
      <c r="F400" s="45">
        <v>2238</v>
      </c>
    </row>
    <row r="401" spans="1:6" ht="99">
      <c r="A401" s="13" t="s">
        <v>25</v>
      </c>
      <c r="B401" s="13" t="s">
        <v>93</v>
      </c>
      <c r="C401" s="10" t="s">
        <v>369</v>
      </c>
      <c r="D401" s="10"/>
      <c r="E401" s="43" t="s">
        <v>152</v>
      </c>
      <c r="F401" s="45">
        <f>F402</f>
        <v>168909</v>
      </c>
    </row>
    <row r="402" spans="1:6" ht="33">
      <c r="A402" s="13" t="s">
        <v>25</v>
      </c>
      <c r="B402" s="13" t="s">
        <v>93</v>
      </c>
      <c r="C402" s="10" t="s">
        <v>369</v>
      </c>
      <c r="D402" s="17">
        <v>600</v>
      </c>
      <c r="E402" s="43" t="s">
        <v>136</v>
      </c>
      <c r="F402" s="45">
        <v>168909</v>
      </c>
    </row>
    <row r="403" spans="1:6" ht="49.5">
      <c r="A403" s="13" t="s">
        <v>25</v>
      </c>
      <c r="B403" s="13" t="s">
        <v>93</v>
      </c>
      <c r="C403" s="10" t="s">
        <v>509</v>
      </c>
      <c r="D403" s="10"/>
      <c r="E403" s="43" t="s">
        <v>510</v>
      </c>
      <c r="F403" s="45">
        <f>F404</f>
        <v>5594.4</v>
      </c>
    </row>
    <row r="404" spans="1:6" ht="33">
      <c r="A404" s="13" t="s">
        <v>25</v>
      </c>
      <c r="B404" s="13" t="s">
        <v>93</v>
      </c>
      <c r="C404" s="10" t="s">
        <v>509</v>
      </c>
      <c r="D404" s="17">
        <v>600</v>
      </c>
      <c r="E404" s="43" t="s">
        <v>136</v>
      </c>
      <c r="F404" s="45">
        <v>5594.4</v>
      </c>
    </row>
    <row r="405" spans="1:6" ht="49.5">
      <c r="A405" s="13" t="s">
        <v>25</v>
      </c>
      <c r="B405" s="13" t="s">
        <v>93</v>
      </c>
      <c r="C405" s="10" t="s">
        <v>363</v>
      </c>
      <c r="D405" s="10"/>
      <c r="E405" s="43" t="s">
        <v>139</v>
      </c>
      <c r="F405" s="45">
        <f>F406</f>
        <v>33218.700000000004</v>
      </c>
    </row>
    <row r="406" spans="1:6" ht="33">
      <c r="A406" s="13" t="s">
        <v>25</v>
      </c>
      <c r="B406" s="13" t="s">
        <v>93</v>
      </c>
      <c r="C406" s="10" t="s">
        <v>363</v>
      </c>
      <c r="D406" s="17">
        <v>600</v>
      </c>
      <c r="E406" s="11" t="s">
        <v>136</v>
      </c>
      <c r="F406" s="45">
        <f>33261.3+90-132.6</f>
        <v>33218.700000000004</v>
      </c>
    </row>
    <row r="407" spans="1:6" ht="33">
      <c r="A407" s="13" t="s">
        <v>25</v>
      </c>
      <c r="B407" s="13" t="s">
        <v>93</v>
      </c>
      <c r="C407" s="10" t="s">
        <v>366</v>
      </c>
      <c r="D407" s="10"/>
      <c r="E407" s="43" t="s">
        <v>142</v>
      </c>
      <c r="F407" s="45">
        <f>F408</f>
        <v>2277.2</v>
      </c>
    </row>
    <row r="408" spans="1:6" ht="33">
      <c r="A408" s="13" t="s">
        <v>25</v>
      </c>
      <c r="B408" s="13" t="s">
        <v>93</v>
      </c>
      <c r="C408" s="10" t="s">
        <v>366</v>
      </c>
      <c r="D408" s="17">
        <v>600</v>
      </c>
      <c r="E408" s="11" t="s">
        <v>136</v>
      </c>
      <c r="F408" s="45">
        <f>1777.2+500</f>
        <v>2277.2</v>
      </c>
    </row>
    <row r="409" spans="1:6" ht="33">
      <c r="A409" s="13" t="s">
        <v>25</v>
      </c>
      <c r="B409" s="13" t="s">
        <v>93</v>
      </c>
      <c r="C409" s="10" t="s">
        <v>367</v>
      </c>
      <c r="D409" s="10"/>
      <c r="E409" s="43" t="s">
        <v>143</v>
      </c>
      <c r="F409" s="45">
        <f>F410</f>
        <v>464.5</v>
      </c>
    </row>
    <row r="410" spans="1:6" ht="33">
      <c r="A410" s="13" t="s">
        <v>25</v>
      </c>
      <c r="B410" s="13" t="s">
        <v>93</v>
      </c>
      <c r="C410" s="10" t="s">
        <v>367</v>
      </c>
      <c r="D410" s="17">
        <v>600</v>
      </c>
      <c r="E410" s="11" t="s">
        <v>136</v>
      </c>
      <c r="F410" s="45">
        <v>464.5</v>
      </c>
    </row>
    <row r="411" spans="1:6" ht="33">
      <c r="A411" s="13" t="s">
        <v>25</v>
      </c>
      <c r="B411" s="13" t="s">
        <v>93</v>
      </c>
      <c r="C411" s="10" t="s">
        <v>502</v>
      </c>
      <c r="D411" s="17"/>
      <c r="E411" s="43" t="s">
        <v>145</v>
      </c>
      <c r="F411" s="45">
        <f>F412</f>
        <v>501.1</v>
      </c>
    </row>
    <row r="412" spans="1:6" ht="33">
      <c r="A412" s="13" t="s">
        <v>25</v>
      </c>
      <c r="B412" s="13" t="s">
        <v>93</v>
      </c>
      <c r="C412" s="10" t="s">
        <v>502</v>
      </c>
      <c r="D412" s="17">
        <v>600</v>
      </c>
      <c r="E412" s="11" t="s">
        <v>136</v>
      </c>
      <c r="F412" s="45">
        <v>501.1</v>
      </c>
    </row>
    <row r="413" spans="1:6" ht="33">
      <c r="A413" s="13" t="s">
        <v>25</v>
      </c>
      <c r="B413" s="13" t="s">
        <v>93</v>
      </c>
      <c r="C413" s="10" t="s">
        <v>368</v>
      </c>
      <c r="D413" s="10"/>
      <c r="E413" s="31" t="s">
        <v>146</v>
      </c>
      <c r="F413" s="45">
        <f>F414</f>
        <v>4959.8</v>
      </c>
    </row>
    <row r="414" spans="1:6" ht="33">
      <c r="A414" s="13" t="s">
        <v>25</v>
      </c>
      <c r="B414" s="13" t="s">
        <v>93</v>
      </c>
      <c r="C414" s="10" t="s">
        <v>368</v>
      </c>
      <c r="D414" s="17">
        <v>600</v>
      </c>
      <c r="E414" s="43" t="s">
        <v>136</v>
      </c>
      <c r="F414" s="45">
        <v>4959.8</v>
      </c>
    </row>
    <row r="415" spans="1:6" ht="33">
      <c r="A415" s="13" t="s">
        <v>25</v>
      </c>
      <c r="B415" s="13" t="s">
        <v>93</v>
      </c>
      <c r="C415" s="10" t="s">
        <v>384</v>
      </c>
      <c r="D415" s="10"/>
      <c r="E415" s="43" t="s">
        <v>145</v>
      </c>
      <c r="F415" s="45">
        <f>F416</f>
        <v>6026.8</v>
      </c>
    </row>
    <row r="416" spans="1:6" ht="33">
      <c r="A416" s="13" t="s">
        <v>25</v>
      </c>
      <c r="B416" s="13" t="s">
        <v>93</v>
      </c>
      <c r="C416" s="10" t="s">
        <v>384</v>
      </c>
      <c r="D416" s="17">
        <v>600</v>
      </c>
      <c r="E416" s="43" t="s">
        <v>136</v>
      </c>
      <c r="F416" s="45">
        <v>6026.8</v>
      </c>
    </row>
    <row r="417" spans="1:6" ht="33">
      <c r="A417" s="13" t="s">
        <v>25</v>
      </c>
      <c r="B417" s="13" t="s">
        <v>93</v>
      </c>
      <c r="C417" s="13" t="s">
        <v>398</v>
      </c>
      <c r="D417" s="17"/>
      <c r="E417" s="11" t="s">
        <v>399</v>
      </c>
      <c r="F417" s="45">
        <f>F418+F420</f>
        <v>11445.7</v>
      </c>
    </row>
    <row r="418" spans="1:6" ht="33">
      <c r="A418" s="13" t="s">
        <v>25</v>
      </c>
      <c r="B418" s="13" t="s">
        <v>93</v>
      </c>
      <c r="C418" s="10" t="s">
        <v>364</v>
      </c>
      <c r="D418" s="10"/>
      <c r="E418" s="43" t="s">
        <v>140</v>
      </c>
      <c r="F418" s="45">
        <f>F419</f>
        <v>3607.6</v>
      </c>
    </row>
    <row r="419" spans="1:6" ht="33">
      <c r="A419" s="13" t="s">
        <v>25</v>
      </c>
      <c r="B419" s="13" t="s">
        <v>93</v>
      </c>
      <c r="C419" s="10" t="s">
        <v>364</v>
      </c>
      <c r="D419" s="17">
        <v>600</v>
      </c>
      <c r="E419" s="11" t="s">
        <v>136</v>
      </c>
      <c r="F419" s="45">
        <v>3607.6</v>
      </c>
    </row>
    <row r="420" spans="1:6" ht="49.5">
      <c r="A420" s="13" t="s">
        <v>25</v>
      </c>
      <c r="B420" s="13" t="s">
        <v>93</v>
      </c>
      <c r="C420" s="10" t="s">
        <v>365</v>
      </c>
      <c r="D420" s="10"/>
      <c r="E420" s="43" t="s">
        <v>141</v>
      </c>
      <c r="F420" s="45">
        <f>F421</f>
        <v>7838.1</v>
      </c>
    </row>
    <row r="421" spans="1:6" ht="33">
      <c r="A421" s="13" t="s">
        <v>25</v>
      </c>
      <c r="B421" s="13" t="s">
        <v>93</v>
      </c>
      <c r="C421" s="10" t="s">
        <v>365</v>
      </c>
      <c r="D421" s="17">
        <v>600</v>
      </c>
      <c r="E421" s="11" t="s">
        <v>136</v>
      </c>
      <c r="F421" s="45">
        <f>7695.5+10+132.6</f>
        <v>7838.1</v>
      </c>
    </row>
    <row r="422" spans="1:6" ht="12.75">
      <c r="A422" s="13" t="s">
        <v>25</v>
      </c>
      <c r="B422" s="13" t="s">
        <v>93</v>
      </c>
      <c r="C422" s="5">
        <v>9900000000</v>
      </c>
      <c r="D422" s="50"/>
      <c r="E422" s="32" t="s">
        <v>9</v>
      </c>
      <c r="F422" s="45">
        <f>F423</f>
        <v>100</v>
      </c>
    </row>
    <row r="423" spans="1:6" ht="33">
      <c r="A423" s="13" t="s">
        <v>25</v>
      </c>
      <c r="B423" s="13" t="s">
        <v>93</v>
      </c>
      <c r="C423" s="5">
        <v>9950000000</v>
      </c>
      <c r="D423" s="49"/>
      <c r="E423" s="11" t="s">
        <v>763</v>
      </c>
      <c r="F423" s="45">
        <f>F424</f>
        <v>100</v>
      </c>
    </row>
    <row r="424" spans="1:6" ht="33">
      <c r="A424" s="13" t="s">
        <v>25</v>
      </c>
      <c r="B424" s="13" t="s">
        <v>93</v>
      </c>
      <c r="C424" s="5" t="s">
        <v>764</v>
      </c>
      <c r="D424" s="49"/>
      <c r="E424" s="11" t="s">
        <v>765</v>
      </c>
      <c r="F424" s="45">
        <f>F425</f>
        <v>100</v>
      </c>
    </row>
    <row r="425" spans="1:6" ht="33">
      <c r="A425" s="13" t="s">
        <v>25</v>
      </c>
      <c r="B425" s="13" t="s">
        <v>93</v>
      </c>
      <c r="C425" s="5" t="s">
        <v>764</v>
      </c>
      <c r="D425" s="17">
        <v>600</v>
      </c>
      <c r="E425" s="11" t="s">
        <v>136</v>
      </c>
      <c r="F425" s="45">
        <v>100</v>
      </c>
    </row>
    <row r="426" spans="1:6" ht="12.75">
      <c r="A426" s="13" t="s">
        <v>25</v>
      </c>
      <c r="B426" s="13" t="s">
        <v>78</v>
      </c>
      <c r="C426" s="13"/>
      <c r="D426" s="17"/>
      <c r="E426" s="11" t="s">
        <v>69</v>
      </c>
      <c r="F426" s="45">
        <f aca="true" t="shared" si="23" ref="F426:F427">F427</f>
        <v>3050.4</v>
      </c>
    </row>
    <row r="427" spans="1:6" ht="40.15" customHeight="1">
      <c r="A427" s="13" t="s">
        <v>25</v>
      </c>
      <c r="B427" s="13" t="s">
        <v>78</v>
      </c>
      <c r="C427" s="13" t="s">
        <v>343</v>
      </c>
      <c r="D427" s="17"/>
      <c r="E427" s="11" t="s">
        <v>132</v>
      </c>
      <c r="F427" s="45">
        <f t="shared" si="23"/>
        <v>3050.4</v>
      </c>
    </row>
    <row r="428" spans="1:6" ht="33">
      <c r="A428" s="13" t="s">
        <v>25</v>
      </c>
      <c r="B428" s="13" t="s">
        <v>78</v>
      </c>
      <c r="C428" s="13" t="s">
        <v>344</v>
      </c>
      <c r="D428" s="17"/>
      <c r="E428" s="11" t="s">
        <v>133</v>
      </c>
      <c r="F428" s="45">
        <f>F429</f>
        <v>3050.4</v>
      </c>
    </row>
    <row r="429" spans="1:6" ht="33">
      <c r="A429" s="13" t="s">
        <v>25</v>
      </c>
      <c r="B429" s="13" t="s">
        <v>78</v>
      </c>
      <c r="C429" s="13" t="s">
        <v>395</v>
      </c>
      <c r="D429" s="17"/>
      <c r="E429" s="11" t="s">
        <v>397</v>
      </c>
      <c r="F429" s="45">
        <f>F430+F432+F434</f>
        <v>3050.4</v>
      </c>
    </row>
    <row r="430" spans="1:6" ht="33">
      <c r="A430" s="13" t="s">
        <v>25</v>
      </c>
      <c r="B430" s="13" t="s">
        <v>78</v>
      </c>
      <c r="C430" s="13" t="s">
        <v>478</v>
      </c>
      <c r="D430" s="17"/>
      <c r="E430" s="43" t="s">
        <v>245</v>
      </c>
      <c r="F430" s="45">
        <f>F431</f>
        <v>157.5</v>
      </c>
    </row>
    <row r="431" spans="1:6" ht="12.75">
      <c r="A431" s="13" t="s">
        <v>25</v>
      </c>
      <c r="B431" s="13" t="s">
        <v>78</v>
      </c>
      <c r="C431" s="13" t="s">
        <v>478</v>
      </c>
      <c r="D431" s="17" t="s">
        <v>116</v>
      </c>
      <c r="E431" s="11" t="s">
        <v>117</v>
      </c>
      <c r="F431" s="45">
        <v>157.5</v>
      </c>
    </row>
    <row r="432" spans="1:6" ht="33">
      <c r="A432" s="13" t="s">
        <v>25</v>
      </c>
      <c r="B432" s="13" t="s">
        <v>78</v>
      </c>
      <c r="C432" s="13" t="s">
        <v>544</v>
      </c>
      <c r="D432" s="17"/>
      <c r="E432" s="11" t="s">
        <v>761</v>
      </c>
      <c r="F432" s="45">
        <f>F433</f>
        <v>43.1</v>
      </c>
    </row>
    <row r="433" spans="1:6" ht="12.75">
      <c r="A433" s="13" t="s">
        <v>25</v>
      </c>
      <c r="B433" s="13" t="s">
        <v>78</v>
      </c>
      <c r="C433" s="13" t="s">
        <v>544</v>
      </c>
      <c r="D433" s="17" t="s">
        <v>116</v>
      </c>
      <c r="E433" s="11" t="s">
        <v>117</v>
      </c>
      <c r="F433" s="45">
        <v>43.1</v>
      </c>
    </row>
    <row r="434" spans="1:6" ht="33">
      <c r="A434" s="13" t="s">
        <v>25</v>
      </c>
      <c r="B434" s="13" t="s">
        <v>78</v>
      </c>
      <c r="C434" s="13" t="s">
        <v>545</v>
      </c>
      <c r="D434" s="17"/>
      <c r="E434" s="11" t="s">
        <v>543</v>
      </c>
      <c r="F434" s="45">
        <f>F435</f>
        <v>2849.8</v>
      </c>
    </row>
    <row r="435" spans="1:6" ht="33">
      <c r="A435" s="13" t="s">
        <v>25</v>
      </c>
      <c r="B435" s="13" t="s">
        <v>78</v>
      </c>
      <c r="C435" s="13" t="s">
        <v>545</v>
      </c>
      <c r="D435" s="17">
        <v>600</v>
      </c>
      <c r="E435" s="11" t="s">
        <v>136</v>
      </c>
      <c r="F435" s="45">
        <v>2849.8</v>
      </c>
    </row>
    <row r="436" spans="1:6" ht="12.75">
      <c r="A436" s="13" t="s">
        <v>25</v>
      </c>
      <c r="B436" s="13" t="s">
        <v>94</v>
      </c>
      <c r="C436" s="13"/>
      <c r="D436" s="17"/>
      <c r="E436" s="11" t="s">
        <v>30</v>
      </c>
      <c r="F436" s="45">
        <f aca="true" t="shared" si="24" ref="F436:F437">F437</f>
        <v>15347.499999999998</v>
      </c>
    </row>
    <row r="437" spans="1:6" ht="33">
      <c r="A437" s="13" t="s">
        <v>25</v>
      </c>
      <c r="B437" s="13" t="s">
        <v>94</v>
      </c>
      <c r="C437" s="13" t="s">
        <v>343</v>
      </c>
      <c r="D437" s="17"/>
      <c r="E437" s="11" t="s">
        <v>132</v>
      </c>
      <c r="F437" s="45">
        <f t="shared" si="24"/>
        <v>15347.499999999998</v>
      </c>
    </row>
    <row r="438" spans="1:6" ht="12.75">
      <c r="A438" s="13" t="s">
        <v>25</v>
      </c>
      <c r="B438" s="13" t="s">
        <v>94</v>
      </c>
      <c r="C438" s="10" t="s">
        <v>370</v>
      </c>
      <c r="D438" s="10"/>
      <c r="E438" s="43" t="s">
        <v>5</v>
      </c>
      <c r="F438" s="45">
        <f>F439</f>
        <v>15347.499999999998</v>
      </c>
    </row>
    <row r="439" spans="1:6" ht="12.75">
      <c r="A439" s="13" t="s">
        <v>25</v>
      </c>
      <c r="B439" s="13" t="s">
        <v>94</v>
      </c>
      <c r="C439" s="10" t="s">
        <v>405</v>
      </c>
      <c r="D439" s="10"/>
      <c r="E439" s="43" t="s">
        <v>406</v>
      </c>
      <c r="F439" s="45">
        <f>F440+F442+F447</f>
        <v>15347.499999999998</v>
      </c>
    </row>
    <row r="440" spans="1:6" ht="66">
      <c r="A440" s="13" t="s">
        <v>25</v>
      </c>
      <c r="B440" s="13" t="s">
        <v>94</v>
      </c>
      <c r="C440" s="10" t="s">
        <v>371</v>
      </c>
      <c r="D440" s="10"/>
      <c r="E440" s="31" t="s">
        <v>118</v>
      </c>
      <c r="F440" s="45">
        <f>F441</f>
        <v>1930.3</v>
      </c>
    </row>
    <row r="441" spans="1:6" ht="66">
      <c r="A441" s="13" t="s">
        <v>25</v>
      </c>
      <c r="B441" s="13" t="s">
        <v>94</v>
      </c>
      <c r="C441" s="10" t="s">
        <v>371</v>
      </c>
      <c r="D441" s="49" t="s">
        <v>111</v>
      </c>
      <c r="E441" s="11" t="s">
        <v>6</v>
      </c>
      <c r="F441" s="45">
        <v>1930.3</v>
      </c>
    </row>
    <row r="442" spans="1:6" ht="49.5">
      <c r="A442" s="13" t="s">
        <v>25</v>
      </c>
      <c r="B442" s="13" t="s">
        <v>94</v>
      </c>
      <c r="C442" s="10" t="s">
        <v>372</v>
      </c>
      <c r="D442" s="10"/>
      <c r="E442" s="31" t="s">
        <v>147</v>
      </c>
      <c r="F442" s="45">
        <f>F443+F444+F446+F445</f>
        <v>8678.199999999999</v>
      </c>
    </row>
    <row r="443" spans="1:6" ht="66">
      <c r="A443" s="13" t="s">
        <v>25</v>
      </c>
      <c r="B443" s="13" t="s">
        <v>94</v>
      </c>
      <c r="C443" s="10" t="s">
        <v>372</v>
      </c>
      <c r="D443" s="49" t="s">
        <v>111</v>
      </c>
      <c r="E443" s="11" t="s">
        <v>6</v>
      </c>
      <c r="F443" s="45">
        <v>6517.2</v>
      </c>
    </row>
    <row r="444" spans="1:6" ht="33">
      <c r="A444" s="13" t="s">
        <v>25</v>
      </c>
      <c r="B444" s="13" t="s">
        <v>94</v>
      </c>
      <c r="C444" s="10" t="s">
        <v>372</v>
      </c>
      <c r="D444" s="49" t="s">
        <v>112</v>
      </c>
      <c r="E444" s="11" t="s">
        <v>479</v>
      </c>
      <c r="F444" s="45">
        <f>1879.2+30+70-85.3</f>
        <v>1893.9</v>
      </c>
    </row>
    <row r="445" spans="1:6" ht="12.75">
      <c r="A445" s="13" t="s">
        <v>25</v>
      </c>
      <c r="B445" s="13" t="s">
        <v>94</v>
      </c>
      <c r="C445" s="10" t="s">
        <v>372</v>
      </c>
      <c r="D445" s="17" t="s">
        <v>116</v>
      </c>
      <c r="E445" s="11" t="s">
        <v>117</v>
      </c>
      <c r="F445" s="45">
        <v>85.3</v>
      </c>
    </row>
    <row r="446" spans="1:6" ht="12.75">
      <c r="A446" s="13" t="s">
        <v>25</v>
      </c>
      <c r="B446" s="13" t="s">
        <v>94</v>
      </c>
      <c r="C446" s="10" t="s">
        <v>372</v>
      </c>
      <c r="D446" s="49" t="s">
        <v>113</v>
      </c>
      <c r="E446" s="57" t="s">
        <v>114</v>
      </c>
      <c r="F446" s="45">
        <v>181.8</v>
      </c>
    </row>
    <row r="447" spans="1:6" ht="33">
      <c r="A447" s="13" t="s">
        <v>25</v>
      </c>
      <c r="B447" s="13" t="s">
        <v>94</v>
      </c>
      <c r="C447" s="10" t="s">
        <v>373</v>
      </c>
      <c r="D447" s="10"/>
      <c r="E447" s="31" t="s">
        <v>148</v>
      </c>
      <c r="F447" s="45">
        <f>F448+F449</f>
        <v>4739</v>
      </c>
    </row>
    <row r="448" spans="1:6" ht="66">
      <c r="A448" s="13" t="s">
        <v>25</v>
      </c>
      <c r="B448" s="13" t="s">
        <v>94</v>
      </c>
      <c r="C448" s="10" t="s">
        <v>373</v>
      </c>
      <c r="D448" s="49" t="s">
        <v>111</v>
      </c>
      <c r="E448" s="11" t="s">
        <v>6</v>
      </c>
      <c r="F448" s="45">
        <v>4112.1</v>
      </c>
    </row>
    <row r="449" spans="1:6" ht="33">
      <c r="A449" s="13" t="s">
        <v>25</v>
      </c>
      <c r="B449" s="13" t="s">
        <v>94</v>
      </c>
      <c r="C449" s="10" t="s">
        <v>373</v>
      </c>
      <c r="D449" s="49" t="s">
        <v>112</v>
      </c>
      <c r="E449" s="11" t="s">
        <v>479</v>
      </c>
      <c r="F449" s="45">
        <f>696.9-70</f>
        <v>626.9</v>
      </c>
    </row>
    <row r="450" spans="1:6" ht="12.75">
      <c r="A450" s="13" t="s">
        <v>25</v>
      </c>
      <c r="B450" s="13" t="s">
        <v>79</v>
      </c>
      <c r="C450" s="13"/>
      <c r="D450" s="17"/>
      <c r="E450" s="43" t="s">
        <v>71</v>
      </c>
      <c r="F450" s="45">
        <f>F451</f>
        <v>7299.6</v>
      </c>
    </row>
    <row r="451" spans="1:6" ht="12.75">
      <c r="A451" s="13" t="s">
        <v>25</v>
      </c>
      <c r="B451" s="17">
        <v>1004</v>
      </c>
      <c r="C451" s="13"/>
      <c r="D451" s="17"/>
      <c r="E451" s="11" t="s">
        <v>150</v>
      </c>
      <c r="F451" s="45">
        <f>F452</f>
        <v>7299.6</v>
      </c>
    </row>
    <row r="452" spans="1:6" ht="45" customHeight="1">
      <c r="A452" s="13" t="s">
        <v>25</v>
      </c>
      <c r="B452" s="17">
        <v>1004</v>
      </c>
      <c r="C452" s="13" t="s">
        <v>343</v>
      </c>
      <c r="D452" s="17"/>
      <c r="E452" s="11" t="s">
        <v>132</v>
      </c>
      <c r="F452" s="45">
        <f>F453</f>
        <v>7299.6</v>
      </c>
    </row>
    <row r="453" spans="1:6" ht="33">
      <c r="A453" s="13" t="s">
        <v>25</v>
      </c>
      <c r="B453" s="17">
        <v>1004</v>
      </c>
      <c r="C453" s="13" t="s">
        <v>344</v>
      </c>
      <c r="D453" s="17"/>
      <c r="E453" s="11" t="s">
        <v>133</v>
      </c>
      <c r="F453" s="45">
        <f>F454</f>
        <v>7299.6</v>
      </c>
    </row>
    <row r="454" spans="1:6" ht="33">
      <c r="A454" s="13" t="s">
        <v>25</v>
      </c>
      <c r="B454" s="17">
        <v>1004</v>
      </c>
      <c r="C454" s="13" t="s">
        <v>394</v>
      </c>
      <c r="D454" s="17"/>
      <c r="E454" s="11" t="s">
        <v>396</v>
      </c>
      <c r="F454" s="45">
        <f>F455</f>
        <v>7299.6</v>
      </c>
    </row>
    <row r="455" spans="1:6" ht="59.45" customHeight="1">
      <c r="A455" s="13" t="s">
        <v>25</v>
      </c>
      <c r="B455" s="17">
        <v>1004</v>
      </c>
      <c r="C455" s="10" t="s">
        <v>374</v>
      </c>
      <c r="D455" s="10"/>
      <c r="E455" s="43" t="s">
        <v>151</v>
      </c>
      <c r="F455" s="45">
        <f>F457+F456</f>
        <v>7299.6</v>
      </c>
    </row>
    <row r="456" spans="1:6" ht="33">
      <c r="A456" s="13" t="s">
        <v>25</v>
      </c>
      <c r="B456" s="17">
        <v>1004</v>
      </c>
      <c r="C456" s="10" t="s">
        <v>374</v>
      </c>
      <c r="D456" s="49" t="s">
        <v>112</v>
      </c>
      <c r="E456" s="11" t="s">
        <v>479</v>
      </c>
      <c r="F456" s="45">
        <v>212.6</v>
      </c>
    </row>
    <row r="457" spans="1:6" ht="12.75">
      <c r="A457" s="13" t="s">
        <v>25</v>
      </c>
      <c r="B457" s="13" t="s">
        <v>149</v>
      </c>
      <c r="C457" s="10" t="s">
        <v>374</v>
      </c>
      <c r="D457" s="17" t="s">
        <v>116</v>
      </c>
      <c r="E457" s="11" t="s">
        <v>117</v>
      </c>
      <c r="F457" s="45">
        <v>7087</v>
      </c>
    </row>
  </sheetData>
  <mergeCells count="4">
    <mergeCell ref="A5:F5"/>
    <mergeCell ref="E1:F1"/>
    <mergeCell ref="C2:F2"/>
    <mergeCell ref="B3:F3"/>
  </mergeCells>
  <printOptions/>
  <pageMargins left="0.5905511811023623" right="0.1968503937007874" top="0" bottom="0" header="0.5118110236220472" footer="0.5118110236220472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6"/>
  <sheetViews>
    <sheetView zoomScale="89" zoomScaleNormal="89" workbookViewId="0" topLeftCell="A1">
      <selection activeCell="I5" sqref="I5"/>
    </sheetView>
  </sheetViews>
  <sheetFormatPr defaultColWidth="9.125" defaultRowHeight="12.75"/>
  <cols>
    <col min="1" max="1" width="7.125" style="46" customWidth="1"/>
    <col min="2" max="2" width="15.625" style="86" customWidth="1"/>
    <col min="3" max="3" width="6.00390625" style="124" customWidth="1"/>
    <col min="4" max="4" width="75.75390625" style="46" customWidth="1"/>
    <col min="5" max="5" width="10.875" style="73" customWidth="1"/>
    <col min="6" max="7" width="9.125" style="46" customWidth="1"/>
    <col min="8" max="8" width="9.625" style="46" bestFit="1" customWidth="1"/>
    <col min="9" max="16384" width="9.125" style="46" customWidth="1"/>
  </cols>
  <sheetData>
    <row r="1" spans="1:5" ht="16.9" customHeight="1">
      <c r="A1" s="120"/>
      <c r="B1" s="75"/>
      <c r="C1" s="118"/>
      <c r="D1" s="178" t="s">
        <v>483</v>
      </c>
      <c r="E1" s="178"/>
    </row>
    <row r="2" spans="1:5" ht="16.9" customHeight="1">
      <c r="A2" s="181" t="s">
        <v>33</v>
      </c>
      <c r="B2" s="181"/>
      <c r="C2" s="181"/>
      <c r="D2" s="181"/>
      <c r="E2" s="181"/>
    </row>
    <row r="3" spans="1:5" ht="16.9" customHeight="1">
      <c r="A3" s="182" t="s">
        <v>776</v>
      </c>
      <c r="B3" s="182"/>
      <c r="C3" s="182"/>
      <c r="D3" s="182"/>
      <c r="E3" s="182"/>
    </row>
    <row r="4" spans="1:5" ht="16.9" customHeight="1">
      <c r="A4" s="121"/>
      <c r="B4" s="121"/>
      <c r="C4" s="121"/>
      <c r="D4" s="121"/>
      <c r="E4" s="121"/>
    </row>
    <row r="5" spans="1:5" s="70" customFormat="1" ht="52.5" customHeight="1">
      <c r="A5" s="177" t="s">
        <v>380</v>
      </c>
      <c r="B5" s="177"/>
      <c r="C5" s="177"/>
      <c r="D5" s="177"/>
      <c r="E5" s="177"/>
    </row>
    <row r="6" spans="1:5" s="70" customFormat="1" ht="18.6" customHeight="1">
      <c r="A6" s="117"/>
      <c r="B6" s="117"/>
      <c r="C6" s="117"/>
      <c r="D6" s="117"/>
      <c r="E6" s="71"/>
    </row>
    <row r="7" spans="1:5" ht="33">
      <c r="A7" s="76" t="s">
        <v>76</v>
      </c>
      <c r="B7" s="77" t="s">
        <v>37</v>
      </c>
      <c r="C7" s="76" t="s">
        <v>38</v>
      </c>
      <c r="D7" s="17" t="s">
        <v>39</v>
      </c>
      <c r="E7" s="72" t="s">
        <v>377</v>
      </c>
    </row>
    <row r="8" spans="1:5" ht="12.75">
      <c r="A8" s="78">
        <v>1</v>
      </c>
      <c r="B8" s="79" t="s">
        <v>122</v>
      </c>
      <c r="C8" s="17">
        <v>3</v>
      </c>
      <c r="D8" s="78">
        <v>4</v>
      </c>
      <c r="E8" s="66">
        <v>5</v>
      </c>
    </row>
    <row r="9" spans="1:5" s="69" customFormat="1" ht="12.75">
      <c r="A9" s="80"/>
      <c r="B9" s="81"/>
      <c r="C9" s="82"/>
      <c r="D9" s="80" t="s">
        <v>4</v>
      </c>
      <c r="E9" s="65">
        <f>E10+E104+E118+E161+E191+E295+E313+E344+E365</f>
        <v>637925</v>
      </c>
    </row>
    <row r="10" spans="1:5" s="69" customFormat="1" ht="12.75">
      <c r="A10" s="34" t="s">
        <v>96</v>
      </c>
      <c r="B10" s="34"/>
      <c r="C10" s="34"/>
      <c r="D10" s="35" t="s">
        <v>41</v>
      </c>
      <c r="E10" s="65">
        <f>E11+E16+E29+E39+E44+E51+E56</f>
        <v>66345.5</v>
      </c>
    </row>
    <row r="11" spans="1:5" ht="33">
      <c r="A11" s="33" t="s">
        <v>83</v>
      </c>
      <c r="B11" s="33"/>
      <c r="C11" s="33"/>
      <c r="D11" s="31" t="s">
        <v>101</v>
      </c>
      <c r="E11" s="45">
        <f>E12</f>
        <v>1455.3</v>
      </c>
    </row>
    <row r="12" spans="1:8" ht="49.5">
      <c r="A12" s="33" t="s">
        <v>83</v>
      </c>
      <c r="B12" s="13" t="s">
        <v>258</v>
      </c>
      <c r="C12" s="17"/>
      <c r="D12" s="31" t="s">
        <v>236</v>
      </c>
      <c r="E12" s="45">
        <f>E13</f>
        <v>1455.3</v>
      </c>
      <c r="H12" s="83"/>
    </row>
    <row r="13" spans="1:5" ht="21" customHeight="1">
      <c r="A13" s="33" t="s">
        <v>83</v>
      </c>
      <c r="B13" s="13" t="s">
        <v>259</v>
      </c>
      <c r="C13" s="17"/>
      <c r="D13" s="31" t="s">
        <v>5</v>
      </c>
      <c r="E13" s="45">
        <f>E14</f>
        <v>1455.3</v>
      </c>
    </row>
    <row r="14" spans="1:5" ht="12.75">
      <c r="A14" s="33" t="s">
        <v>83</v>
      </c>
      <c r="B14" s="13" t="s">
        <v>260</v>
      </c>
      <c r="C14" s="10"/>
      <c r="D14" s="31" t="s">
        <v>58</v>
      </c>
      <c r="E14" s="45">
        <f>E15</f>
        <v>1455.3</v>
      </c>
    </row>
    <row r="15" spans="1:5" ht="66">
      <c r="A15" s="33" t="s">
        <v>83</v>
      </c>
      <c r="B15" s="13" t="s">
        <v>260</v>
      </c>
      <c r="C15" s="17">
        <v>100</v>
      </c>
      <c r="D15" s="84" t="s">
        <v>6</v>
      </c>
      <c r="E15" s="45">
        <f>'№4'!F17</f>
        <v>1455.3</v>
      </c>
    </row>
    <row r="16" spans="1:5" ht="49.5">
      <c r="A16" s="13" t="s">
        <v>84</v>
      </c>
      <c r="B16" s="85"/>
      <c r="C16" s="17"/>
      <c r="D16" s="11" t="s">
        <v>59</v>
      </c>
      <c r="E16" s="45">
        <f aca="true" t="shared" si="0" ref="E16:E17">E17</f>
        <v>4105.3</v>
      </c>
    </row>
    <row r="17" spans="1:5" ht="12.75">
      <c r="A17" s="13" t="s">
        <v>84</v>
      </c>
      <c r="B17" s="5">
        <v>9900000000</v>
      </c>
      <c r="C17" s="50"/>
      <c r="D17" s="32" t="s">
        <v>9</v>
      </c>
      <c r="E17" s="45">
        <f t="shared" si="0"/>
        <v>4105.3</v>
      </c>
    </row>
    <row r="18" spans="1:5" ht="44.45" customHeight="1">
      <c r="A18" s="13" t="s">
        <v>84</v>
      </c>
      <c r="B18" s="5">
        <v>9990000000</v>
      </c>
      <c r="C18" s="10" t="s">
        <v>109</v>
      </c>
      <c r="D18" s="32" t="s">
        <v>10</v>
      </c>
      <c r="E18" s="45">
        <f>E19+E21+E25</f>
        <v>4105.3</v>
      </c>
    </row>
    <row r="19" spans="1:5" ht="22.9" customHeight="1">
      <c r="A19" s="13" t="s">
        <v>84</v>
      </c>
      <c r="B19" s="5" t="s">
        <v>336</v>
      </c>
      <c r="C19" s="10" t="s">
        <v>109</v>
      </c>
      <c r="D19" s="32" t="s">
        <v>11</v>
      </c>
      <c r="E19" s="45">
        <f>E20</f>
        <v>1198.9</v>
      </c>
    </row>
    <row r="20" spans="1:5" ht="71.45" customHeight="1">
      <c r="A20" s="13" t="s">
        <v>84</v>
      </c>
      <c r="B20" s="5" t="s">
        <v>336</v>
      </c>
      <c r="C20" s="48" t="s">
        <v>111</v>
      </c>
      <c r="D20" s="44" t="s">
        <v>6</v>
      </c>
      <c r="E20" s="45">
        <f>'№4'!F304</f>
        <v>1198.9</v>
      </c>
    </row>
    <row r="21" spans="1:5" ht="36.6" customHeight="1">
      <c r="A21" s="13" t="s">
        <v>84</v>
      </c>
      <c r="B21" s="5" t="s">
        <v>337</v>
      </c>
      <c r="C21" s="10" t="s">
        <v>109</v>
      </c>
      <c r="D21" s="32" t="s">
        <v>12</v>
      </c>
      <c r="E21" s="45">
        <f>E22+E23+E24</f>
        <v>2447.7999999999997</v>
      </c>
    </row>
    <row r="22" spans="1:5" ht="67.9" customHeight="1">
      <c r="A22" s="13" t="s">
        <v>84</v>
      </c>
      <c r="B22" s="5" t="s">
        <v>337</v>
      </c>
      <c r="C22" s="47" t="s">
        <v>111</v>
      </c>
      <c r="D22" s="11" t="s">
        <v>6</v>
      </c>
      <c r="E22" s="45">
        <f>'№4'!F306</f>
        <v>1903.3</v>
      </c>
    </row>
    <row r="23" spans="1:5" ht="33">
      <c r="A23" s="13" t="s">
        <v>84</v>
      </c>
      <c r="B23" s="5" t="s">
        <v>337</v>
      </c>
      <c r="C23" s="47" t="s">
        <v>112</v>
      </c>
      <c r="D23" s="11" t="s">
        <v>479</v>
      </c>
      <c r="E23" s="45">
        <f>'№4'!F307</f>
        <v>542.8</v>
      </c>
    </row>
    <row r="24" spans="1:5" ht="18.6" customHeight="1">
      <c r="A24" s="13" t="s">
        <v>84</v>
      </c>
      <c r="B24" s="5" t="s">
        <v>337</v>
      </c>
      <c r="C24" s="47" t="s">
        <v>113</v>
      </c>
      <c r="D24" s="11" t="s">
        <v>114</v>
      </c>
      <c r="E24" s="45">
        <f>'№4'!F308</f>
        <v>1.7</v>
      </c>
    </row>
    <row r="25" spans="1:5" ht="19.9" customHeight="1">
      <c r="A25" s="13" t="s">
        <v>84</v>
      </c>
      <c r="B25" s="5" t="s">
        <v>338</v>
      </c>
      <c r="C25" s="51" t="s">
        <v>109</v>
      </c>
      <c r="D25" s="32" t="s">
        <v>13</v>
      </c>
      <c r="E25" s="45">
        <f>E26</f>
        <v>458.6</v>
      </c>
    </row>
    <row r="26" spans="1:5" ht="66">
      <c r="A26" s="13" t="s">
        <v>84</v>
      </c>
      <c r="B26" s="5" t="s">
        <v>338</v>
      </c>
      <c r="C26" s="48" t="s">
        <v>111</v>
      </c>
      <c r="D26" s="44" t="s">
        <v>6</v>
      </c>
      <c r="E26" s="45">
        <f>'№4'!F310</f>
        <v>458.6</v>
      </c>
    </row>
    <row r="27" spans="1:5" ht="55.9" customHeight="1">
      <c r="A27" s="33" t="s">
        <v>85</v>
      </c>
      <c r="B27" s="33"/>
      <c r="C27" s="33"/>
      <c r="D27" s="31" t="s">
        <v>60</v>
      </c>
      <c r="E27" s="45">
        <f aca="true" t="shared" si="1" ref="E27:E28">E28</f>
        <v>36070.3</v>
      </c>
    </row>
    <row r="28" spans="1:5" ht="49.5">
      <c r="A28" s="33" t="s">
        <v>85</v>
      </c>
      <c r="B28" s="13" t="s">
        <v>258</v>
      </c>
      <c r="C28" s="17"/>
      <c r="D28" s="31" t="s">
        <v>236</v>
      </c>
      <c r="E28" s="45">
        <f t="shared" si="1"/>
        <v>36070.3</v>
      </c>
    </row>
    <row r="29" spans="1:5" ht="18.75" customHeight="1">
      <c r="A29" s="33" t="s">
        <v>85</v>
      </c>
      <c r="B29" s="13" t="s">
        <v>259</v>
      </c>
      <c r="C29" s="17"/>
      <c r="D29" s="31" t="s">
        <v>5</v>
      </c>
      <c r="E29" s="45">
        <f>E30+E34+E36</f>
        <v>36070.3</v>
      </c>
    </row>
    <row r="30" spans="1:5" ht="66">
      <c r="A30" s="33" t="s">
        <v>85</v>
      </c>
      <c r="B30" s="13" t="s">
        <v>261</v>
      </c>
      <c r="C30" s="10"/>
      <c r="D30" s="31" t="s">
        <v>118</v>
      </c>
      <c r="E30" s="45">
        <f>E31+E32+E33</f>
        <v>35349.3</v>
      </c>
    </row>
    <row r="31" spans="1:5" ht="66">
      <c r="A31" s="36" t="s">
        <v>85</v>
      </c>
      <c r="B31" s="13" t="s">
        <v>261</v>
      </c>
      <c r="C31" s="48" t="s">
        <v>111</v>
      </c>
      <c r="D31" s="44" t="s">
        <v>6</v>
      </c>
      <c r="E31" s="122">
        <f>'№4'!F23</f>
        <v>30825.4</v>
      </c>
    </row>
    <row r="32" spans="1:5" ht="36.6" customHeight="1">
      <c r="A32" s="33" t="s">
        <v>85</v>
      </c>
      <c r="B32" s="13" t="s">
        <v>261</v>
      </c>
      <c r="C32" s="49" t="s">
        <v>112</v>
      </c>
      <c r="D32" s="11" t="s">
        <v>479</v>
      </c>
      <c r="E32" s="45">
        <f>'№4'!F24</f>
        <v>4378.9</v>
      </c>
    </row>
    <row r="33" spans="1:5" ht="18.6" customHeight="1">
      <c r="A33" s="33" t="s">
        <v>85</v>
      </c>
      <c r="B33" s="13" t="s">
        <v>261</v>
      </c>
      <c r="C33" s="49" t="s">
        <v>113</v>
      </c>
      <c r="D33" s="57" t="s">
        <v>114</v>
      </c>
      <c r="E33" s="45">
        <f>'№4'!F25</f>
        <v>145</v>
      </c>
    </row>
    <row r="34" spans="1:5" ht="49.5">
      <c r="A34" s="33" t="s">
        <v>85</v>
      </c>
      <c r="B34" s="13" t="s">
        <v>262</v>
      </c>
      <c r="C34" s="10"/>
      <c r="D34" s="11" t="s">
        <v>119</v>
      </c>
      <c r="E34" s="45">
        <f>E35</f>
        <v>71</v>
      </c>
    </row>
    <row r="35" spans="1:5" ht="69.6" customHeight="1">
      <c r="A35" s="33" t="s">
        <v>85</v>
      </c>
      <c r="B35" s="13" t="s">
        <v>262</v>
      </c>
      <c r="C35" s="49" t="s">
        <v>111</v>
      </c>
      <c r="D35" s="11" t="s">
        <v>6</v>
      </c>
      <c r="E35" s="45">
        <f>'№4'!F27</f>
        <v>71</v>
      </c>
    </row>
    <row r="36" spans="1:5" ht="58.9" customHeight="1">
      <c r="A36" s="33" t="s">
        <v>85</v>
      </c>
      <c r="B36" s="10" t="s">
        <v>263</v>
      </c>
      <c r="C36" s="10"/>
      <c r="D36" s="43" t="s">
        <v>391</v>
      </c>
      <c r="E36" s="45">
        <f>E37+E38</f>
        <v>650</v>
      </c>
    </row>
    <row r="37" spans="1:5" ht="66">
      <c r="A37" s="33" t="s">
        <v>85</v>
      </c>
      <c r="B37" s="10" t="s">
        <v>263</v>
      </c>
      <c r="C37" s="49" t="s">
        <v>111</v>
      </c>
      <c r="D37" s="11" t="s">
        <v>6</v>
      </c>
      <c r="E37" s="45">
        <f>'№4'!F29</f>
        <v>594</v>
      </c>
    </row>
    <row r="38" spans="1:5" ht="36" customHeight="1">
      <c r="A38" s="33" t="s">
        <v>85</v>
      </c>
      <c r="B38" s="10" t="s">
        <v>263</v>
      </c>
      <c r="C38" s="49" t="s">
        <v>112</v>
      </c>
      <c r="D38" s="11" t="s">
        <v>479</v>
      </c>
      <c r="E38" s="45">
        <f>'№4'!F30</f>
        <v>56</v>
      </c>
    </row>
    <row r="39" spans="1:5" ht="21.6" customHeight="1">
      <c r="A39" s="33" t="s">
        <v>1</v>
      </c>
      <c r="B39" s="10"/>
      <c r="C39" s="49"/>
      <c r="D39" s="11" t="s">
        <v>2</v>
      </c>
      <c r="E39" s="45">
        <f>E40</f>
        <v>42.8</v>
      </c>
    </row>
    <row r="40" spans="1:5" ht="52.9" customHeight="1">
      <c r="A40" s="33" t="s">
        <v>1</v>
      </c>
      <c r="B40" s="13" t="s">
        <v>258</v>
      </c>
      <c r="C40" s="49"/>
      <c r="D40" s="31" t="s">
        <v>236</v>
      </c>
      <c r="E40" s="45">
        <f>E41</f>
        <v>42.8</v>
      </c>
    </row>
    <row r="41" spans="1:5" ht="54.6" customHeight="1">
      <c r="A41" s="33" t="s">
        <v>1</v>
      </c>
      <c r="B41" s="13" t="s">
        <v>264</v>
      </c>
      <c r="C41" s="49"/>
      <c r="D41" s="11" t="s">
        <v>14</v>
      </c>
      <c r="E41" s="45">
        <f>E42</f>
        <v>42.8</v>
      </c>
    </row>
    <row r="42" spans="1:5" ht="52.15" customHeight="1">
      <c r="A42" s="33" t="s">
        <v>1</v>
      </c>
      <c r="B42" s="10" t="s">
        <v>265</v>
      </c>
      <c r="C42" s="10"/>
      <c r="D42" s="43" t="s">
        <v>387</v>
      </c>
      <c r="E42" s="45">
        <f>E43</f>
        <v>42.8</v>
      </c>
    </row>
    <row r="43" spans="1:5" ht="33">
      <c r="A43" s="33" t="s">
        <v>1</v>
      </c>
      <c r="B43" s="10" t="s">
        <v>265</v>
      </c>
      <c r="C43" s="49" t="s">
        <v>112</v>
      </c>
      <c r="D43" s="11" t="s">
        <v>479</v>
      </c>
      <c r="E43" s="45">
        <f>'№4'!F36</f>
        <v>42.8</v>
      </c>
    </row>
    <row r="44" spans="1:5" ht="44.45" customHeight="1">
      <c r="A44" s="33" t="s">
        <v>86</v>
      </c>
      <c r="B44" s="33"/>
      <c r="C44" s="33"/>
      <c r="D44" s="11" t="s">
        <v>23</v>
      </c>
      <c r="E44" s="45">
        <f>E45</f>
        <v>10734.8</v>
      </c>
    </row>
    <row r="45" spans="1:5" ht="41.45" customHeight="1">
      <c r="A45" s="33" t="s">
        <v>86</v>
      </c>
      <c r="B45" s="10" t="s">
        <v>318</v>
      </c>
      <c r="C45" s="49"/>
      <c r="D45" s="11" t="s">
        <v>15</v>
      </c>
      <c r="E45" s="45">
        <f>E46</f>
        <v>10734.8</v>
      </c>
    </row>
    <row r="46" spans="1:5" ht="19.9" customHeight="1">
      <c r="A46" s="33" t="s">
        <v>86</v>
      </c>
      <c r="B46" s="13" t="s">
        <v>319</v>
      </c>
      <c r="C46" s="17"/>
      <c r="D46" s="31" t="s">
        <v>5</v>
      </c>
      <c r="E46" s="45">
        <f>E47</f>
        <v>10734.8</v>
      </c>
    </row>
    <row r="47" spans="1:5" ht="70.15" customHeight="1">
      <c r="A47" s="33" t="s">
        <v>86</v>
      </c>
      <c r="B47" s="10" t="s">
        <v>320</v>
      </c>
      <c r="C47" s="10"/>
      <c r="D47" s="31" t="s">
        <v>118</v>
      </c>
      <c r="E47" s="45">
        <f>E48+E49+E50</f>
        <v>10734.8</v>
      </c>
    </row>
    <row r="48" spans="1:5" ht="66">
      <c r="A48" s="33" t="s">
        <v>86</v>
      </c>
      <c r="B48" s="10" t="s">
        <v>320</v>
      </c>
      <c r="C48" s="47" t="s">
        <v>111</v>
      </c>
      <c r="D48" s="11" t="s">
        <v>6</v>
      </c>
      <c r="E48" s="45">
        <f>'№4'!F241</f>
        <v>7989</v>
      </c>
    </row>
    <row r="49" spans="1:5" ht="36.6" customHeight="1">
      <c r="A49" s="36" t="s">
        <v>86</v>
      </c>
      <c r="B49" s="10" t="s">
        <v>320</v>
      </c>
      <c r="C49" s="47" t="s">
        <v>112</v>
      </c>
      <c r="D49" s="11" t="s">
        <v>479</v>
      </c>
      <c r="E49" s="45">
        <f>'№4'!F242</f>
        <v>2627.4</v>
      </c>
    </row>
    <row r="50" spans="1:5" ht="19.9" customHeight="1">
      <c r="A50" s="33" t="s">
        <v>86</v>
      </c>
      <c r="B50" s="10" t="s">
        <v>320</v>
      </c>
      <c r="C50" s="47" t="s">
        <v>113</v>
      </c>
      <c r="D50" s="44" t="s">
        <v>114</v>
      </c>
      <c r="E50" s="45">
        <f>'№4'!F243</f>
        <v>118.4</v>
      </c>
    </row>
    <row r="51" spans="1:5" ht="18" customHeight="1">
      <c r="A51" s="33" t="s">
        <v>87</v>
      </c>
      <c r="B51" s="34"/>
      <c r="C51" s="34"/>
      <c r="D51" s="11" t="s">
        <v>24</v>
      </c>
      <c r="E51" s="45">
        <f>E52</f>
        <v>1000</v>
      </c>
    </row>
    <row r="52" spans="1:5" ht="21" customHeight="1">
      <c r="A52" s="33" t="s">
        <v>87</v>
      </c>
      <c r="B52" s="5">
        <v>9900000000</v>
      </c>
      <c r="C52" s="50"/>
      <c r="D52" s="32" t="s">
        <v>9</v>
      </c>
      <c r="E52" s="45">
        <f>E54</f>
        <v>1000</v>
      </c>
    </row>
    <row r="53" spans="1:5" ht="21" customHeight="1">
      <c r="A53" s="33" t="s">
        <v>87</v>
      </c>
      <c r="B53" s="5">
        <v>9920000000</v>
      </c>
      <c r="C53" s="50"/>
      <c r="D53" s="11" t="s">
        <v>24</v>
      </c>
      <c r="E53" s="45">
        <f>E54</f>
        <v>1000</v>
      </c>
    </row>
    <row r="54" spans="1:5" ht="33">
      <c r="A54" s="33" t="s">
        <v>87</v>
      </c>
      <c r="B54" s="5" t="s">
        <v>321</v>
      </c>
      <c r="C54" s="10" t="s">
        <v>109</v>
      </c>
      <c r="D54" s="32" t="s">
        <v>155</v>
      </c>
      <c r="E54" s="45">
        <f>E55</f>
        <v>1000</v>
      </c>
    </row>
    <row r="55" spans="1:5" ht="19.15" customHeight="1">
      <c r="A55" s="33" t="s">
        <v>87</v>
      </c>
      <c r="B55" s="5" t="s">
        <v>321</v>
      </c>
      <c r="C55" s="10" t="s">
        <v>113</v>
      </c>
      <c r="D55" s="32" t="s">
        <v>114</v>
      </c>
      <c r="E55" s="45">
        <f>'№4'!F248</f>
        <v>1000</v>
      </c>
    </row>
    <row r="56" spans="1:5" ht="21" customHeight="1">
      <c r="A56" s="33" t="s">
        <v>102</v>
      </c>
      <c r="B56" s="34"/>
      <c r="C56" s="34"/>
      <c r="D56" s="11" t="s">
        <v>61</v>
      </c>
      <c r="E56" s="45">
        <f>E57+E83+E93+E100</f>
        <v>12937</v>
      </c>
    </row>
    <row r="57" spans="1:5" ht="52.15" customHeight="1">
      <c r="A57" s="33" t="s">
        <v>102</v>
      </c>
      <c r="B57" s="13" t="s">
        <v>258</v>
      </c>
      <c r="C57" s="49"/>
      <c r="D57" s="31" t="s">
        <v>236</v>
      </c>
      <c r="E57" s="45">
        <f>E58+E65+E70+E73+E77</f>
        <v>4145.5</v>
      </c>
    </row>
    <row r="58" spans="1:5" ht="52.15" customHeight="1">
      <c r="A58" s="33" t="s">
        <v>102</v>
      </c>
      <c r="B58" s="13" t="s">
        <v>264</v>
      </c>
      <c r="C58" s="49"/>
      <c r="D58" s="11" t="s">
        <v>14</v>
      </c>
      <c r="E58" s="45">
        <f>E59+E61+E63</f>
        <v>3610.1</v>
      </c>
    </row>
    <row r="59" spans="1:5" ht="36" customHeight="1">
      <c r="A59" s="33" t="s">
        <v>102</v>
      </c>
      <c r="B59" s="13" t="s">
        <v>266</v>
      </c>
      <c r="C59" s="49"/>
      <c r="D59" s="11" t="s">
        <v>191</v>
      </c>
      <c r="E59" s="45">
        <f aca="true" t="shared" si="2" ref="E59">E60</f>
        <v>409</v>
      </c>
    </row>
    <row r="60" spans="1:5" ht="34.15" customHeight="1">
      <c r="A60" s="33" t="s">
        <v>102</v>
      </c>
      <c r="B60" s="13" t="s">
        <v>266</v>
      </c>
      <c r="C60" s="49" t="s">
        <v>112</v>
      </c>
      <c r="D60" s="11" t="s">
        <v>479</v>
      </c>
      <c r="E60" s="45">
        <f>'№4'!F42</f>
        <v>409</v>
      </c>
    </row>
    <row r="61" spans="1:5" ht="34.15" customHeight="1">
      <c r="A61" s="33" t="s">
        <v>102</v>
      </c>
      <c r="B61" s="13" t="s">
        <v>496</v>
      </c>
      <c r="C61" s="49"/>
      <c r="D61" s="11" t="s">
        <v>497</v>
      </c>
      <c r="E61" s="45">
        <f>E62</f>
        <v>1302.1</v>
      </c>
    </row>
    <row r="62" spans="1:5" ht="34.15" customHeight="1">
      <c r="A62" s="33" t="s">
        <v>102</v>
      </c>
      <c r="B62" s="13" t="s">
        <v>496</v>
      </c>
      <c r="C62" s="49" t="s">
        <v>112</v>
      </c>
      <c r="D62" s="11" t="s">
        <v>479</v>
      </c>
      <c r="E62" s="45">
        <f>'№4'!F44</f>
        <v>1302.1</v>
      </c>
    </row>
    <row r="63" spans="1:5" ht="82.5">
      <c r="A63" s="33" t="s">
        <v>102</v>
      </c>
      <c r="B63" s="13" t="s">
        <v>526</v>
      </c>
      <c r="C63" s="49"/>
      <c r="D63" s="11" t="s">
        <v>527</v>
      </c>
      <c r="E63" s="45">
        <f>E64</f>
        <v>1899</v>
      </c>
    </row>
    <row r="64" spans="1:5" ht="33">
      <c r="A64" s="33" t="s">
        <v>102</v>
      </c>
      <c r="B64" s="13" t="s">
        <v>526</v>
      </c>
      <c r="C64" s="49" t="s">
        <v>112</v>
      </c>
      <c r="D64" s="11" t="s">
        <v>479</v>
      </c>
      <c r="E64" s="45">
        <f>'№4'!F46</f>
        <v>1899</v>
      </c>
    </row>
    <row r="65" spans="1:5" ht="84.6" customHeight="1">
      <c r="A65" s="33" t="s">
        <v>102</v>
      </c>
      <c r="B65" s="13" t="s">
        <v>267</v>
      </c>
      <c r="C65" s="49"/>
      <c r="D65" s="11" t="s">
        <v>192</v>
      </c>
      <c r="E65" s="45">
        <f>E66+E68</f>
        <v>75</v>
      </c>
    </row>
    <row r="66" spans="1:5" ht="42.6" customHeight="1">
      <c r="A66" s="33" t="s">
        <v>102</v>
      </c>
      <c r="B66" s="13" t="s">
        <v>268</v>
      </c>
      <c r="C66" s="49"/>
      <c r="D66" s="11" t="s">
        <v>193</v>
      </c>
      <c r="E66" s="45">
        <f>E67</f>
        <v>50</v>
      </c>
    </row>
    <row r="67" spans="1:5" ht="21" customHeight="1">
      <c r="A67" s="33" t="s">
        <v>102</v>
      </c>
      <c r="B67" s="13" t="s">
        <v>268</v>
      </c>
      <c r="C67" s="49" t="s">
        <v>113</v>
      </c>
      <c r="D67" s="57" t="s">
        <v>114</v>
      </c>
      <c r="E67" s="45">
        <f>'№4'!F50</f>
        <v>50</v>
      </c>
    </row>
    <row r="68" spans="1:5" ht="49.5">
      <c r="A68" s="33" t="s">
        <v>102</v>
      </c>
      <c r="B68" s="13" t="s">
        <v>269</v>
      </c>
      <c r="C68" s="49"/>
      <c r="D68" s="11" t="s">
        <v>194</v>
      </c>
      <c r="E68" s="45">
        <f>E69</f>
        <v>25</v>
      </c>
    </row>
    <row r="69" spans="1:5" ht="36" customHeight="1">
      <c r="A69" s="33" t="s">
        <v>102</v>
      </c>
      <c r="B69" s="13" t="s">
        <v>269</v>
      </c>
      <c r="C69" s="49" t="s">
        <v>112</v>
      </c>
      <c r="D69" s="11" t="s">
        <v>479</v>
      </c>
      <c r="E69" s="45">
        <f>'№4'!F53</f>
        <v>25</v>
      </c>
    </row>
    <row r="70" spans="1:5" ht="36.6" customHeight="1">
      <c r="A70" s="33" t="s">
        <v>102</v>
      </c>
      <c r="B70" s="13" t="s">
        <v>270</v>
      </c>
      <c r="C70" s="49"/>
      <c r="D70" s="11" t="s">
        <v>195</v>
      </c>
      <c r="E70" s="45">
        <f aca="true" t="shared" si="3" ref="E70:E71">E71</f>
        <v>105</v>
      </c>
    </row>
    <row r="71" spans="1:5" ht="33">
      <c r="A71" s="33" t="s">
        <v>102</v>
      </c>
      <c r="B71" s="13" t="s">
        <v>271</v>
      </c>
      <c r="C71" s="49"/>
      <c r="D71" s="11" t="s">
        <v>196</v>
      </c>
      <c r="E71" s="45">
        <f t="shared" si="3"/>
        <v>105</v>
      </c>
    </row>
    <row r="72" spans="1:5" ht="20.45" customHeight="1">
      <c r="A72" s="33" t="s">
        <v>102</v>
      </c>
      <c r="B72" s="13" t="s">
        <v>271</v>
      </c>
      <c r="C72" s="17" t="s">
        <v>116</v>
      </c>
      <c r="D72" s="11" t="s">
        <v>117</v>
      </c>
      <c r="E72" s="45">
        <f>'№4'!F57</f>
        <v>105</v>
      </c>
    </row>
    <row r="73" spans="1:5" ht="49.5">
      <c r="A73" s="33" t="s">
        <v>102</v>
      </c>
      <c r="B73" s="13" t="s">
        <v>272</v>
      </c>
      <c r="C73" s="49"/>
      <c r="D73" s="11" t="s">
        <v>188</v>
      </c>
      <c r="E73" s="45">
        <f>E74</f>
        <v>59.7</v>
      </c>
    </row>
    <row r="74" spans="1:5" ht="35.45" customHeight="1">
      <c r="A74" s="33" t="s">
        <v>102</v>
      </c>
      <c r="B74" s="13" t="s">
        <v>273</v>
      </c>
      <c r="C74" s="49"/>
      <c r="D74" s="11" t="s">
        <v>190</v>
      </c>
      <c r="E74" s="45">
        <f>E76+E75</f>
        <v>59.7</v>
      </c>
    </row>
    <row r="75" spans="1:5" ht="37.9" customHeight="1">
      <c r="A75" s="33" t="s">
        <v>102</v>
      </c>
      <c r="B75" s="13" t="s">
        <v>273</v>
      </c>
      <c r="C75" s="49" t="s">
        <v>112</v>
      </c>
      <c r="D75" s="11" t="s">
        <v>479</v>
      </c>
      <c r="E75" s="45">
        <f>'№4'!F61</f>
        <v>44.7</v>
      </c>
    </row>
    <row r="76" spans="1:5" ht="21" customHeight="1">
      <c r="A76" s="33" t="s">
        <v>102</v>
      </c>
      <c r="B76" s="13" t="s">
        <v>273</v>
      </c>
      <c r="C76" s="17" t="s">
        <v>116</v>
      </c>
      <c r="D76" s="11" t="s">
        <v>117</v>
      </c>
      <c r="E76" s="45">
        <f>'№4'!F62</f>
        <v>15</v>
      </c>
    </row>
    <row r="77" spans="1:5" ht="21" customHeight="1">
      <c r="A77" s="33" t="s">
        <v>102</v>
      </c>
      <c r="B77" s="13" t="s">
        <v>259</v>
      </c>
      <c r="C77" s="49"/>
      <c r="D77" s="11" t="s">
        <v>5</v>
      </c>
      <c r="E77" s="45">
        <f>E78+E80</f>
        <v>295.7</v>
      </c>
    </row>
    <row r="78" spans="1:5" ht="52.15" customHeight="1">
      <c r="A78" s="33" t="s">
        <v>102</v>
      </c>
      <c r="B78" s="13" t="s">
        <v>262</v>
      </c>
      <c r="C78" s="49"/>
      <c r="D78" s="11" t="s">
        <v>119</v>
      </c>
      <c r="E78" s="45">
        <f>E79</f>
        <v>31.7</v>
      </c>
    </row>
    <row r="79" spans="1:5" ht="70.9" customHeight="1">
      <c r="A79" s="33" t="s">
        <v>102</v>
      </c>
      <c r="B79" s="13" t="s">
        <v>262</v>
      </c>
      <c r="C79" s="49" t="s">
        <v>111</v>
      </c>
      <c r="D79" s="11" t="s">
        <v>6</v>
      </c>
      <c r="E79" s="45">
        <f>'№4'!F66</f>
        <v>31.7</v>
      </c>
    </row>
    <row r="80" spans="1:5" ht="70.15" customHeight="1">
      <c r="A80" s="33" t="s">
        <v>102</v>
      </c>
      <c r="B80" s="13" t="s">
        <v>274</v>
      </c>
      <c r="C80" s="49"/>
      <c r="D80" s="11" t="s">
        <v>235</v>
      </c>
      <c r="E80" s="45">
        <f>E81+E82</f>
        <v>264</v>
      </c>
    </row>
    <row r="81" spans="1:5" ht="69.6" customHeight="1">
      <c r="A81" s="33" t="s">
        <v>102</v>
      </c>
      <c r="B81" s="13" t="s">
        <v>274</v>
      </c>
      <c r="C81" s="49" t="s">
        <v>111</v>
      </c>
      <c r="D81" s="11" t="s">
        <v>6</v>
      </c>
      <c r="E81" s="45">
        <f>'№4'!F68</f>
        <v>242</v>
      </c>
    </row>
    <row r="82" spans="1:5" ht="35.45" customHeight="1">
      <c r="A82" s="33" t="s">
        <v>102</v>
      </c>
      <c r="B82" s="13" t="s">
        <v>274</v>
      </c>
      <c r="C82" s="49" t="s">
        <v>112</v>
      </c>
      <c r="D82" s="11" t="s">
        <v>479</v>
      </c>
      <c r="E82" s="45">
        <f>'№4'!F69</f>
        <v>22</v>
      </c>
    </row>
    <row r="83" spans="1:5" ht="49.5">
      <c r="A83" s="33" t="s">
        <v>102</v>
      </c>
      <c r="B83" s="33" t="s">
        <v>326</v>
      </c>
      <c r="C83" s="33"/>
      <c r="D83" s="31" t="s">
        <v>173</v>
      </c>
      <c r="E83" s="45">
        <f>E84</f>
        <v>7666.3</v>
      </c>
    </row>
    <row r="84" spans="1:5" ht="33.75" customHeight="1">
      <c r="A84" s="33" t="s">
        <v>102</v>
      </c>
      <c r="B84" s="33" t="s">
        <v>327</v>
      </c>
      <c r="C84" s="33"/>
      <c r="D84" s="31" t="s">
        <v>174</v>
      </c>
      <c r="E84" s="45">
        <f>E85+E87+E89</f>
        <v>7666.3</v>
      </c>
    </row>
    <row r="85" spans="1:5" ht="33">
      <c r="A85" s="33" t="s">
        <v>102</v>
      </c>
      <c r="B85" s="33" t="s">
        <v>330</v>
      </c>
      <c r="C85" s="33"/>
      <c r="D85" s="31" t="s">
        <v>175</v>
      </c>
      <c r="E85" s="45">
        <f>E86</f>
        <v>1798</v>
      </c>
    </row>
    <row r="86" spans="1:5" ht="33">
      <c r="A86" s="33" t="s">
        <v>102</v>
      </c>
      <c r="B86" s="33" t="s">
        <v>330</v>
      </c>
      <c r="C86" s="49" t="s">
        <v>112</v>
      </c>
      <c r="D86" s="11" t="s">
        <v>479</v>
      </c>
      <c r="E86" s="45">
        <f>'№4'!F266</f>
        <v>1798</v>
      </c>
    </row>
    <row r="87" spans="1:5" ht="33">
      <c r="A87" s="33" t="s">
        <v>102</v>
      </c>
      <c r="B87" s="33" t="s">
        <v>331</v>
      </c>
      <c r="C87" s="33"/>
      <c r="D87" s="31" t="s">
        <v>176</v>
      </c>
      <c r="E87" s="45">
        <f>E88</f>
        <v>208</v>
      </c>
    </row>
    <row r="88" spans="1:5" ht="33">
      <c r="A88" s="33" t="s">
        <v>102</v>
      </c>
      <c r="B88" s="33" t="s">
        <v>331</v>
      </c>
      <c r="C88" s="49" t="s">
        <v>112</v>
      </c>
      <c r="D88" s="11" t="s">
        <v>479</v>
      </c>
      <c r="E88" s="45">
        <f>'№4'!F268</f>
        <v>208</v>
      </c>
    </row>
    <row r="89" spans="1:5" ht="21" customHeight="1">
      <c r="A89" s="33" t="s">
        <v>102</v>
      </c>
      <c r="B89" s="10" t="s">
        <v>332</v>
      </c>
      <c r="C89" s="10"/>
      <c r="D89" s="32" t="s">
        <v>5</v>
      </c>
      <c r="E89" s="45">
        <f>E90</f>
        <v>5660.3</v>
      </c>
    </row>
    <row r="90" spans="1:5" ht="66">
      <c r="A90" s="33" t="s">
        <v>102</v>
      </c>
      <c r="B90" s="33" t="s">
        <v>329</v>
      </c>
      <c r="C90" s="10"/>
      <c r="D90" s="32" t="s">
        <v>118</v>
      </c>
      <c r="E90" s="45">
        <f>E91+E92</f>
        <v>5660.3</v>
      </c>
    </row>
    <row r="91" spans="1:5" ht="66">
      <c r="A91" s="33" t="s">
        <v>102</v>
      </c>
      <c r="B91" s="33" t="s">
        <v>329</v>
      </c>
      <c r="C91" s="49" t="s">
        <v>111</v>
      </c>
      <c r="D91" s="11" t="s">
        <v>6</v>
      </c>
      <c r="E91" s="45">
        <f>'№4'!F272</f>
        <v>5247.3</v>
      </c>
    </row>
    <row r="92" spans="1:5" ht="36" customHeight="1">
      <c r="A92" s="33" t="s">
        <v>102</v>
      </c>
      <c r="B92" s="33" t="s">
        <v>329</v>
      </c>
      <c r="C92" s="49" t="s">
        <v>112</v>
      </c>
      <c r="D92" s="11" t="s">
        <v>479</v>
      </c>
      <c r="E92" s="45">
        <f>'№4'!F273</f>
        <v>413</v>
      </c>
    </row>
    <row r="93" spans="1:5" ht="46.15" customHeight="1">
      <c r="A93" s="33" t="s">
        <v>102</v>
      </c>
      <c r="B93" s="10" t="s">
        <v>318</v>
      </c>
      <c r="C93" s="49"/>
      <c r="D93" s="52" t="s">
        <v>15</v>
      </c>
      <c r="E93" s="45">
        <f>E94+E97</f>
        <v>1118.6</v>
      </c>
    </row>
    <row r="94" spans="1:5" ht="33">
      <c r="A94" s="33" t="s">
        <v>102</v>
      </c>
      <c r="B94" s="10" t="s">
        <v>322</v>
      </c>
      <c r="C94" s="49"/>
      <c r="D94" s="52" t="s">
        <v>231</v>
      </c>
      <c r="E94" s="45">
        <f aca="true" t="shared" si="4" ref="E94:E95">E95</f>
        <v>1082.6</v>
      </c>
    </row>
    <row r="95" spans="1:5" ht="49.5">
      <c r="A95" s="33" t="s">
        <v>102</v>
      </c>
      <c r="B95" s="10" t="s">
        <v>323</v>
      </c>
      <c r="C95" s="10"/>
      <c r="D95" s="53" t="s">
        <v>234</v>
      </c>
      <c r="E95" s="45">
        <f t="shared" si="4"/>
        <v>1082.6</v>
      </c>
    </row>
    <row r="96" spans="1:5" ht="34.15" customHeight="1">
      <c r="A96" s="33" t="s">
        <v>102</v>
      </c>
      <c r="B96" s="10" t="s">
        <v>323</v>
      </c>
      <c r="C96" s="47" t="s">
        <v>112</v>
      </c>
      <c r="D96" s="11" t="s">
        <v>479</v>
      </c>
      <c r="E96" s="45">
        <f>'№4'!F254</f>
        <v>1082.6</v>
      </c>
    </row>
    <row r="97" spans="1:5" ht="20.45" customHeight="1">
      <c r="A97" s="33" t="s">
        <v>102</v>
      </c>
      <c r="B97" s="10" t="s">
        <v>324</v>
      </c>
      <c r="C97" s="10"/>
      <c r="D97" s="53" t="s">
        <v>153</v>
      </c>
      <c r="E97" s="45">
        <f aca="true" t="shared" si="5" ref="E97:E98">E98</f>
        <v>36</v>
      </c>
    </row>
    <row r="98" spans="1:5" ht="41.45" customHeight="1">
      <c r="A98" s="33" t="s">
        <v>102</v>
      </c>
      <c r="B98" s="10" t="s">
        <v>325</v>
      </c>
      <c r="C98" s="10"/>
      <c r="D98" s="53" t="s">
        <v>154</v>
      </c>
      <c r="E98" s="45">
        <f t="shared" si="5"/>
        <v>36</v>
      </c>
    </row>
    <row r="99" spans="1:5" ht="33">
      <c r="A99" s="33" t="s">
        <v>102</v>
      </c>
      <c r="B99" s="10" t="s">
        <v>325</v>
      </c>
      <c r="C99" s="47" t="s">
        <v>112</v>
      </c>
      <c r="D99" s="11" t="s">
        <v>479</v>
      </c>
      <c r="E99" s="45">
        <f>'№4'!F258</f>
        <v>36</v>
      </c>
    </row>
    <row r="100" spans="1:5" ht="12.75">
      <c r="A100" s="33" t="s">
        <v>102</v>
      </c>
      <c r="B100" s="5">
        <v>9900000000</v>
      </c>
      <c r="C100" s="50"/>
      <c r="D100" s="32" t="s">
        <v>9</v>
      </c>
      <c r="E100" s="45">
        <f>E101</f>
        <v>6.6</v>
      </c>
    </row>
    <row r="101" spans="1:5" ht="33">
      <c r="A101" s="33" t="s">
        <v>102</v>
      </c>
      <c r="B101" s="5">
        <v>9940000000</v>
      </c>
      <c r="C101" s="49"/>
      <c r="D101" s="11" t="s">
        <v>506</v>
      </c>
      <c r="E101" s="45">
        <f>E102</f>
        <v>6.6</v>
      </c>
    </row>
    <row r="102" spans="1:5" ht="12.75">
      <c r="A102" s="33" t="s">
        <v>102</v>
      </c>
      <c r="B102" s="5" t="s">
        <v>507</v>
      </c>
      <c r="C102" s="49"/>
      <c r="D102" s="11" t="s">
        <v>508</v>
      </c>
      <c r="E102" s="45">
        <f>E103</f>
        <v>6.6</v>
      </c>
    </row>
    <row r="103" spans="1:5" ht="12.75">
      <c r="A103" s="33" t="s">
        <v>102</v>
      </c>
      <c r="B103" s="5" t="s">
        <v>507</v>
      </c>
      <c r="C103" s="49" t="s">
        <v>113</v>
      </c>
      <c r="D103" s="57" t="s">
        <v>114</v>
      </c>
      <c r="E103" s="45">
        <f>'№4'!F73</f>
        <v>6.6</v>
      </c>
    </row>
    <row r="104" spans="1:5" s="69" customFormat="1" ht="20.45" customHeight="1">
      <c r="A104" s="34" t="s">
        <v>97</v>
      </c>
      <c r="B104" s="34"/>
      <c r="C104" s="34"/>
      <c r="D104" s="35" t="s">
        <v>62</v>
      </c>
      <c r="E104" s="65">
        <f>E105+E113</f>
        <v>7764.599999999999</v>
      </c>
    </row>
    <row r="105" spans="1:5" ht="12.75">
      <c r="A105" s="33" t="s">
        <v>120</v>
      </c>
      <c r="B105" s="13"/>
      <c r="C105" s="49"/>
      <c r="D105" s="11" t="s">
        <v>121</v>
      </c>
      <c r="E105" s="45">
        <f aca="true" t="shared" si="6" ref="E105:E106">E106</f>
        <v>1357.7</v>
      </c>
    </row>
    <row r="106" spans="1:5" ht="49.5">
      <c r="A106" s="33" t="s">
        <v>120</v>
      </c>
      <c r="B106" s="13" t="s">
        <v>258</v>
      </c>
      <c r="C106" s="49"/>
      <c r="D106" s="31" t="s">
        <v>236</v>
      </c>
      <c r="E106" s="45">
        <f t="shared" si="6"/>
        <v>1357.7</v>
      </c>
    </row>
    <row r="107" spans="1:5" ht="20.25" customHeight="1">
      <c r="A107" s="33" t="s">
        <v>120</v>
      </c>
      <c r="B107" s="13" t="s">
        <v>259</v>
      </c>
      <c r="C107" s="49"/>
      <c r="D107" s="11" t="s">
        <v>5</v>
      </c>
      <c r="E107" s="45">
        <f>E108+E110</f>
        <v>1357.7</v>
      </c>
    </row>
    <row r="108" spans="1:5" ht="53.45" customHeight="1">
      <c r="A108" s="33" t="s">
        <v>120</v>
      </c>
      <c r="B108" s="13" t="s">
        <v>262</v>
      </c>
      <c r="C108" s="49"/>
      <c r="D108" s="11" t="s">
        <v>119</v>
      </c>
      <c r="E108" s="45">
        <f>E109</f>
        <v>151.7</v>
      </c>
    </row>
    <row r="109" spans="1:5" ht="71.45" customHeight="1">
      <c r="A109" s="33" t="s">
        <v>120</v>
      </c>
      <c r="B109" s="13" t="s">
        <v>262</v>
      </c>
      <c r="C109" s="47" t="s">
        <v>111</v>
      </c>
      <c r="D109" s="11" t="s">
        <v>6</v>
      </c>
      <c r="E109" s="45">
        <f>'№4'!F80</f>
        <v>151.7</v>
      </c>
    </row>
    <row r="110" spans="1:5" ht="33">
      <c r="A110" s="33" t="s">
        <v>120</v>
      </c>
      <c r="B110" s="13" t="s">
        <v>275</v>
      </c>
      <c r="C110" s="49"/>
      <c r="D110" s="11" t="s">
        <v>388</v>
      </c>
      <c r="E110" s="45">
        <f>E111+E112</f>
        <v>1206</v>
      </c>
    </row>
    <row r="111" spans="1:5" ht="71.45" customHeight="1">
      <c r="A111" s="33" t="s">
        <v>120</v>
      </c>
      <c r="B111" s="13" t="s">
        <v>275</v>
      </c>
      <c r="C111" s="47" t="s">
        <v>111</v>
      </c>
      <c r="D111" s="11" t="s">
        <v>6</v>
      </c>
      <c r="E111" s="45">
        <f>'№4'!F82</f>
        <v>1205.6</v>
      </c>
    </row>
    <row r="112" spans="1:5" ht="33">
      <c r="A112" s="33" t="s">
        <v>120</v>
      </c>
      <c r="B112" s="13" t="s">
        <v>275</v>
      </c>
      <c r="C112" s="49" t="s">
        <v>112</v>
      </c>
      <c r="D112" s="11" t="s">
        <v>479</v>
      </c>
      <c r="E112" s="45">
        <f>'№4'!F83</f>
        <v>0.4</v>
      </c>
    </row>
    <row r="113" spans="1:5" ht="35.45" customHeight="1">
      <c r="A113" s="33" t="s">
        <v>88</v>
      </c>
      <c r="B113" s="13"/>
      <c r="C113" s="49"/>
      <c r="D113" s="11" t="s">
        <v>35</v>
      </c>
      <c r="E113" s="45">
        <f>E114</f>
        <v>6406.9</v>
      </c>
    </row>
    <row r="114" spans="1:5" ht="51" customHeight="1">
      <c r="A114" s="33" t="s">
        <v>88</v>
      </c>
      <c r="B114" s="13" t="s">
        <v>258</v>
      </c>
      <c r="C114" s="49"/>
      <c r="D114" s="31" t="s">
        <v>236</v>
      </c>
      <c r="E114" s="45">
        <f>E115</f>
        <v>6406.9</v>
      </c>
    </row>
    <row r="115" spans="1:5" ht="33">
      <c r="A115" s="33" t="s">
        <v>88</v>
      </c>
      <c r="B115" s="13" t="s">
        <v>276</v>
      </c>
      <c r="C115" s="49"/>
      <c r="D115" s="11" t="s">
        <v>197</v>
      </c>
      <c r="E115" s="45">
        <f>E116</f>
        <v>6406.9</v>
      </c>
    </row>
    <row r="116" spans="1:5" ht="36.6" customHeight="1">
      <c r="A116" s="33" t="s">
        <v>88</v>
      </c>
      <c r="B116" s="13" t="s">
        <v>277</v>
      </c>
      <c r="C116" s="49"/>
      <c r="D116" s="11" t="s">
        <v>198</v>
      </c>
      <c r="E116" s="45">
        <f>E117</f>
        <v>6406.9</v>
      </c>
    </row>
    <row r="117" spans="1:5" ht="33">
      <c r="A117" s="33" t="s">
        <v>88</v>
      </c>
      <c r="B117" s="13" t="s">
        <v>277</v>
      </c>
      <c r="C117" s="17">
        <v>600</v>
      </c>
      <c r="D117" s="11" t="s">
        <v>136</v>
      </c>
      <c r="E117" s="45">
        <f>'№4'!F89</f>
        <v>6406.9</v>
      </c>
    </row>
    <row r="118" spans="1:5" s="69" customFormat="1" ht="19.15" customHeight="1">
      <c r="A118" s="34" t="s">
        <v>98</v>
      </c>
      <c r="B118" s="34"/>
      <c r="C118" s="34"/>
      <c r="D118" s="35" t="s">
        <v>63</v>
      </c>
      <c r="E118" s="65">
        <f>E119+E129+E145+E124</f>
        <v>37211.4</v>
      </c>
    </row>
    <row r="119" spans="1:5" ht="22.15" customHeight="1">
      <c r="A119" s="33" t="s">
        <v>218</v>
      </c>
      <c r="B119" s="13"/>
      <c r="C119" s="17"/>
      <c r="D119" s="43" t="s">
        <v>219</v>
      </c>
      <c r="E119" s="45">
        <f>E120</f>
        <v>250.9</v>
      </c>
    </row>
    <row r="120" spans="1:5" ht="49.5">
      <c r="A120" s="33" t="s">
        <v>218</v>
      </c>
      <c r="B120" s="13" t="s">
        <v>278</v>
      </c>
      <c r="C120" s="17"/>
      <c r="D120" s="11" t="s">
        <v>210</v>
      </c>
      <c r="E120" s="45">
        <f>E121</f>
        <v>250.9</v>
      </c>
    </row>
    <row r="121" spans="1:5" ht="37.15" customHeight="1">
      <c r="A121" s="33" t="s">
        <v>218</v>
      </c>
      <c r="B121" s="13" t="s">
        <v>279</v>
      </c>
      <c r="C121" s="17"/>
      <c r="D121" s="11" t="s">
        <v>211</v>
      </c>
      <c r="E121" s="45">
        <f>E122</f>
        <v>250.9</v>
      </c>
    </row>
    <row r="122" spans="1:5" ht="86.45" customHeight="1">
      <c r="A122" s="33" t="s">
        <v>218</v>
      </c>
      <c r="B122" s="13" t="s">
        <v>280</v>
      </c>
      <c r="C122" s="17"/>
      <c r="D122" s="11" t="s">
        <v>220</v>
      </c>
      <c r="E122" s="45">
        <f>E123</f>
        <v>250.9</v>
      </c>
    </row>
    <row r="123" spans="1:5" ht="33">
      <c r="A123" s="36" t="s">
        <v>218</v>
      </c>
      <c r="B123" s="106" t="s">
        <v>280</v>
      </c>
      <c r="C123" s="48" t="s">
        <v>112</v>
      </c>
      <c r="D123" s="44" t="s">
        <v>479</v>
      </c>
      <c r="E123" s="45">
        <f>'№4'!F96</f>
        <v>250.9</v>
      </c>
    </row>
    <row r="124" spans="1:5" ht="12.75">
      <c r="A124" s="33" t="s">
        <v>490</v>
      </c>
      <c r="B124" s="13"/>
      <c r="C124" s="49"/>
      <c r="D124" s="11" t="s">
        <v>491</v>
      </c>
      <c r="E124" s="45">
        <f>E125</f>
        <v>24</v>
      </c>
    </row>
    <row r="125" spans="1:5" ht="49.5">
      <c r="A125" s="33" t="s">
        <v>490</v>
      </c>
      <c r="B125" s="13" t="s">
        <v>281</v>
      </c>
      <c r="C125" s="17"/>
      <c r="D125" s="11" t="s">
        <v>199</v>
      </c>
      <c r="E125" s="45">
        <f>E126</f>
        <v>24</v>
      </c>
    </row>
    <row r="126" spans="1:5" ht="43.9" customHeight="1">
      <c r="A126" s="33" t="s">
        <v>490</v>
      </c>
      <c r="B126" s="13" t="s">
        <v>287</v>
      </c>
      <c r="C126" s="49"/>
      <c r="D126" s="11" t="s">
        <v>248</v>
      </c>
      <c r="E126" s="45">
        <f>E127</f>
        <v>24</v>
      </c>
    </row>
    <row r="127" spans="1:5" ht="49.5">
      <c r="A127" s="33" t="s">
        <v>490</v>
      </c>
      <c r="B127" s="13" t="s">
        <v>494</v>
      </c>
      <c r="C127" s="49"/>
      <c r="D127" s="11" t="s">
        <v>495</v>
      </c>
      <c r="E127" s="45">
        <f>E128</f>
        <v>24</v>
      </c>
    </row>
    <row r="128" spans="1:5" ht="33">
      <c r="A128" s="33" t="s">
        <v>490</v>
      </c>
      <c r="B128" s="13" t="s">
        <v>494</v>
      </c>
      <c r="C128" s="49" t="s">
        <v>112</v>
      </c>
      <c r="D128" s="11" t="s">
        <v>479</v>
      </c>
      <c r="E128" s="45">
        <f>'№4'!F102</f>
        <v>24</v>
      </c>
    </row>
    <row r="129" spans="1:5" ht="22.15" customHeight="1">
      <c r="A129" s="33" t="s">
        <v>20</v>
      </c>
      <c r="B129" s="13"/>
      <c r="C129" s="17"/>
      <c r="D129" s="84" t="s">
        <v>21</v>
      </c>
      <c r="E129" s="45">
        <f>E130</f>
        <v>36018.5</v>
      </c>
    </row>
    <row r="130" spans="1:5" ht="55.9" customHeight="1">
      <c r="A130" s="33" t="s">
        <v>20</v>
      </c>
      <c r="B130" s="13" t="s">
        <v>281</v>
      </c>
      <c r="C130" s="17"/>
      <c r="D130" s="11" t="s">
        <v>199</v>
      </c>
      <c r="E130" s="45">
        <f>E131+E142</f>
        <v>36018.5</v>
      </c>
    </row>
    <row r="131" spans="1:5" ht="52.9" customHeight="1">
      <c r="A131" s="33" t="s">
        <v>20</v>
      </c>
      <c r="B131" s="13" t="s">
        <v>282</v>
      </c>
      <c r="C131" s="17"/>
      <c r="D131" s="11" t="s">
        <v>200</v>
      </c>
      <c r="E131" s="45">
        <f>E132+E136+E134+E138+E140</f>
        <v>33818.5</v>
      </c>
    </row>
    <row r="132" spans="1:5" ht="53.45" customHeight="1">
      <c r="A132" s="33" t="s">
        <v>20</v>
      </c>
      <c r="B132" s="13" t="s">
        <v>283</v>
      </c>
      <c r="C132" s="17"/>
      <c r="D132" s="11" t="s">
        <v>201</v>
      </c>
      <c r="E132" s="45">
        <f>E133</f>
        <v>17304.100000000002</v>
      </c>
    </row>
    <row r="133" spans="1:5" ht="35.45" customHeight="1">
      <c r="A133" s="33" t="s">
        <v>20</v>
      </c>
      <c r="B133" s="13" t="s">
        <v>283</v>
      </c>
      <c r="C133" s="47" t="s">
        <v>112</v>
      </c>
      <c r="D133" s="11" t="s">
        <v>479</v>
      </c>
      <c r="E133" s="45">
        <f>'№4'!F108</f>
        <v>17304.100000000002</v>
      </c>
    </row>
    <row r="134" spans="1:5" ht="49.5">
      <c r="A134" s="33" t="s">
        <v>20</v>
      </c>
      <c r="B134" s="13" t="s">
        <v>284</v>
      </c>
      <c r="C134" s="49"/>
      <c r="D134" s="11" t="s">
        <v>250</v>
      </c>
      <c r="E134" s="45">
        <f>E135</f>
        <v>2500</v>
      </c>
    </row>
    <row r="135" spans="1:5" ht="33">
      <c r="A135" s="33" t="s">
        <v>20</v>
      </c>
      <c r="B135" s="13" t="s">
        <v>284</v>
      </c>
      <c r="C135" s="49" t="s">
        <v>112</v>
      </c>
      <c r="D135" s="11" t="s">
        <v>479</v>
      </c>
      <c r="E135" s="45">
        <f>'№4'!F111</f>
        <v>2500</v>
      </c>
    </row>
    <row r="136" spans="1:5" ht="33">
      <c r="A136" s="33" t="s">
        <v>20</v>
      </c>
      <c r="B136" s="13" t="s">
        <v>285</v>
      </c>
      <c r="C136" s="49"/>
      <c r="D136" s="11" t="s">
        <v>241</v>
      </c>
      <c r="E136" s="45">
        <f>E137</f>
        <v>500</v>
      </c>
    </row>
    <row r="137" spans="1:5" ht="33">
      <c r="A137" s="33" t="s">
        <v>20</v>
      </c>
      <c r="B137" s="13" t="s">
        <v>285</v>
      </c>
      <c r="C137" s="49" t="s">
        <v>112</v>
      </c>
      <c r="D137" s="11" t="s">
        <v>479</v>
      </c>
      <c r="E137" s="45">
        <f>'№4'!F113</f>
        <v>500</v>
      </c>
    </row>
    <row r="138" spans="1:5" ht="49.5">
      <c r="A138" s="33" t="s">
        <v>20</v>
      </c>
      <c r="B138" s="13" t="s">
        <v>286</v>
      </c>
      <c r="C138" s="49"/>
      <c r="D138" s="11" t="s">
        <v>251</v>
      </c>
      <c r="E138" s="45">
        <f>E139</f>
        <v>6050</v>
      </c>
    </row>
    <row r="139" spans="1:5" ht="33">
      <c r="A139" s="33" t="s">
        <v>20</v>
      </c>
      <c r="B139" s="13" t="s">
        <v>286</v>
      </c>
      <c r="C139" s="49" t="s">
        <v>112</v>
      </c>
      <c r="D139" s="11" t="s">
        <v>479</v>
      </c>
      <c r="E139" s="45">
        <f>'№4'!F115</f>
        <v>6050</v>
      </c>
    </row>
    <row r="140" spans="1:5" ht="49.5">
      <c r="A140" s="33" t="s">
        <v>20</v>
      </c>
      <c r="B140" s="13" t="s">
        <v>382</v>
      </c>
      <c r="C140" s="49"/>
      <c r="D140" s="11" t="s">
        <v>383</v>
      </c>
      <c r="E140" s="45">
        <f>E141</f>
        <v>7464.400000000001</v>
      </c>
    </row>
    <row r="141" spans="1:5" ht="33">
      <c r="A141" s="33" t="s">
        <v>20</v>
      </c>
      <c r="B141" s="13" t="s">
        <v>382</v>
      </c>
      <c r="C141" s="49" t="s">
        <v>112</v>
      </c>
      <c r="D141" s="11" t="s">
        <v>479</v>
      </c>
      <c r="E141" s="45">
        <f>'№4'!F118</f>
        <v>7464.400000000001</v>
      </c>
    </row>
    <row r="142" spans="1:5" ht="33">
      <c r="A142" s="33" t="s">
        <v>20</v>
      </c>
      <c r="B142" s="13" t="s">
        <v>287</v>
      </c>
      <c r="C142" s="49"/>
      <c r="D142" s="11" t="s">
        <v>248</v>
      </c>
      <c r="E142" s="45">
        <f>E143</f>
        <v>2200</v>
      </c>
    </row>
    <row r="143" spans="1:5" ht="33">
      <c r="A143" s="33" t="s">
        <v>20</v>
      </c>
      <c r="B143" s="13" t="s">
        <v>288</v>
      </c>
      <c r="C143" s="49"/>
      <c r="D143" s="11" t="s">
        <v>249</v>
      </c>
      <c r="E143" s="45">
        <f>E144</f>
        <v>2200</v>
      </c>
    </row>
    <row r="144" spans="1:5" ht="33">
      <c r="A144" s="33" t="s">
        <v>20</v>
      </c>
      <c r="B144" s="13" t="s">
        <v>288</v>
      </c>
      <c r="C144" s="49" t="s">
        <v>112</v>
      </c>
      <c r="D144" s="11" t="s">
        <v>479</v>
      </c>
      <c r="E144" s="45">
        <f>'№4'!F122</f>
        <v>2200</v>
      </c>
    </row>
    <row r="145" spans="1:5" ht="21.6" customHeight="1">
      <c r="A145" s="33" t="s">
        <v>89</v>
      </c>
      <c r="B145" s="13"/>
      <c r="C145" s="17"/>
      <c r="D145" s="11" t="s">
        <v>64</v>
      </c>
      <c r="E145" s="45">
        <f>E146+E157</f>
        <v>918</v>
      </c>
    </row>
    <row r="146" spans="1:5" ht="54.6" customHeight="1">
      <c r="A146" s="33" t="s">
        <v>89</v>
      </c>
      <c r="B146" s="13" t="s">
        <v>289</v>
      </c>
      <c r="C146" s="17"/>
      <c r="D146" s="11" t="s">
        <v>202</v>
      </c>
      <c r="E146" s="45">
        <f>E147+E152</f>
        <v>233.6</v>
      </c>
    </row>
    <row r="147" spans="1:5" ht="33">
      <c r="A147" s="33" t="s">
        <v>89</v>
      </c>
      <c r="B147" s="13" t="s">
        <v>290</v>
      </c>
      <c r="C147" s="17"/>
      <c r="D147" s="11" t="s">
        <v>203</v>
      </c>
      <c r="E147" s="45">
        <f>E148+E150</f>
        <v>64</v>
      </c>
    </row>
    <row r="148" spans="1:5" ht="42.6" customHeight="1">
      <c r="A148" s="33" t="s">
        <v>89</v>
      </c>
      <c r="B148" s="10" t="s">
        <v>291</v>
      </c>
      <c r="C148" s="10"/>
      <c r="D148" s="43" t="s">
        <v>204</v>
      </c>
      <c r="E148" s="45">
        <f>E149</f>
        <v>20</v>
      </c>
    </row>
    <row r="149" spans="1:5" ht="33">
      <c r="A149" s="33" t="s">
        <v>89</v>
      </c>
      <c r="B149" s="10" t="s">
        <v>291</v>
      </c>
      <c r="C149" s="47" t="s">
        <v>112</v>
      </c>
      <c r="D149" s="11" t="s">
        <v>479</v>
      </c>
      <c r="E149" s="45">
        <f>'№4'!F128</f>
        <v>20</v>
      </c>
    </row>
    <row r="150" spans="1:5" ht="90.6" customHeight="1">
      <c r="A150" s="33" t="s">
        <v>89</v>
      </c>
      <c r="B150" s="10" t="s">
        <v>292</v>
      </c>
      <c r="C150" s="10"/>
      <c r="D150" s="43" t="s">
        <v>240</v>
      </c>
      <c r="E150" s="45">
        <f>E151</f>
        <v>44</v>
      </c>
    </row>
    <row r="151" spans="1:5" ht="35.45" customHeight="1">
      <c r="A151" s="33" t="s">
        <v>89</v>
      </c>
      <c r="B151" s="10" t="s">
        <v>292</v>
      </c>
      <c r="C151" s="48" t="s">
        <v>112</v>
      </c>
      <c r="D151" s="11" t="s">
        <v>479</v>
      </c>
      <c r="E151" s="45">
        <f>'№4'!F131</f>
        <v>44</v>
      </c>
    </row>
    <row r="152" spans="1:5" ht="27.6" customHeight="1">
      <c r="A152" s="33" t="s">
        <v>89</v>
      </c>
      <c r="B152" s="10" t="s">
        <v>293</v>
      </c>
      <c r="C152" s="10"/>
      <c r="D152" s="43" t="s">
        <v>205</v>
      </c>
      <c r="E152" s="45">
        <f>E153+E155</f>
        <v>169.6</v>
      </c>
    </row>
    <row r="153" spans="1:5" ht="37.15" customHeight="1">
      <c r="A153" s="33" t="s">
        <v>89</v>
      </c>
      <c r="B153" s="10" t="s">
        <v>294</v>
      </c>
      <c r="C153" s="10"/>
      <c r="D153" s="43" t="s">
        <v>206</v>
      </c>
      <c r="E153" s="45">
        <f>E154</f>
        <v>5.2</v>
      </c>
    </row>
    <row r="154" spans="1:5" ht="33">
      <c r="A154" s="33" t="s">
        <v>89</v>
      </c>
      <c r="B154" s="10" t="s">
        <v>294</v>
      </c>
      <c r="C154" s="47" t="s">
        <v>112</v>
      </c>
      <c r="D154" s="11" t="s">
        <v>479</v>
      </c>
      <c r="E154" s="45">
        <f>'№4'!F135</f>
        <v>5.2</v>
      </c>
    </row>
    <row r="155" spans="1:5" ht="35.45" customHeight="1">
      <c r="A155" s="33" t="s">
        <v>89</v>
      </c>
      <c r="B155" s="10" t="s">
        <v>295</v>
      </c>
      <c r="C155" s="10"/>
      <c r="D155" s="43" t="s">
        <v>207</v>
      </c>
      <c r="E155" s="45">
        <f>E156</f>
        <v>164.4</v>
      </c>
    </row>
    <row r="156" spans="1:5" ht="22.9" customHeight="1">
      <c r="A156" s="33" t="s">
        <v>89</v>
      </c>
      <c r="B156" s="10" t="s">
        <v>295</v>
      </c>
      <c r="C156" s="49" t="s">
        <v>113</v>
      </c>
      <c r="D156" s="57" t="s">
        <v>114</v>
      </c>
      <c r="E156" s="45">
        <f>'№4'!F137</f>
        <v>164.4</v>
      </c>
    </row>
    <row r="157" spans="1:5" ht="49.5">
      <c r="A157" s="33" t="s">
        <v>89</v>
      </c>
      <c r="B157" s="10" t="s">
        <v>326</v>
      </c>
      <c r="C157" s="47"/>
      <c r="D157" s="11" t="s">
        <v>173</v>
      </c>
      <c r="E157" s="45">
        <f>E158</f>
        <v>684.4</v>
      </c>
    </row>
    <row r="158" spans="1:5" ht="39" customHeight="1">
      <c r="A158" s="33" t="s">
        <v>89</v>
      </c>
      <c r="B158" s="10" t="s">
        <v>327</v>
      </c>
      <c r="C158" s="47"/>
      <c r="D158" s="11" t="s">
        <v>174</v>
      </c>
      <c r="E158" s="45">
        <f>E159</f>
        <v>684.4</v>
      </c>
    </row>
    <row r="159" spans="1:5" ht="36" customHeight="1">
      <c r="A159" s="33" t="s">
        <v>89</v>
      </c>
      <c r="B159" s="10" t="s">
        <v>333</v>
      </c>
      <c r="C159" s="47"/>
      <c r="D159" s="11" t="s">
        <v>177</v>
      </c>
      <c r="E159" s="45">
        <f>E160</f>
        <v>684.4</v>
      </c>
    </row>
    <row r="160" spans="1:5" ht="35.45" customHeight="1">
      <c r="A160" s="33" t="s">
        <v>89</v>
      </c>
      <c r="B160" s="10" t="s">
        <v>333</v>
      </c>
      <c r="C160" s="48" t="s">
        <v>112</v>
      </c>
      <c r="D160" s="11" t="s">
        <v>479</v>
      </c>
      <c r="E160" s="45">
        <f>'№4'!F279</f>
        <v>684.4</v>
      </c>
    </row>
    <row r="161" spans="1:5" s="69" customFormat="1" ht="19.15" customHeight="1">
      <c r="A161" s="34" t="s">
        <v>99</v>
      </c>
      <c r="B161" s="34"/>
      <c r="C161" s="34"/>
      <c r="D161" s="35" t="s">
        <v>65</v>
      </c>
      <c r="E161" s="65">
        <f>E162+E169+E174</f>
        <v>19724.4</v>
      </c>
    </row>
    <row r="162" spans="1:5" ht="19.9" customHeight="1">
      <c r="A162" s="33" t="s">
        <v>18</v>
      </c>
      <c r="B162" s="10"/>
      <c r="C162" s="10"/>
      <c r="D162" s="43" t="s">
        <v>19</v>
      </c>
      <c r="E162" s="45">
        <f>E163</f>
        <v>2026.2</v>
      </c>
    </row>
    <row r="163" spans="1:5" ht="52.9" customHeight="1">
      <c r="A163" s="33" t="s">
        <v>18</v>
      </c>
      <c r="B163" s="33" t="s">
        <v>326</v>
      </c>
      <c r="C163" s="33"/>
      <c r="D163" s="31" t="s">
        <v>173</v>
      </c>
      <c r="E163" s="45">
        <f>E164</f>
        <v>2026.2</v>
      </c>
    </row>
    <row r="164" spans="1:5" ht="44.45" customHeight="1">
      <c r="A164" s="33" t="s">
        <v>18</v>
      </c>
      <c r="B164" s="33" t="s">
        <v>327</v>
      </c>
      <c r="C164" s="33"/>
      <c r="D164" s="31" t="s">
        <v>174</v>
      </c>
      <c r="E164" s="45">
        <f>E165+E167</f>
        <v>2026.2</v>
      </c>
    </row>
    <row r="165" spans="1:5" ht="41.45" customHeight="1">
      <c r="A165" s="33" t="s">
        <v>18</v>
      </c>
      <c r="B165" s="33" t="s">
        <v>334</v>
      </c>
      <c r="C165" s="33"/>
      <c r="D165" s="31" t="s">
        <v>242</v>
      </c>
      <c r="E165" s="45">
        <f>E166</f>
        <v>1573.5</v>
      </c>
    </row>
    <row r="166" spans="1:5" ht="33">
      <c r="A166" s="33" t="s">
        <v>18</v>
      </c>
      <c r="B166" s="33" t="s">
        <v>334</v>
      </c>
      <c r="C166" s="49" t="s">
        <v>112</v>
      </c>
      <c r="D166" s="11" t="s">
        <v>479</v>
      </c>
      <c r="E166" s="45">
        <f>'№4'!F287</f>
        <v>1573.5</v>
      </c>
    </row>
    <row r="167" spans="1:5" ht="49.5">
      <c r="A167" s="33" t="s">
        <v>18</v>
      </c>
      <c r="B167" s="33" t="s">
        <v>505</v>
      </c>
      <c r="C167" s="49"/>
      <c r="D167" s="11" t="s">
        <v>504</v>
      </c>
      <c r="E167" s="45">
        <f>E168</f>
        <v>452.7</v>
      </c>
    </row>
    <row r="168" spans="1:5" ht="33">
      <c r="A168" s="33" t="s">
        <v>18</v>
      </c>
      <c r="B168" s="33" t="s">
        <v>505</v>
      </c>
      <c r="C168" s="49" t="s">
        <v>112</v>
      </c>
      <c r="D168" s="11" t="s">
        <v>479</v>
      </c>
      <c r="E168" s="45">
        <f>'№4'!F290</f>
        <v>452.7</v>
      </c>
    </row>
    <row r="169" spans="1:5" ht="22.15" customHeight="1">
      <c r="A169" s="33" t="s">
        <v>90</v>
      </c>
      <c r="B169" s="10"/>
      <c r="C169" s="10"/>
      <c r="D169" s="12" t="s">
        <v>66</v>
      </c>
      <c r="E169" s="45">
        <f>E170</f>
        <v>2818.4</v>
      </c>
    </row>
    <row r="170" spans="1:5" ht="49.5">
      <c r="A170" s="33" t="s">
        <v>90</v>
      </c>
      <c r="B170" s="10" t="s">
        <v>278</v>
      </c>
      <c r="C170" s="10"/>
      <c r="D170" s="43" t="s">
        <v>210</v>
      </c>
      <c r="E170" s="45">
        <f>E171</f>
        <v>2818.4</v>
      </c>
    </row>
    <row r="171" spans="1:5" ht="35.45" customHeight="1">
      <c r="A171" s="33" t="s">
        <v>90</v>
      </c>
      <c r="B171" s="10" t="s">
        <v>297</v>
      </c>
      <c r="C171" s="10"/>
      <c r="D171" s="43" t="s">
        <v>243</v>
      </c>
      <c r="E171" s="45">
        <f aca="true" t="shared" si="7" ref="E171:E172">E172</f>
        <v>2818.4</v>
      </c>
    </row>
    <row r="172" spans="1:5" ht="35.45" customHeight="1">
      <c r="A172" s="33" t="s">
        <v>90</v>
      </c>
      <c r="B172" s="10" t="s">
        <v>298</v>
      </c>
      <c r="C172" s="10"/>
      <c r="D172" s="43" t="s">
        <v>244</v>
      </c>
      <c r="E172" s="45">
        <f t="shared" si="7"/>
        <v>2818.4</v>
      </c>
    </row>
    <row r="173" spans="1:5" ht="35.45" customHeight="1">
      <c r="A173" s="33" t="s">
        <v>90</v>
      </c>
      <c r="B173" s="10" t="s">
        <v>298</v>
      </c>
      <c r="C173" s="49">
        <v>400</v>
      </c>
      <c r="D173" s="11" t="s">
        <v>185</v>
      </c>
      <c r="E173" s="45">
        <f>'№4'!F144</f>
        <v>2818.4</v>
      </c>
    </row>
    <row r="174" spans="1:5" ht="19.9" customHeight="1">
      <c r="A174" s="33" t="s">
        <v>91</v>
      </c>
      <c r="B174" s="10"/>
      <c r="C174" s="17"/>
      <c r="D174" s="11" t="s">
        <v>67</v>
      </c>
      <c r="E174" s="45">
        <f>E175</f>
        <v>14879.8</v>
      </c>
    </row>
    <row r="175" spans="1:5" ht="49.5">
      <c r="A175" s="33" t="s">
        <v>91</v>
      </c>
      <c r="B175" s="10" t="s">
        <v>278</v>
      </c>
      <c r="C175" s="10"/>
      <c r="D175" s="43" t="s">
        <v>210</v>
      </c>
      <c r="E175" s="45">
        <f aca="true" t="shared" si="8" ref="E175">E176</f>
        <v>14879.8</v>
      </c>
    </row>
    <row r="176" spans="1:5" ht="33">
      <c r="A176" s="33" t="s">
        <v>91</v>
      </c>
      <c r="B176" s="10" t="s">
        <v>279</v>
      </c>
      <c r="C176" s="10"/>
      <c r="D176" s="43" t="s">
        <v>211</v>
      </c>
      <c r="E176" s="45">
        <f>E177+E179+E181+E183+E187+E189+E185</f>
        <v>14879.8</v>
      </c>
    </row>
    <row r="177" spans="1:5" ht="19.9" customHeight="1">
      <c r="A177" s="33" t="s">
        <v>91</v>
      </c>
      <c r="B177" s="10" t="s">
        <v>299</v>
      </c>
      <c r="C177" s="10"/>
      <c r="D177" s="43" t="s">
        <v>212</v>
      </c>
      <c r="E177" s="45">
        <f>E178</f>
        <v>11024</v>
      </c>
    </row>
    <row r="178" spans="1:5" ht="33">
      <c r="A178" s="33" t="s">
        <v>91</v>
      </c>
      <c r="B178" s="10" t="s">
        <v>299</v>
      </c>
      <c r="C178" s="10" t="s">
        <v>112</v>
      </c>
      <c r="D178" s="11" t="s">
        <v>479</v>
      </c>
      <c r="E178" s="45">
        <f>'№4'!F150</f>
        <v>11024</v>
      </c>
    </row>
    <row r="179" spans="1:5" ht="28.15" customHeight="1">
      <c r="A179" s="33" t="s">
        <v>91</v>
      </c>
      <c r="B179" s="10" t="s">
        <v>300</v>
      </c>
      <c r="C179" s="10"/>
      <c r="D179" s="43" t="s">
        <v>213</v>
      </c>
      <c r="E179" s="45">
        <f>E180</f>
        <v>827.3</v>
      </c>
    </row>
    <row r="180" spans="1:5" ht="33">
      <c r="A180" s="33" t="s">
        <v>91</v>
      </c>
      <c r="B180" s="10" t="s">
        <v>300</v>
      </c>
      <c r="C180" s="10" t="s">
        <v>112</v>
      </c>
      <c r="D180" s="11" t="s">
        <v>479</v>
      </c>
      <c r="E180" s="45">
        <f>'№4'!F152</f>
        <v>827.3</v>
      </c>
    </row>
    <row r="181" spans="1:5" ht="12.75">
      <c r="A181" s="33" t="s">
        <v>91</v>
      </c>
      <c r="B181" s="10" t="s">
        <v>301</v>
      </c>
      <c r="C181" s="10"/>
      <c r="D181" s="43" t="s">
        <v>214</v>
      </c>
      <c r="E181" s="45">
        <f>E182</f>
        <v>2305</v>
      </c>
    </row>
    <row r="182" spans="1:5" ht="33">
      <c r="A182" s="33" t="s">
        <v>91</v>
      </c>
      <c r="B182" s="10" t="s">
        <v>301</v>
      </c>
      <c r="C182" s="10" t="s">
        <v>112</v>
      </c>
      <c r="D182" s="11" t="s">
        <v>479</v>
      </c>
      <c r="E182" s="45">
        <f>'№4'!F154</f>
        <v>2305</v>
      </c>
    </row>
    <row r="183" spans="1:5" ht="12.75">
      <c r="A183" s="33" t="s">
        <v>91</v>
      </c>
      <c r="B183" s="10" t="s">
        <v>302</v>
      </c>
      <c r="C183" s="10"/>
      <c r="D183" s="43" t="s">
        <v>215</v>
      </c>
      <c r="E183" s="45">
        <f>E184</f>
        <v>123.7</v>
      </c>
    </row>
    <row r="184" spans="1:5" ht="33">
      <c r="A184" s="33" t="s">
        <v>91</v>
      </c>
      <c r="B184" s="10" t="s">
        <v>302</v>
      </c>
      <c r="C184" s="10" t="s">
        <v>112</v>
      </c>
      <c r="D184" s="11" t="s">
        <v>479</v>
      </c>
      <c r="E184" s="45">
        <f>'№4'!F156</f>
        <v>123.7</v>
      </c>
    </row>
    <row r="185" spans="1:5" ht="49.5">
      <c r="A185" s="33" t="s">
        <v>91</v>
      </c>
      <c r="B185" s="10" t="s">
        <v>511</v>
      </c>
      <c r="C185" s="10"/>
      <c r="D185" s="43" t="s">
        <v>512</v>
      </c>
      <c r="E185" s="45">
        <f>E186</f>
        <v>110</v>
      </c>
    </row>
    <row r="186" spans="1:5" ht="33">
      <c r="A186" s="33" t="s">
        <v>91</v>
      </c>
      <c r="B186" s="10" t="s">
        <v>511</v>
      </c>
      <c r="C186" s="10" t="s">
        <v>112</v>
      </c>
      <c r="D186" s="11" t="s">
        <v>479</v>
      </c>
      <c r="E186" s="45">
        <f>'№4'!F158</f>
        <v>110</v>
      </c>
    </row>
    <row r="187" spans="1:5" ht="24.6" customHeight="1">
      <c r="A187" s="33" t="s">
        <v>91</v>
      </c>
      <c r="B187" s="10" t="s">
        <v>375</v>
      </c>
      <c r="C187" s="10"/>
      <c r="D187" s="43" t="s">
        <v>216</v>
      </c>
      <c r="E187" s="45">
        <f>E188</f>
        <v>224</v>
      </c>
    </row>
    <row r="188" spans="1:5" ht="33">
      <c r="A188" s="33" t="s">
        <v>91</v>
      </c>
      <c r="B188" s="10" t="s">
        <v>375</v>
      </c>
      <c r="C188" s="10" t="s">
        <v>112</v>
      </c>
      <c r="D188" s="11" t="s">
        <v>479</v>
      </c>
      <c r="E188" s="45">
        <f>'№4'!F160</f>
        <v>224</v>
      </c>
    </row>
    <row r="189" spans="1:5" ht="33">
      <c r="A189" s="33" t="s">
        <v>91</v>
      </c>
      <c r="B189" s="10" t="s">
        <v>303</v>
      </c>
      <c r="C189" s="10"/>
      <c r="D189" s="43" t="s">
        <v>217</v>
      </c>
      <c r="E189" s="45">
        <f>E190</f>
        <v>265.8</v>
      </c>
    </row>
    <row r="190" spans="1:5" ht="33">
      <c r="A190" s="33" t="s">
        <v>91</v>
      </c>
      <c r="B190" s="10" t="s">
        <v>303</v>
      </c>
      <c r="C190" s="10" t="s">
        <v>112</v>
      </c>
      <c r="D190" s="11" t="s">
        <v>479</v>
      </c>
      <c r="E190" s="45">
        <f>'№4'!F162</f>
        <v>265.8</v>
      </c>
    </row>
    <row r="191" spans="1:5" s="69" customFormat="1" ht="12.75">
      <c r="A191" s="34" t="s">
        <v>77</v>
      </c>
      <c r="B191" s="34"/>
      <c r="C191" s="34"/>
      <c r="D191" s="35" t="s">
        <v>68</v>
      </c>
      <c r="E191" s="65">
        <f>E192+E207+E252+E282</f>
        <v>443199.1</v>
      </c>
    </row>
    <row r="192" spans="1:5" ht="24" customHeight="1">
      <c r="A192" s="13" t="s">
        <v>92</v>
      </c>
      <c r="B192" s="13"/>
      <c r="C192" s="17"/>
      <c r="D192" s="52" t="s">
        <v>27</v>
      </c>
      <c r="E192" s="45">
        <f aca="true" t="shared" si="9" ref="E192:E193">E193</f>
        <v>153145.1</v>
      </c>
    </row>
    <row r="193" spans="1:5" ht="40.15" customHeight="1">
      <c r="A193" s="13" t="s">
        <v>92</v>
      </c>
      <c r="B193" s="13" t="s">
        <v>343</v>
      </c>
      <c r="C193" s="17"/>
      <c r="D193" s="52" t="s">
        <v>132</v>
      </c>
      <c r="E193" s="45">
        <f t="shared" si="9"/>
        <v>153145.1</v>
      </c>
    </row>
    <row r="194" spans="1:5" ht="36" customHeight="1">
      <c r="A194" s="13" t="s">
        <v>92</v>
      </c>
      <c r="B194" s="13" t="s">
        <v>344</v>
      </c>
      <c r="C194" s="17"/>
      <c r="D194" s="52" t="s">
        <v>133</v>
      </c>
      <c r="E194" s="45">
        <f>E197+E199+E201+E203+E195+E205</f>
        <v>153145.1</v>
      </c>
    </row>
    <row r="195" spans="1:5" ht="36" customHeight="1">
      <c r="A195" s="13" t="s">
        <v>92</v>
      </c>
      <c r="B195" s="10" t="s">
        <v>362</v>
      </c>
      <c r="C195" s="10"/>
      <c r="D195" s="52" t="s">
        <v>135</v>
      </c>
      <c r="E195" s="45">
        <f>E196</f>
        <v>85858</v>
      </c>
    </row>
    <row r="196" spans="1:5" ht="36" customHeight="1">
      <c r="A196" s="13" t="s">
        <v>92</v>
      </c>
      <c r="B196" s="10" t="s">
        <v>362</v>
      </c>
      <c r="C196" s="17">
        <v>600</v>
      </c>
      <c r="D196" s="52" t="s">
        <v>136</v>
      </c>
      <c r="E196" s="45">
        <f>'№4'!F384</f>
        <v>85858</v>
      </c>
    </row>
    <row r="197" spans="1:5" ht="49.5">
      <c r="A197" s="13" t="s">
        <v>92</v>
      </c>
      <c r="B197" s="10" t="s">
        <v>358</v>
      </c>
      <c r="C197" s="10"/>
      <c r="D197" s="54" t="s">
        <v>134</v>
      </c>
      <c r="E197" s="45">
        <f>E198</f>
        <v>62001.7</v>
      </c>
    </row>
    <row r="198" spans="1:5" ht="33">
      <c r="A198" s="13" t="s">
        <v>92</v>
      </c>
      <c r="B198" s="10" t="s">
        <v>358</v>
      </c>
      <c r="C198" s="17">
        <v>600</v>
      </c>
      <c r="D198" s="52" t="s">
        <v>136</v>
      </c>
      <c r="E198" s="45">
        <f>'№4'!F386</f>
        <v>62001.7</v>
      </c>
    </row>
    <row r="199" spans="1:5" ht="33">
      <c r="A199" s="13" t="s">
        <v>92</v>
      </c>
      <c r="B199" s="10" t="s">
        <v>359</v>
      </c>
      <c r="C199" s="10"/>
      <c r="D199" s="54" t="s">
        <v>137</v>
      </c>
      <c r="E199" s="45">
        <f>E200</f>
        <v>3290.4</v>
      </c>
    </row>
    <row r="200" spans="1:5" ht="33">
      <c r="A200" s="13" t="s">
        <v>92</v>
      </c>
      <c r="B200" s="10" t="s">
        <v>359</v>
      </c>
      <c r="C200" s="17">
        <v>600</v>
      </c>
      <c r="D200" s="52" t="s">
        <v>136</v>
      </c>
      <c r="E200" s="45">
        <f>'№4'!F388</f>
        <v>3290.4</v>
      </c>
    </row>
    <row r="201" spans="1:5" ht="33">
      <c r="A201" s="13" t="s">
        <v>92</v>
      </c>
      <c r="B201" s="10" t="s">
        <v>360</v>
      </c>
      <c r="C201" s="10"/>
      <c r="D201" s="54" t="s">
        <v>138</v>
      </c>
      <c r="E201" s="45">
        <f>E202</f>
        <v>235.8</v>
      </c>
    </row>
    <row r="202" spans="1:5" ht="33">
      <c r="A202" s="13" t="s">
        <v>92</v>
      </c>
      <c r="B202" s="10" t="s">
        <v>360</v>
      </c>
      <c r="C202" s="17">
        <v>600</v>
      </c>
      <c r="D202" s="52" t="s">
        <v>136</v>
      </c>
      <c r="E202" s="45">
        <f>'№4'!F390</f>
        <v>235.8</v>
      </c>
    </row>
    <row r="203" spans="1:5" ht="52.9" customHeight="1">
      <c r="A203" s="13" t="s">
        <v>92</v>
      </c>
      <c r="B203" s="10" t="s">
        <v>361</v>
      </c>
      <c r="C203" s="10"/>
      <c r="D203" s="54" t="s">
        <v>144</v>
      </c>
      <c r="E203" s="45">
        <f>E204</f>
        <v>1446.7</v>
      </c>
    </row>
    <row r="204" spans="1:5" ht="34.15" customHeight="1">
      <c r="A204" s="13" t="s">
        <v>92</v>
      </c>
      <c r="B204" s="10" t="s">
        <v>361</v>
      </c>
      <c r="C204" s="17">
        <v>600</v>
      </c>
      <c r="D204" s="52" t="s">
        <v>136</v>
      </c>
      <c r="E204" s="45">
        <f>'№4'!F392</f>
        <v>1446.7</v>
      </c>
    </row>
    <row r="205" spans="1:5" ht="34.15" customHeight="1">
      <c r="A205" s="13" t="s">
        <v>92</v>
      </c>
      <c r="B205" s="10" t="s">
        <v>500</v>
      </c>
      <c r="C205" s="10"/>
      <c r="D205" s="11" t="s">
        <v>501</v>
      </c>
      <c r="E205" s="45">
        <f>E206</f>
        <v>312.5</v>
      </c>
    </row>
    <row r="206" spans="1:5" ht="34.15" customHeight="1">
      <c r="A206" s="13" t="s">
        <v>92</v>
      </c>
      <c r="B206" s="10" t="s">
        <v>500</v>
      </c>
      <c r="C206" s="17">
        <v>600</v>
      </c>
      <c r="D206" s="11" t="s">
        <v>136</v>
      </c>
      <c r="E206" s="45">
        <f>'№4'!F394</f>
        <v>312.5</v>
      </c>
    </row>
    <row r="207" spans="1:5" ht="12.75">
      <c r="A207" s="13" t="s">
        <v>93</v>
      </c>
      <c r="B207" s="13"/>
      <c r="C207" s="17"/>
      <c r="D207" s="54" t="s">
        <v>28</v>
      </c>
      <c r="E207" s="45">
        <f>E208+E232+E238+E244</f>
        <v>265460.5</v>
      </c>
    </row>
    <row r="208" spans="1:5" ht="43.9" customHeight="1">
      <c r="A208" s="13" t="s">
        <v>93</v>
      </c>
      <c r="B208" s="13" t="s">
        <v>343</v>
      </c>
      <c r="C208" s="17"/>
      <c r="D208" s="52" t="s">
        <v>132</v>
      </c>
      <c r="E208" s="45">
        <f>E209</f>
        <v>235635.2</v>
      </c>
    </row>
    <row r="209" spans="1:5" ht="33">
      <c r="A209" s="13" t="s">
        <v>93</v>
      </c>
      <c r="B209" s="13" t="s">
        <v>344</v>
      </c>
      <c r="C209" s="17"/>
      <c r="D209" s="52" t="s">
        <v>133</v>
      </c>
      <c r="E209" s="45">
        <f>E216+E228+E230+E218+E220+E226+E224+E212+E222+E214+E210</f>
        <v>235635.2</v>
      </c>
    </row>
    <row r="210" spans="1:5" ht="49.5">
      <c r="A210" s="13" t="s">
        <v>93</v>
      </c>
      <c r="B210" s="10" t="s">
        <v>538</v>
      </c>
      <c r="C210" s="10"/>
      <c r="D210" s="31" t="s">
        <v>542</v>
      </c>
      <c r="E210" s="45">
        <f>E211</f>
        <v>2238</v>
      </c>
    </row>
    <row r="211" spans="1:5" ht="33">
      <c r="A211" s="13" t="s">
        <v>93</v>
      </c>
      <c r="B211" s="10" t="s">
        <v>538</v>
      </c>
      <c r="C211" s="17">
        <v>600</v>
      </c>
      <c r="D211" s="43" t="s">
        <v>136</v>
      </c>
      <c r="E211" s="45">
        <f>'№4'!F400</f>
        <v>2238</v>
      </c>
    </row>
    <row r="212" spans="1:5" ht="99">
      <c r="A212" s="13" t="s">
        <v>93</v>
      </c>
      <c r="B212" s="10" t="s">
        <v>369</v>
      </c>
      <c r="C212" s="10"/>
      <c r="D212" s="54" t="s">
        <v>152</v>
      </c>
      <c r="E212" s="45">
        <f>E213</f>
        <v>168909</v>
      </c>
    </row>
    <row r="213" spans="1:5" ht="33">
      <c r="A213" s="13" t="s">
        <v>93</v>
      </c>
      <c r="B213" s="10" t="s">
        <v>369</v>
      </c>
      <c r="C213" s="17">
        <v>600</v>
      </c>
      <c r="D213" s="54" t="s">
        <v>136</v>
      </c>
      <c r="E213" s="45">
        <f>'№4'!F402</f>
        <v>168909</v>
      </c>
    </row>
    <row r="214" spans="1:5" ht="49.5">
      <c r="A214" s="13" t="s">
        <v>93</v>
      </c>
      <c r="B214" s="10" t="s">
        <v>509</v>
      </c>
      <c r="C214" s="10"/>
      <c r="D214" s="43" t="s">
        <v>510</v>
      </c>
      <c r="E214" s="45">
        <f>E215</f>
        <v>5594.4</v>
      </c>
    </row>
    <row r="215" spans="1:5" ht="33">
      <c r="A215" s="13" t="s">
        <v>93</v>
      </c>
      <c r="B215" s="10" t="s">
        <v>509</v>
      </c>
      <c r="C215" s="17">
        <v>600</v>
      </c>
      <c r="D215" s="43" t="s">
        <v>136</v>
      </c>
      <c r="E215" s="45">
        <f>'№4'!F404</f>
        <v>5594.4</v>
      </c>
    </row>
    <row r="216" spans="1:5" ht="56.45" customHeight="1">
      <c r="A216" s="13" t="s">
        <v>93</v>
      </c>
      <c r="B216" s="10" t="s">
        <v>363</v>
      </c>
      <c r="C216" s="10"/>
      <c r="D216" s="54" t="s">
        <v>139</v>
      </c>
      <c r="E216" s="45">
        <f>E217</f>
        <v>33218.700000000004</v>
      </c>
    </row>
    <row r="217" spans="1:5" ht="36" customHeight="1">
      <c r="A217" s="13" t="s">
        <v>93</v>
      </c>
      <c r="B217" s="10" t="s">
        <v>363</v>
      </c>
      <c r="C217" s="17">
        <v>600</v>
      </c>
      <c r="D217" s="52" t="s">
        <v>136</v>
      </c>
      <c r="E217" s="45">
        <f>'№4'!F406</f>
        <v>33218.700000000004</v>
      </c>
    </row>
    <row r="218" spans="1:5" ht="36" customHeight="1">
      <c r="A218" s="13" t="s">
        <v>93</v>
      </c>
      <c r="B218" s="10" t="s">
        <v>366</v>
      </c>
      <c r="C218" s="10"/>
      <c r="D218" s="54" t="s">
        <v>142</v>
      </c>
      <c r="E218" s="45">
        <f>E219</f>
        <v>2277.2</v>
      </c>
    </row>
    <row r="219" spans="1:5" ht="36" customHeight="1">
      <c r="A219" s="13" t="s">
        <v>93</v>
      </c>
      <c r="B219" s="10" t="s">
        <v>366</v>
      </c>
      <c r="C219" s="17">
        <v>600</v>
      </c>
      <c r="D219" s="52" t="s">
        <v>136</v>
      </c>
      <c r="E219" s="45">
        <f>'№4'!F408</f>
        <v>2277.2</v>
      </c>
    </row>
    <row r="220" spans="1:5" ht="36" customHeight="1">
      <c r="A220" s="13" t="s">
        <v>93</v>
      </c>
      <c r="B220" s="10" t="s">
        <v>367</v>
      </c>
      <c r="C220" s="10"/>
      <c r="D220" s="54" t="s">
        <v>143</v>
      </c>
      <c r="E220" s="45">
        <f>E221</f>
        <v>464.5</v>
      </c>
    </row>
    <row r="221" spans="1:5" ht="36" customHeight="1">
      <c r="A221" s="13" t="s">
        <v>93</v>
      </c>
      <c r="B221" s="10" t="s">
        <v>367</v>
      </c>
      <c r="C221" s="17">
        <v>600</v>
      </c>
      <c r="D221" s="52" t="s">
        <v>136</v>
      </c>
      <c r="E221" s="45">
        <f>'№4'!F410</f>
        <v>464.5</v>
      </c>
    </row>
    <row r="222" spans="1:5" ht="36" customHeight="1">
      <c r="A222" s="13" t="s">
        <v>93</v>
      </c>
      <c r="B222" s="10" t="s">
        <v>502</v>
      </c>
      <c r="C222" s="17"/>
      <c r="D222" s="43" t="s">
        <v>145</v>
      </c>
      <c r="E222" s="45">
        <f>E223</f>
        <v>501.1</v>
      </c>
    </row>
    <row r="223" spans="1:5" ht="36" customHeight="1">
      <c r="A223" s="13" t="s">
        <v>93</v>
      </c>
      <c r="B223" s="10" t="s">
        <v>502</v>
      </c>
      <c r="C223" s="17">
        <v>600</v>
      </c>
      <c r="D223" s="11" t="s">
        <v>136</v>
      </c>
      <c r="E223" s="45">
        <f>'№4'!F412</f>
        <v>501.1</v>
      </c>
    </row>
    <row r="224" spans="1:5" ht="36" customHeight="1">
      <c r="A224" s="13" t="s">
        <v>93</v>
      </c>
      <c r="B224" s="10" t="s">
        <v>368</v>
      </c>
      <c r="C224" s="10"/>
      <c r="D224" s="55" t="s">
        <v>146</v>
      </c>
      <c r="E224" s="45">
        <f>E225</f>
        <v>4959.8</v>
      </c>
    </row>
    <row r="225" spans="1:5" ht="36" customHeight="1">
      <c r="A225" s="13" t="s">
        <v>93</v>
      </c>
      <c r="B225" s="10" t="s">
        <v>368</v>
      </c>
      <c r="C225" s="17">
        <v>600</v>
      </c>
      <c r="D225" s="54" t="s">
        <v>136</v>
      </c>
      <c r="E225" s="45">
        <f>'№4'!F414</f>
        <v>4959.8</v>
      </c>
    </row>
    <row r="226" spans="1:5" ht="36" customHeight="1">
      <c r="A226" s="13" t="s">
        <v>93</v>
      </c>
      <c r="B226" s="10" t="s">
        <v>384</v>
      </c>
      <c r="C226" s="10"/>
      <c r="D226" s="54" t="s">
        <v>145</v>
      </c>
      <c r="E226" s="45">
        <f>E227</f>
        <v>6026.8</v>
      </c>
    </row>
    <row r="227" spans="1:5" ht="36" customHeight="1">
      <c r="A227" s="13" t="s">
        <v>93</v>
      </c>
      <c r="B227" s="10" t="s">
        <v>384</v>
      </c>
      <c r="C227" s="17">
        <v>600</v>
      </c>
      <c r="D227" s="54" t="s">
        <v>136</v>
      </c>
      <c r="E227" s="45">
        <f>'№4'!F416</f>
        <v>6026.8</v>
      </c>
    </row>
    <row r="228" spans="1:5" ht="33">
      <c r="A228" s="13" t="s">
        <v>93</v>
      </c>
      <c r="B228" s="10" t="s">
        <v>364</v>
      </c>
      <c r="C228" s="10"/>
      <c r="D228" s="54" t="s">
        <v>140</v>
      </c>
      <c r="E228" s="45">
        <f>E229</f>
        <v>3607.6</v>
      </c>
    </row>
    <row r="229" spans="1:5" ht="33">
      <c r="A229" s="13" t="s">
        <v>93</v>
      </c>
      <c r="B229" s="10" t="s">
        <v>364</v>
      </c>
      <c r="C229" s="17">
        <v>600</v>
      </c>
      <c r="D229" s="52" t="s">
        <v>136</v>
      </c>
      <c r="E229" s="45">
        <f>'№4'!F419</f>
        <v>3607.6</v>
      </c>
    </row>
    <row r="230" spans="1:5" ht="49.5">
      <c r="A230" s="13" t="s">
        <v>93</v>
      </c>
      <c r="B230" s="10" t="s">
        <v>365</v>
      </c>
      <c r="C230" s="10"/>
      <c r="D230" s="54" t="s">
        <v>141</v>
      </c>
      <c r="E230" s="45">
        <f>E231</f>
        <v>7838.1</v>
      </c>
    </row>
    <row r="231" spans="1:5" ht="33">
      <c r="A231" s="13" t="s">
        <v>93</v>
      </c>
      <c r="B231" s="10" t="s">
        <v>365</v>
      </c>
      <c r="C231" s="17">
        <v>600</v>
      </c>
      <c r="D231" s="52" t="s">
        <v>136</v>
      </c>
      <c r="E231" s="45">
        <f>'№4'!F421</f>
        <v>7838.1</v>
      </c>
    </row>
    <row r="232" spans="1:5" ht="42.6" customHeight="1">
      <c r="A232" s="33" t="s">
        <v>93</v>
      </c>
      <c r="B232" s="10" t="s">
        <v>304</v>
      </c>
      <c r="C232" s="10"/>
      <c r="D232" s="43" t="s">
        <v>179</v>
      </c>
      <c r="E232" s="45">
        <f>E233</f>
        <v>16744.8</v>
      </c>
    </row>
    <row r="233" spans="1:5" ht="33">
      <c r="A233" s="33" t="s">
        <v>93</v>
      </c>
      <c r="B233" s="10" t="s">
        <v>305</v>
      </c>
      <c r="C233" s="10"/>
      <c r="D233" s="43" t="s">
        <v>180</v>
      </c>
      <c r="E233" s="45">
        <f>E234+E236</f>
        <v>16744.8</v>
      </c>
    </row>
    <row r="234" spans="1:5" ht="24" customHeight="1">
      <c r="A234" s="33" t="s">
        <v>93</v>
      </c>
      <c r="B234" s="10" t="s">
        <v>306</v>
      </c>
      <c r="C234" s="10"/>
      <c r="D234" s="43" t="s">
        <v>221</v>
      </c>
      <c r="E234" s="45">
        <f>E235</f>
        <v>14932</v>
      </c>
    </row>
    <row r="235" spans="1:5" ht="33">
      <c r="A235" s="33" t="s">
        <v>93</v>
      </c>
      <c r="B235" s="10" t="s">
        <v>306</v>
      </c>
      <c r="C235" s="17">
        <v>600</v>
      </c>
      <c r="D235" s="11" t="s">
        <v>136</v>
      </c>
      <c r="E235" s="45">
        <f>'№4'!F170</f>
        <v>14932</v>
      </c>
    </row>
    <row r="236" spans="1:5" ht="33">
      <c r="A236" s="33" t="s">
        <v>93</v>
      </c>
      <c r="B236" s="10" t="s">
        <v>487</v>
      </c>
      <c r="C236" s="17"/>
      <c r="D236" s="11" t="s">
        <v>488</v>
      </c>
      <c r="E236" s="45">
        <f>E237</f>
        <v>1812.8</v>
      </c>
    </row>
    <row r="237" spans="1:5" ht="33">
      <c r="A237" s="33" t="s">
        <v>93</v>
      </c>
      <c r="B237" s="10" t="s">
        <v>487</v>
      </c>
      <c r="C237" s="17">
        <v>600</v>
      </c>
      <c r="D237" s="11" t="s">
        <v>136</v>
      </c>
      <c r="E237" s="45">
        <f>'№4'!F172</f>
        <v>1812.8</v>
      </c>
    </row>
    <row r="238" spans="1:5" ht="49.5">
      <c r="A238" s="13" t="s">
        <v>93</v>
      </c>
      <c r="B238" s="13" t="s">
        <v>339</v>
      </c>
      <c r="C238" s="17"/>
      <c r="D238" s="11" t="s">
        <v>164</v>
      </c>
      <c r="E238" s="45">
        <f>E239</f>
        <v>12980.5</v>
      </c>
    </row>
    <row r="239" spans="1:5" ht="33">
      <c r="A239" s="13" t="s">
        <v>93</v>
      </c>
      <c r="B239" s="13" t="s">
        <v>340</v>
      </c>
      <c r="C239" s="17"/>
      <c r="D239" s="11" t="s">
        <v>165</v>
      </c>
      <c r="E239" s="45">
        <f>E240+E242</f>
        <v>12980.5</v>
      </c>
    </row>
    <row r="240" spans="1:5" ht="49.5">
      <c r="A240" s="13" t="s">
        <v>93</v>
      </c>
      <c r="B240" s="13" t="s">
        <v>341</v>
      </c>
      <c r="C240" s="17"/>
      <c r="D240" s="11" t="s">
        <v>166</v>
      </c>
      <c r="E240" s="45">
        <f>E241</f>
        <v>11720.9</v>
      </c>
    </row>
    <row r="241" spans="1:5" ht="33">
      <c r="A241" s="13" t="s">
        <v>93</v>
      </c>
      <c r="B241" s="13" t="s">
        <v>341</v>
      </c>
      <c r="C241" s="17">
        <v>600</v>
      </c>
      <c r="D241" s="11" t="s">
        <v>136</v>
      </c>
      <c r="E241" s="45">
        <f>'№4'!F318</f>
        <v>11720.9</v>
      </c>
    </row>
    <row r="242" spans="1:5" ht="49.5">
      <c r="A242" s="13" t="s">
        <v>93</v>
      </c>
      <c r="B242" s="13" t="s">
        <v>342</v>
      </c>
      <c r="C242" s="17"/>
      <c r="D242" s="11" t="s">
        <v>253</v>
      </c>
      <c r="E242" s="45">
        <f>E243</f>
        <v>1259.6</v>
      </c>
    </row>
    <row r="243" spans="1:5" ht="33">
      <c r="A243" s="13" t="s">
        <v>93</v>
      </c>
      <c r="B243" s="13" t="s">
        <v>342</v>
      </c>
      <c r="C243" s="17">
        <v>600</v>
      </c>
      <c r="D243" s="11" t="s">
        <v>136</v>
      </c>
      <c r="E243" s="45">
        <f>'№4'!F320</f>
        <v>1259.6</v>
      </c>
    </row>
    <row r="244" spans="1:5" ht="12.75">
      <c r="A244" s="13" t="s">
        <v>93</v>
      </c>
      <c r="B244" s="5">
        <v>9900000000</v>
      </c>
      <c r="C244" s="50"/>
      <c r="D244" s="32" t="s">
        <v>9</v>
      </c>
      <c r="E244" s="45">
        <f>E245</f>
        <v>100</v>
      </c>
    </row>
    <row r="245" spans="1:5" ht="33">
      <c r="A245" s="13" t="s">
        <v>93</v>
      </c>
      <c r="B245" s="5">
        <v>9950000000</v>
      </c>
      <c r="C245" s="49"/>
      <c r="D245" s="11" t="s">
        <v>763</v>
      </c>
      <c r="E245" s="45">
        <f>E246</f>
        <v>100</v>
      </c>
    </row>
    <row r="246" spans="1:5" ht="33">
      <c r="A246" s="13" t="s">
        <v>93</v>
      </c>
      <c r="B246" s="5" t="s">
        <v>764</v>
      </c>
      <c r="C246" s="49"/>
      <c r="D246" s="11" t="s">
        <v>765</v>
      </c>
      <c r="E246" s="45">
        <f>E247</f>
        <v>100</v>
      </c>
    </row>
    <row r="247" spans="1:5" ht="33">
      <c r="A247" s="13" t="s">
        <v>93</v>
      </c>
      <c r="B247" s="5" t="s">
        <v>764</v>
      </c>
      <c r="C247" s="17">
        <v>600</v>
      </c>
      <c r="D247" s="11" t="s">
        <v>136</v>
      </c>
      <c r="E247" s="45">
        <f>'№4'!F425</f>
        <v>100</v>
      </c>
    </row>
    <row r="248" spans="1:5" ht="12.75">
      <c r="A248" s="13"/>
      <c r="B248" s="13"/>
      <c r="C248" s="17"/>
      <c r="D248" s="11"/>
      <c r="E248" s="45"/>
    </row>
    <row r="249" spans="1:5" ht="12.75">
      <c r="A249" s="13"/>
      <c r="B249" s="13"/>
      <c r="C249" s="17"/>
      <c r="D249" s="11"/>
      <c r="E249" s="45"/>
    </row>
    <row r="250" spans="1:5" ht="12.75">
      <c r="A250" s="13"/>
      <c r="B250" s="13"/>
      <c r="C250" s="17"/>
      <c r="D250" s="11"/>
      <c r="E250" s="45"/>
    </row>
    <row r="251" spans="1:5" ht="12.75">
      <c r="A251" s="13"/>
      <c r="B251" s="13"/>
      <c r="C251" s="17"/>
      <c r="D251" s="11"/>
      <c r="E251" s="45"/>
    </row>
    <row r="252" spans="1:5" ht="12.75">
      <c r="A252" s="13" t="s">
        <v>78</v>
      </c>
      <c r="B252" s="13"/>
      <c r="C252" s="17"/>
      <c r="D252" s="11" t="s">
        <v>69</v>
      </c>
      <c r="E252" s="45">
        <f>E253</f>
        <v>9246.000000000002</v>
      </c>
    </row>
    <row r="253" spans="1:5" ht="43.15" customHeight="1">
      <c r="A253" s="13" t="s">
        <v>78</v>
      </c>
      <c r="B253" s="13" t="s">
        <v>343</v>
      </c>
      <c r="C253" s="17"/>
      <c r="D253" s="11" t="s">
        <v>132</v>
      </c>
      <c r="E253" s="45">
        <f>E261+E254+E278</f>
        <v>9246.000000000002</v>
      </c>
    </row>
    <row r="254" spans="1:5" ht="33">
      <c r="A254" s="13" t="s">
        <v>78</v>
      </c>
      <c r="B254" s="13" t="s">
        <v>344</v>
      </c>
      <c r="C254" s="17"/>
      <c r="D254" s="11" t="s">
        <v>133</v>
      </c>
      <c r="E254" s="45">
        <f>E255+E257+E259</f>
        <v>3264.6</v>
      </c>
    </row>
    <row r="255" spans="1:5" ht="33">
      <c r="A255" s="13" t="s">
        <v>78</v>
      </c>
      <c r="B255" s="13" t="s">
        <v>478</v>
      </c>
      <c r="C255" s="17"/>
      <c r="D255" s="43" t="s">
        <v>245</v>
      </c>
      <c r="E255" s="45">
        <f>E256</f>
        <v>157.5</v>
      </c>
    </row>
    <row r="256" spans="1:5" ht="12.75">
      <c r="A256" s="13" t="s">
        <v>78</v>
      </c>
      <c r="B256" s="13" t="s">
        <v>478</v>
      </c>
      <c r="C256" s="17" t="s">
        <v>116</v>
      </c>
      <c r="D256" s="11" t="s">
        <v>117</v>
      </c>
      <c r="E256" s="45">
        <f>'№4'!F431</f>
        <v>157.5</v>
      </c>
    </row>
    <row r="257" spans="1:5" ht="33">
      <c r="A257" s="13" t="s">
        <v>78</v>
      </c>
      <c r="B257" s="13" t="s">
        <v>544</v>
      </c>
      <c r="C257" s="17"/>
      <c r="D257" s="11" t="s">
        <v>761</v>
      </c>
      <c r="E257" s="45">
        <f>E258</f>
        <v>43.1</v>
      </c>
    </row>
    <row r="258" spans="1:5" ht="12.75">
      <c r="A258" s="13" t="s">
        <v>78</v>
      </c>
      <c r="B258" s="13" t="s">
        <v>544</v>
      </c>
      <c r="C258" s="17" t="s">
        <v>116</v>
      </c>
      <c r="D258" s="11" t="s">
        <v>117</v>
      </c>
      <c r="E258" s="45">
        <f>'№4'!F433</f>
        <v>43.1</v>
      </c>
    </row>
    <row r="259" spans="1:5" ht="33">
      <c r="A259" s="13" t="s">
        <v>78</v>
      </c>
      <c r="B259" s="13" t="s">
        <v>545</v>
      </c>
      <c r="C259" s="17"/>
      <c r="D259" s="11" t="s">
        <v>543</v>
      </c>
      <c r="E259" s="45">
        <f>E260</f>
        <v>3064</v>
      </c>
    </row>
    <row r="260" spans="1:5" ht="33">
      <c r="A260" s="13" t="s">
        <v>78</v>
      </c>
      <c r="B260" s="13" t="s">
        <v>545</v>
      </c>
      <c r="C260" s="17">
        <v>600</v>
      </c>
      <c r="D260" s="11" t="s">
        <v>136</v>
      </c>
      <c r="E260" s="45">
        <f>'№4'!F435+'№4'!F326</f>
        <v>3064</v>
      </c>
    </row>
    <row r="261" spans="1:5" ht="49.5">
      <c r="A261" s="13" t="s">
        <v>78</v>
      </c>
      <c r="B261" s="13" t="s">
        <v>345</v>
      </c>
      <c r="C261" s="17"/>
      <c r="D261" s="11" t="s">
        <v>157</v>
      </c>
      <c r="E261" s="45">
        <f>E262+E264+E266+E268+E270+E272+E276+E274</f>
        <v>5170.300000000001</v>
      </c>
    </row>
    <row r="262" spans="1:5" ht="18.6" customHeight="1">
      <c r="A262" s="13" t="s">
        <v>78</v>
      </c>
      <c r="B262" s="10" t="s">
        <v>346</v>
      </c>
      <c r="C262" s="10"/>
      <c r="D262" s="43" t="s">
        <v>158</v>
      </c>
      <c r="E262" s="45">
        <f>E263</f>
        <v>54</v>
      </c>
    </row>
    <row r="263" spans="1:5" ht="20.45" customHeight="1">
      <c r="A263" s="13" t="s">
        <v>78</v>
      </c>
      <c r="B263" s="10" t="s">
        <v>346</v>
      </c>
      <c r="C263" s="17" t="s">
        <v>116</v>
      </c>
      <c r="D263" s="11" t="s">
        <v>117</v>
      </c>
      <c r="E263" s="45">
        <f>'№4'!F330</f>
        <v>54</v>
      </c>
    </row>
    <row r="264" spans="1:5" ht="33">
      <c r="A264" s="13" t="s">
        <v>78</v>
      </c>
      <c r="B264" s="10" t="s">
        <v>347</v>
      </c>
      <c r="C264" s="10"/>
      <c r="D264" s="43" t="s">
        <v>159</v>
      </c>
      <c r="E264" s="45">
        <f>E265</f>
        <v>13</v>
      </c>
    </row>
    <row r="265" spans="1:5" ht="33">
      <c r="A265" s="13" t="s">
        <v>78</v>
      </c>
      <c r="B265" s="10" t="s">
        <v>347</v>
      </c>
      <c r="C265" s="47" t="s">
        <v>112</v>
      </c>
      <c r="D265" s="11" t="s">
        <v>479</v>
      </c>
      <c r="E265" s="45">
        <f>'№4'!F331</f>
        <v>13</v>
      </c>
    </row>
    <row r="266" spans="1:5" ht="23.25" customHeight="1">
      <c r="A266" s="13" t="s">
        <v>78</v>
      </c>
      <c r="B266" s="10" t="s">
        <v>386</v>
      </c>
      <c r="C266" s="10"/>
      <c r="D266" s="43" t="s">
        <v>255</v>
      </c>
      <c r="E266" s="45">
        <f>E267</f>
        <v>21</v>
      </c>
    </row>
    <row r="267" spans="1:5" ht="33">
      <c r="A267" s="13" t="s">
        <v>78</v>
      </c>
      <c r="B267" s="10" t="s">
        <v>386</v>
      </c>
      <c r="C267" s="49" t="s">
        <v>112</v>
      </c>
      <c r="D267" s="11" t="s">
        <v>479</v>
      </c>
      <c r="E267" s="45">
        <f>'№4'!F334</f>
        <v>21</v>
      </c>
    </row>
    <row r="268" spans="1:5" ht="22.15" customHeight="1">
      <c r="A268" s="13" t="s">
        <v>78</v>
      </c>
      <c r="B268" s="10" t="s">
        <v>348</v>
      </c>
      <c r="C268" s="10"/>
      <c r="D268" s="43" t="s">
        <v>160</v>
      </c>
      <c r="E268" s="45">
        <f>E269</f>
        <v>4671.900000000001</v>
      </c>
    </row>
    <row r="269" spans="1:5" ht="33">
      <c r="A269" s="13" t="s">
        <v>78</v>
      </c>
      <c r="B269" s="10" t="s">
        <v>348</v>
      </c>
      <c r="C269" s="17">
        <v>600</v>
      </c>
      <c r="D269" s="11" t="s">
        <v>136</v>
      </c>
      <c r="E269" s="45">
        <f>'№4'!F336</f>
        <v>4671.900000000001</v>
      </c>
    </row>
    <row r="270" spans="1:5" ht="33">
      <c r="A270" s="13" t="s">
        <v>78</v>
      </c>
      <c r="B270" s="10" t="s">
        <v>349</v>
      </c>
      <c r="C270" s="10"/>
      <c r="D270" s="43" t="s">
        <v>161</v>
      </c>
      <c r="E270" s="45">
        <f>E271</f>
        <v>164.6</v>
      </c>
    </row>
    <row r="271" spans="1:5" ht="33">
      <c r="A271" s="13" t="s">
        <v>78</v>
      </c>
      <c r="B271" s="10" t="s">
        <v>349</v>
      </c>
      <c r="C271" s="17">
        <v>600</v>
      </c>
      <c r="D271" s="11" t="s">
        <v>136</v>
      </c>
      <c r="E271" s="45">
        <f>'№4'!F338</f>
        <v>164.6</v>
      </c>
    </row>
    <row r="272" spans="1:5" ht="18" customHeight="1">
      <c r="A272" s="13" t="s">
        <v>78</v>
      </c>
      <c r="B272" s="10" t="s">
        <v>350</v>
      </c>
      <c r="C272" s="10"/>
      <c r="D272" s="43" t="s">
        <v>162</v>
      </c>
      <c r="E272" s="45">
        <f>E273</f>
        <v>46</v>
      </c>
    </row>
    <row r="273" spans="1:5" ht="33">
      <c r="A273" s="13" t="s">
        <v>78</v>
      </c>
      <c r="B273" s="10" t="s">
        <v>350</v>
      </c>
      <c r="C273" s="17">
        <v>600</v>
      </c>
      <c r="D273" s="11" t="s">
        <v>136</v>
      </c>
      <c r="E273" s="45">
        <f>'№4'!F340</f>
        <v>46</v>
      </c>
    </row>
    <row r="274" spans="1:5" ht="33">
      <c r="A274" s="13" t="s">
        <v>78</v>
      </c>
      <c r="B274" s="10" t="s">
        <v>498</v>
      </c>
      <c r="C274" s="10"/>
      <c r="D274" s="43" t="s">
        <v>499</v>
      </c>
      <c r="E274" s="45">
        <f>E275</f>
        <v>136.8</v>
      </c>
    </row>
    <row r="275" spans="1:5" ht="33">
      <c r="A275" s="13" t="s">
        <v>78</v>
      </c>
      <c r="B275" s="10" t="s">
        <v>498</v>
      </c>
      <c r="C275" s="17">
        <v>600</v>
      </c>
      <c r="D275" s="11" t="s">
        <v>136</v>
      </c>
      <c r="E275" s="45">
        <f>'№4'!F342</f>
        <v>136.8</v>
      </c>
    </row>
    <row r="276" spans="1:5" ht="49.5">
      <c r="A276" s="13" t="s">
        <v>78</v>
      </c>
      <c r="B276" s="10" t="s">
        <v>402</v>
      </c>
      <c r="C276" s="10"/>
      <c r="D276" s="43" t="s">
        <v>163</v>
      </c>
      <c r="E276" s="45">
        <f>E277</f>
        <v>63</v>
      </c>
    </row>
    <row r="277" spans="1:5" ht="33">
      <c r="A277" s="13" t="s">
        <v>78</v>
      </c>
      <c r="B277" s="10" t="s">
        <v>402</v>
      </c>
      <c r="C277" s="17">
        <v>600</v>
      </c>
      <c r="D277" s="11" t="s">
        <v>136</v>
      </c>
      <c r="E277" s="45">
        <f>'№4'!F345</f>
        <v>63</v>
      </c>
    </row>
    <row r="278" spans="1:5" ht="66">
      <c r="A278" s="13" t="s">
        <v>78</v>
      </c>
      <c r="B278" s="13" t="s">
        <v>529</v>
      </c>
      <c r="C278" s="17"/>
      <c r="D278" s="11" t="s">
        <v>530</v>
      </c>
      <c r="E278" s="45">
        <f>E279</f>
        <v>811.1</v>
      </c>
    </row>
    <row r="279" spans="1:5" ht="66">
      <c r="A279" s="13" t="s">
        <v>78</v>
      </c>
      <c r="B279" s="13" t="s">
        <v>531</v>
      </c>
      <c r="C279" s="17"/>
      <c r="D279" s="11" t="s">
        <v>532</v>
      </c>
      <c r="E279" s="45">
        <f>E280</f>
        <v>811.1</v>
      </c>
    </row>
    <row r="280" spans="1:5" ht="72" customHeight="1">
      <c r="A280" s="13" t="s">
        <v>78</v>
      </c>
      <c r="B280" s="13" t="s">
        <v>534</v>
      </c>
      <c r="C280" s="17"/>
      <c r="D280" s="11" t="s">
        <v>533</v>
      </c>
      <c r="E280" s="45">
        <f>E281</f>
        <v>811.1</v>
      </c>
    </row>
    <row r="281" spans="1:5" ht="33">
      <c r="A281" s="13" t="s">
        <v>78</v>
      </c>
      <c r="B281" s="13" t="s">
        <v>534</v>
      </c>
      <c r="C281" s="10" t="s">
        <v>112</v>
      </c>
      <c r="D281" s="11" t="s">
        <v>479</v>
      </c>
      <c r="E281" s="45">
        <f>'№4'!F178</f>
        <v>811.1</v>
      </c>
    </row>
    <row r="282" spans="1:5" ht="21.6" customHeight="1">
      <c r="A282" s="13" t="s">
        <v>94</v>
      </c>
      <c r="B282" s="13"/>
      <c r="C282" s="17"/>
      <c r="D282" s="52" t="s">
        <v>30</v>
      </c>
      <c r="E282" s="45">
        <f aca="true" t="shared" si="10" ref="E282:E283">E283</f>
        <v>15347.499999999998</v>
      </c>
    </row>
    <row r="283" spans="1:5" ht="42.6" customHeight="1">
      <c r="A283" s="13" t="s">
        <v>94</v>
      </c>
      <c r="B283" s="13" t="s">
        <v>343</v>
      </c>
      <c r="C283" s="17"/>
      <c r="D283" s="52" t="s">
        <v>132</v>
      </c>
      <c r="E283" s="45">
        <f t="shared" si="10"/>
        <v>15347.499999999998</v>
      </c>
    </row>
    <row r="284" spans="1:5" ht="12.75">
      <c r="A284" s="13" t="s">
        <v>94</v>
      </c>
      <c r="B284" s="10" t="s">
        <v>370</v>
      </c>
      <c r="C284" s="10"/>
      <c r="D284" s="54" t="s">
        <v>5</v>
      </c>
      <c r="E284" s="45">
        <f>E285+E287+E292</f>
        <v>15347.499999999998</v>
      </c>
    </row>
    <row r="285" spans="1:5" ht="66">
      <c r="A285" s="13" t="s">
        <v>94</v>
      </c>
      <c r="B285" s="10" t="s">
        <v>371</v>
      </c>
      <c r="C285" s="10"/>
      <c r="D285" s="55" t="s">
        <v>118</v>
      </c>
      <c r="E285" s="45">
        <f>E286</f>
        <v>1930.3</v>
      </c>
    </row>
    <row r="286" spans="1:5" ht="66">
      <c r="A286" s="13" t="s">
        <v>94</v>
      </c>
      <c r="B286" s="10" t="s">
        <v>371</v>
      </c>
      <c r="C286" s="47" t="s">
        <v>111</v>
      </c>
      <c r="D286" s="52" t="s">
        <v>6</v>
      </c>
      <c r="E286" s="45">
        <f>'№4'!F441</f>
        <v>1930.3</v>
      </c>
    </row>
    <row r="287" spans="1:5" ht="44.45" customHeight="1">
      <c r="A287" s="13" t="s">
        <v>94</v>
      </c>
      <c r="B287" s="10" t="s">
        <v>372</v>
      </c>
      <c r="C287" s="10"/>
      <c r="D287" s="55" t="s">
        <v>147</v>
      </c>
      <c r="E287" s="45">
        <f>E288+E289+E291+E290</f>
        <v>8678.199999999999</v>
      </c>
    </row>
    <row r="288" spans="1:5" ht="66">
      <c r="A288" s="13" t="s">
        <v>94</v>
      </c>
      <c r="B288" s="10" t="s">
        <v>372</v>
      </c>
      <c r="C288" s="47" t="s">
        <v>111</v>
      </c>
      <c r="D288" s="52" t="s">
        <v>6</v>
      </c>
      <c r="E288" s="45">
        <f>'№4'!F443</f>
        <v>6517.2</v>
      </c>
    </row>
    <row r="289" spans="1:5" ht="33">
      <c r="A289" s="13" t="s">
        <v>94</v>
      </c>
      <c r="B289" s="10" t="s">
        <v>372</v>
      </c>
      <c r="C289" s="48" t="s">
        <v>112</v>
      </c>
      <c r="D289" s="11" t="s">
        <v>479</v>
      </c>
      <c r="E289" s="45">
        <f>'№4'!F444</f>
        <v>1893.9</v>
      </c>
    </row>
    <row r="290" spans="1:5" ht="12.75">
      <c r="A290" s="13" t="s">
        <v>94</v>
      </c>
      <c r="B290" s="10" t="s">
        <v>372</v>
      </c>
      <c r="C290" s="17" t="s">
        <v>116</v>
      </c>
      <c r="D290" s="11" t="s">
        <v>117</v>
      </c>
      <c r="E290" s="45">
        <f>'№4'!F445</f>
        <v>85.3</v>
      </c>
    </row>
    <row r="291" spans="1:5" ht="21" customHeight="1">
      <c r="A291" s="13" t="s">
        <v>94</v>
      </c>
      <c r="B291" s="10" t="s">
        <v>372</v>
      </c>
      <c r="C291" s="48" t="s">
        <v>113</v>
      </c>
      <c r="D291" s="56" t="s">
        <v>114</v>
      </c>
      <c r="E291" s="45">
        <f>'№4'!F446</f>
        <v>181.8</v>
      </c>
    </row>
    <row r="292" spans="1:5" ht="40.15" customHeight="1">
      <c r="A292" s="13" t="s">
        <v>94</v>
      </c>
      <c r="B292" s="10" t="s">
        <v>373</v>
      </c>
      <c r="C292" s="10"/>
      <c r="D292" s="55" t="s">
        <v>148</v>
      </c>
      <c r="E292" s="45">
        <f>E293+E294</f>
        <v>4739</v>
      </c>
    </row>
    <row r="293" spans="1:5" ht="66">
      <c r="A293" s="13" t="s">
        <v>94</v>
      </c>
      <c r="B293" s="10" t="s">
        <v>373</v>
      </c>
      <c r="C293" s="49" t="s">
        <v>111</v>
      </c>
      <c r="D293" s="52" t="s">
        <v>6</v>
      </c>
      <c r="E293" s="45">
        <f>'№4'!F448</f>
        <v>4112.1</v>
      </c>
    </row>
    <row r="294" spans="1:5" ht="33">
      <c r="A294" s="13" t="s">
        <v>94</v>
      </c>
      <c r="B294" s="10" t="s">
        <v>373</v>
      </c>
      <c r="C294" s="49" t="s">
        <v>112</v>
      </c>
      <c r="D294" s="11" t="s">
        <v>479</v>
      </c>
      <c r="E294" s="45">
        <f>'№4'!F449</f>
        <v>626.9</v>
      </c>
    </row>
    <row r="295" spans="1:5" s="69" customFormat="1" ht="12.75">
      <c r="A295" s="34" t="s">
        <v>81</v>
      </c>
      <c r="B295" s="34"/>
      <c r="C295" s="34"/>
      <c r="D295" s="35" t="s">
        <v>129</v>
      </c>
      <c r="E295" s="65">
        <f aca="true" t="shared" si="11" ref="E295:E296">E296</f>
        <v>22859.800000000003</v>
      </c>
    </row>
    <row r="296" spans="1:5" ht="12.75">
      <c r="A296" s="33" t="s">
        <v>82</v>
      </c>
      <c r="B296" s="10"/>
      <c r="C296" s="49"/>
      <c r="D296" s="11" t="s">
        <v>31</v>
      </c>
      <c r="E296" s="45">
        <f t="shared" si="11"/>
        <v>22859.800000000003</v>
      </c>
    </row>
    <row r="297" spans="1:5" ht="36.6" customHeight="1">
      <c r="A297" s="33" t="s">
        <v>82</v>
      </c>
      <c r="B297" s="10" t="s">
        <v>304</v>
      </c>
      <c r="C297" s="10"/>
      <c r="D297" s="43" t="s">
        <v>179</v>
      </c>
      <c r="E297" s="45">
        <f>E298</f>
        <v>22859.800000000003</v>
      </c>
    </row>
    <row r="298" spans="1:5" ht="34.9" customHeight="1">
      <c r="A298" s="33" t="s">
        <v>82</v>
      </c>
      <c r="B298" s="10" t="s">
        <v>305</v>
      </c>
      <c r="C298" s="10"/>
      <c r="D298" s="43" t="s">
        <v>180</v>
      </c>
      <c r="E298" s="45">
        <f>E301+E307+E311+E303+E299+E309</f>
        <v>22859.800000000003</v>
      </c>
    </row>
    <row r="299" spans="1:5" ht="34.9" customHeight="1">
      <c r="A299" s="33" t="s">
        <v>82</v>
      </c>
      <c r="B299" s="10" t="s">
        <v>309</v>
      </c>
      <c r="C299" s="10"/>
      <c r="D299" s="11" t="s">
        <v>252</v>
      </c>
      <c r="E299" s="45">
        <f>E300</f>
        <v>860.6</v>
      </c>
    </row>
    <row r="300" spans="1:5" ht="34.9" customHeight="1">
      <c r="A300" s="33" t="s">
        <v>82</v>
      </c>
      <c r="B300" s="10" t="s">
        <v>309</v>
      </c>
      <c r="C300" s="10" t="s">
        <v>112</v>
      </c>
      <c r="D300" s="11" t="s">
        <v>479</v>
      </c>
      <c r="E300" s="45">
        <f>'№4'!F184</f>
        <v>860.6</v>
      </c>
    </row>
    <row r="301" spans="1:5" ht="35.45" customHeight="1">
      <c r="A301" s="33" t="s">
        <v>82</v>
      </c>
      <c r="B301" s="10" t="s">
        <v>376</v>
      </c>
      <c r="C301" s="10"/>
      <c r="D301" s="43" t="s">
        <v>181</v>
      </c>
      <c r="E301" s="45">
        <f>E302</f>
        <v>150</v>
      </c>
    </row>
    <row r="302" spans="1:5" ht="38.45" customHeight="1">
      <c r="A302" s="33" t="s">
        <v>82</v>
      </c>
      <c r="B302" s="10" t="s">
        <v>376</v>
      </c>
      <c r="C302" s="47" t="s">
        <v>112</v>
      </c>
      <c r="D302" s="11" t="s">
        <v>479</v>
      </c>
      <c r="E302" s="45">
        <f>'№4'!F187</f>
        <v>150</v>
      </c>
    </row>
    <row r="303" spans="1:5" ht="23.25" customHeight="1">
      <c r="A303" s="33" t="s">
        <v>82</v>
      </c>
      <c r="B303" s="10" t="s">
        <v>310</v>
      </c>
      <c r="C303" s="10"/>
      <c r="D303" s="43" t="s">
        <v>184</v>
      </c>
      <c r="E303" s="45">
        <f>E304+E305+E306</f>
        <v>8490.2</v>
      </c>
    </row>
    <row r="304" spans="1:5" ht="38.45" customHeight="1">
      <c r="A304" s="33" t="s">
        <v>82</v>
      </c>
      <c r="B304" s="10" t="s">
        <v>310</v>
      </c>
      <c r="C304" s="10" t="s">
        <v>111</v>
      </c>
      <c r="D304" s="11" t="s">
        <v>6</v>
      </c>
      <c r="E304" s="45">
        <f>'№4'!F189</f>
        <v>6962.5</v>
      </c>
    </row>
    <row r="305" spans="1:5" ht="38.45" customHeight="1">
      <c r="A305" s="33" t="s">
        <v>82</v>
      </c>
      <c r="B305" s="10" t="s">
        <v>310</v>
      </c>
      <c r="C305" s="10" t="s">
        <v>112</v>
      </c>
      <c r="D305" s="11" t="s">
        <v>479</v>
      </c>
      <c r="E305" s="45">
        <f>'№4'!F190</f>
        <v>1407.2</v>
      </c>
    </row>
    <row r="306" spans="1:5" ht="24.75" customHeight="1">
      <c r="A306" s="33" t="s">
        <v>82</v>
      </c>
      <c r="B306" s="10" t="s">
        <v>310</v>
      </c>
      <c r="C306" s="10" t="s">
        <v>113</v>
      </c>
      <c r="D306" s="11" t="s">
        <v>114</v>
      </c>
      <c r="E306" s="45">
        <f>'№4'!F191</f>
        <v>120.5</v>
      </c>
    </row>
    <row r="307" spans="1:5" ht="33">
      <c r="A307" s="33" t="s">
        <v>82</v>
      </c>
      <c r="B307" s="10" t="s">
        <v>307</v>
      </c>
      <c r="C307" s="10"/>
      <c r="D307" s="43" t="s">
        <v>182</v>
      </c>
      <c r="E307" s="45">
        <f>E308</f>
        <v>12759.1</v>
      </c>
    </row>
    <row r="308" spans="1:5" ht="33">
      <c r="A308" s="33" t="s">
        <v>82</v>
      </c>
      <c r="B308" s="10" t="s">
        <v>307</v>
      </c>
      <c r="C308" s="17">
        <v>600</v>
      </c>
      <c r="D308" s="11" t="s">
        <v>136</v>
      </c>
      <c r="E308" s="45">
        <f>'№4'!F194</f>
        <v>12759.1</v>
      </c>
    </row>
    <row r="309" spans="1:5" ht="49.5">
      <c r="A309" s="33" t="s">
        <v>82</v>
      </c>
      <c r="B309" s="10" t="s">
        <v>485</v>
      </c>
      <c r="C309" s="17"/>
      <c r="D309" s="43" t="s">
        <v>486</v>
      </c>
      <c r="E309" s="45">
        <f>E310</f>
        <v>568.9</v>
      </c>
    </row>
    <row r="310" spans="1:5" ht="33">
      <c r="A310" s="33" t="s">
        <v>82</v>
      </c>
      <c r="B310" s="10" t="s">
        <v>485</v>
      </c>
      <c r="C310" s="17">
        <v>600</v>
      </c>
      <c r="D310" s="11" t="s">
        <v>136</v>
      </c>
      <c r="E310" s="45">
        <f>'№4'!F196</f>
        <v>568.9</v>
      </c>
    </row>
    <row r="311" spans="1:5" ht="49.5">
      <c r="A311" s="33" t="s">
        <v>82</v>
      </c>
      <c r="B311" s="10" t="s">
        <v>308</v>
      </c>
      <c r="C311" s="10"/>
      <c r="D311" s="43" t="s">
        <v>183</v>
      </c>
      <c r="E311" s="45">
        <f>E312</f>
        <v>31</v>
      </c>
    </row>
    <row r="312" spans="1:5" ht="33">
      <c r="A312" s="33" t="s">
        <v>82</v>
      </c>
      <c r="B312" s="10" t="s">
        <v>308</v>
      </c>
      <c r="C312" s="17">
        <v>600</v>
      </c>
      <c r="D312" s="11" t="s">
        <v>136</v>
      </c>
      <c r="E312" s="45">
        <f>'№4'!F199</f>
        <v>31</v>
      </c>
    </row>
    <row r="313" spans="1:5" s="69" customFormat="1" ht="12.75">
      <c r="A313" s="34" t="s">
        <v>79</v>
      </c>
      <c r="B313" s="34"/>
      <c r="C313" s="34"/>
      <c r="D313" s="35" t="s">
        <v>71</v>
      </c>
      <c r="E313" s="65">
        <f>E314+E319+E334</f>
        <v>18429.6</v>
      </c>
    </row>
    <row r="314" spans="1:5" ht="12.75">
      <c r="A314" s="17">
        <v>1001</v>
      </c>
      <c r="B314" s="13"/>
      <c r="C314" s="17"/>
      <c r="D314" s="11" t="s">
        <v>72</v>
      </c>
      <c r="E314" s="45">
        <f>E315</f>
        <v>1738.9</v>
      </c>
    </row>
    <row r="315" spans="1:5" ht="49.5">
      <c r="A315" s="13" t="s">
        <v>95</v>
      </c>
      <c r="B315" s="10" t="s">
        <v>258</v>
      </c>
      <c r="C315" s="33"/>
      <c r="D315" s="31" t="s">
        <v>236</v>
      </c>
      <c r="E315" s="45">
        <f>E316</f>
        <v>1738.9</v>
      </c>
    </row>
    <row r="316" spans="1:5" ht="19.9" customHeight="1">
      <c r="A316" s="13" t="s">
        <v>95</v>
      </c>
      <c r="B316" s="10" t="s">
        <v>311</v>
      </c>
      <c r="C316" s="33"/>
      <c r="D316" s="11" t="s">
        <v>186</v>
      </c>
      <c r="E316" s="45">
        <f>E317</f>
        <v>1738.9</v>
      </c>
    </row>
    <row r="317" spans="1:5" ht="49.5">
      <c r="A317" s="13" t="s">
        <v>95</v>
      </c>
      <c r="B317" s="10" t="s">
        <v>312</v>
      </c>
      <c r="C317" s="33"/>
      <c r="D317" s="11" t="s">
        <v>110</v>
      </c>
      <c r="E317" s="45">
        <f>E318</f>
        <v>1738.9</v>
      </c>
    </row>
    <row r="318" spans="1:5" ht="18.6" customHeight="1">
      <c r="A318" s="13" t="s">
        <v>95</v>
      </c>
      <c r="B318" s="10" t="s">
        <v>312</v>
      </c>
      <c r="C318" s="17" t="s">
        <v>116</v>
      </c>
      <c r="D318" s="11" t="s">
        <v>117</v>
      </c>
      <c r="E318" s="45">
        <f>'№4'!F206</f>
        <v>1738.9</v>
      </c>
    </row>
    <row r="319" spans="1:5" ht="21.6" customHeight="1">
      <c r="A319" s="13" t="s">
        <v>80</v>
      </c>
      <c r="B319" s="13"/>
      <c r="C319" s="17"/>
      <c r="D319" s="11" t="s">
        <v>74</v>
      </c>
      <c r="E319" s="45">
        <f>E320+E324</f>
        <v>2526.2</v>
      </c>
    </row>
    <row r="320" spans="1:5" ht="54.6" customHeight="1">
      <c r="A320" s="13" t="s">
        <v>80</v>
      </c>
      <c r="B320" s="10" t="s">
        <v>296</v>
      </c>
      <c r="C320" s="17"/>
      <c r="D320" s="11" t="s">
        <v>178</v>
      </c>
      <c r="E320" s="45">
        <f>E321</f>
        <v>1798.2</v>
      </c>
    </row>
    <row r="321" spans="1:5" ht="21.75" customHeight="1">
      <c r="A321" s="13" t="s">
        <v>80</v>
      </c>
      <c r="B321" s="10" t="s">
        <v>351</v>
      </c>
      <c r="C321" s="17"/>
      <c r="D321" s="11" t="s">
        <v>208</v>
      </c>
      <c r="E321" s="45">
        <f>E322</f>
        <v>1798.2</v>
      </c>
    </row>
    <row r="322" spans="1:5" ht="33">
      <c r="A322" s="13" t="s">
        <v>80</v>
      </c>
      <c r="B322" s="10" t="s">
        <v>420</v>
      </c>
      <c r="C322" s="17"/>
      <c r="D322" s="11" t="s">
        <v>209</v>
      </c>
      <c r="E322" s="45">
        <f>E323</f>
        <v>1798.2</v>
      </c>
    </row>
    <row r="323" spans="1:5" ht="24" customHeight="1">
      <c r="A323" s="13" t="s">
        <v>80</v>
      </c>
      <c r="B323" s="10" t="s">
        <v>420</v>
      </c>
      <c r="C323" s="17" t="s">
        <v>116</v>
      </c>
      <c r="D323" s="11" t="s">
        <v>117</v>
      </c>
      <c r="E323" s="45">
        <f>'№4'!F352</f>
        <v>1798.2</v>
      </c>
    </row>
    <row r="324" spans="1:5" ht="49.5">
      <c r="A324" s="13" t="s">
        <v>80</v>
      </c>
      <c r="B324" s="10" t="s">
        <v>258</v>
      </c>
      <c r="C324" s="33"/>
      <c r="D324" s="31" t="s">
        <v>236</v>
      </c>
      <c r="E324" s="45">
        <f>E325+E328</f>
        <v>728</v>
      </c>
    </row>
    <row r="325" spans="1:5" ht="49.5">
      <c r="A325" s="13" t="s">
        <v>80</v>
      </c>
      <c r="B325" s="13" t="s">
        <v>272</v>
      </c>
      <c r="C325" s="17"/>
      <c r="D325" s="11" t="s">
        <v>188</v>
      </c>
      <c r="E325" s="45">
        <f aca="true" t="shared" si="12" ref="E325:E326">E326</f>
        <v>400</v>
      </c>
    </row>
    <row r="326" spans="1:5" ht="33">
      <c r="A326" s="13" t="s">
        <v>80</v>
      </c>
      <c r="B326" s="13" t="s">
        <v>313</v>
      </c>
      <c r="C326" s="17"/>
      <c r="D326" s="11" t="s">
        <v>189</v>
      </c>
      <c r="E326" s="45">
        <f t="shared" si="12"/>
        <v>400</v>
      </c>
    </row>
    <row r="327" spans="1:5" ht="33">
      <c r="A327" s="13" t="s">
        <v>80</v>
      </c>
      <c r="B327" s="13" t="s">
        <v>313</v>
      </c>
      <c r="C327" s="17">
        <v>600</v>
      </c>
      <c r="D327" s="11" t="s">
        <v>136</v>
      </c>
      <c r="E327" s="45">
        <f>'№4'!F212</f>
        <v>400</v>
      </c>
    </row>
    <row r="328" spans="1:5" ht="22.5" customHeight="1">
      <c r="A328" s="13" t="s">
        <v>80</v>
      </c>
      <c r="B328" s="13" t="s">
        <v>311</v>
      </c>
      <c r="C328" s="17"/>
      <c r="D328" s="11" t="s">
        <v>186</v>
      </c>
      <c r="E328" s="45">
        <f>E332+E329</f>
        <v>328</v>
      </c>
    </row>
    <row r="329" spans="1:5" ht="33">
      <c r="A329" s="33" t="s">
        <v>80</v>
      </c>
      <c r="B329" s="33" t="s">
        <v>315</v>
      </c>
      <c r="C329" s="17"/>
      <c r="D329" s="11" t="s">
        <v>187</v>
      </c>
      <c r="E329" s="45">
        <f>E331+E330</f>
        <v>119.5</v>
      </c>
    </row>
    <row r="330" spans="1:5" ht="33">
      <c r="A330" s="33" t="s">
        <v>80</v>
      </c>
      <c r="B330" s="33" t="s">
        <v>315</v>
      </c>
      <c r="C330" s="10" t="s">
        <v>112</v>
      </c>
      <c r="D330" s="11" t="s">
        <v>479</v>
      </c>
      <c r="E330" s="45">
        <f>'№4'!F216</f>
        <v>3.5</v>
      </c>
    </row>
    <row r="331" spans="1:5" ht="22.5" customHeight="1">
      <c r="A331" s="33" t="s">
        <v>80</v>
      </c>
      <c r="B331" s="33" t="s">
        <v>315</v>
      </c>
      <c r="C331" s="17" t="s">
        <v>116</v>
      </c>
      <c r="D331" s="11" t="s">
        <v>117</v>
      </c>
      <c r="E331" s="45">
        <f>'№4'!F217</f>
        <v>116</v>
      </c>
    </row>
    <row r="332" spans="1:5" ht="33">
      <c r="A332" s="13" t="s">
        <v>80</v>
      </c>
      <c r="B332" s="13" t="s">
        <v>314</v>
      </c>
      <c r="C332" s="17"/>
      <c r="D332" s="11" t="s">
        <v>247</v>
      </c>
      <c r="E332" s="45">
        <f>E333</f>
        <v>208.5</v>
      </c>
    </row>
    <row r="333" spans="1:5" ht="24.75" customHeight="1">
      <c r="A333" s="13" t="s">
        <v>80</v>
      </c>
      <c r="B333" s="13" t="s">
        <v>314</v>
      </c>
      <c r="C333" s="17" t="s">
        <v>116</v>
      </c>
      <c r="D333" s="11" t="s">
        <v>117</v>
      </c>
      <c r="E333" s="45">
        <f>'№4'!F220</f>
        <v>208.5</v>
      </c>
    </row>
    <row r="334" spans="1:5" ht="12.75">
      <c r="A334" s="33" t="s">
        <v>149</v>
      </c>
      <c r="B334" s="10"/>
      <c r="C334" s="49"/>
      <c r="D334" s="11" t="s">
        <v>150</v>
      </c>
      <c r="E334" s="45">
        <f>E335+E340</f>
        <v>14164.5</v>
      </c>
    </row>
    <row r="335" spans="1:5" ht="52.15" customHeight="1">
      <c r="A335" s="17">
        <v>1004</v>
      </c>
      <c r="B335" s="13" t="s">
        <v>343</v>
      </c>
      <c r="C335" s="17"/>
      <c r="D335" s="11" t="s">
        <v>132</v>
      </c>
      <c r="E335" s="45">
        <f aca="true" t="shared" si="13" ref="E335:E336">E336</f>
        <v>7299.6</v>
      </c>
    </row>
    <row r="336" spans="1:5" ht="33">
      <c r="A336" s="17">
        <v>1004</v>
      </c>
      <c r="B336" s="13" t="s">
        <v>344</v>
      </c>
      <c r="C336" s="17"/>
      <c r="D336" s="11" t="s">
        <v>133</v>
      </c>
      <c r="E336" s="45">
        <f t="shared" si="13"/>
        <v>7299.6</v>
      </c>
    </row>
    <row r="337" spans="1:5" ht="60" customHeight="1">
      <c r="A337" s="17">
        <v>1004</v>
      </c>
      <c r="B337" s="10" t="s">
        <v>374</v>
      </c>
      <c r="C337" s="10"/>
      <c r="D337" s="43" t="s">
        <v>151</v>
      </c>
      <c r="E337" s="45">
        <f>E339+E338</f>
        <v>7299.6</v>
      </c>
    </row>
    <row r="338" spans="1:5" ht="33">
      <c r="A338" s="17">
        <v>1004</v>
      </c>
      <c r="B338" s="10" t="s">
        <v>374</v>
      </c>
      <c r="C338" s="49" t="s">
        <v>112</v>
      </c>
      <c r="D338" s="11" t="s">
        <v>479</v>
      </c>
      <c r="E338" s="45">
        <f>'№4'!F456</f>
        <v>212.6</v>
      </c>
    </row>
    <row r="339" spans="1:5" ht="12.75">
      <c r="A339" s="13" t="s">
        <v>149</v>
      </c>
      <c r="B339" s="10" t="s">
        <v>374</v>
      </c>
      <c r="C339" s="17" t="s">
        <v>116</v>
      </c>
      <c r="D339" s="11" t="s">
        <v>117</v>
      </c>
      <c r="E339" s="45">
        <f>'№4'!F457</f>
        <v>7087</v>
      </c>
    </row>
    <row r="340" spans="1:5" ht="58.15" customHeight="1">
      <c r="A340" s="33" t="s">
        <v>149</v>
      </c>
      <c r="B340" s="10" t="s">
        <v>296</v>
      </c>
      <c r="C340" s="49"/>
      <c r="D340" s="11" t="s">
        <v>178</v>
      </c>
      <c r="E340" s="45">
        <f>E341</f>
        <v>6864.9</v>
      </c>
    </row>
    <row r="341" spans="1:5" ht="49.5">
      <c r="A341" s="33" t="s">
        <v>149</v>
      </c>
      <c r="B341" s="10" t="s">
        <v>335</v>
      </c>
      <c r="C341" s="10"/>
      <c r="D341" s="43" t="s">
        <v>246</v>
      </c>
      <c r="E341" s="45">
        <f>E342</f>
        <v>6864.9</v>
      </c>
    </row>
    <row r="342" spans="1:5" ht="82.5">
      <c r="A342" s="33" t="s">
        <v>149</v>
      </c>
      <c r="B342" s="10" t="s">
        <v>477</v>
      </c>
      <c r="C342" s="17"/>
      <c r="D342" s="43" t="s">
        <v>393</v>
      </c>
      <c r="E342" s="45">
        <f>E343</f>
        <v>6864.9</v>
      </c>
    </row>
    <row r="343" spans="1:5" ht="33">
      <c r="A343" s="33" t="s">
        <v>149</v>
      </c>
      <c r="B343" s="10" t="s">
        <v>477</v>
      </c>
      <c r="C343" s="49">
        <v>400</v>
      </c>
      <c r="D343" s="11" t="s">
        <v>185</v>
      </c>
      <c r="E343" s="45">
        <f>'№4'!F297</f>
        <v>6864.9</v>
      </c>
    </row>
    <row r="344" spans="1:5" s="69" customFormat="1" ht="12.75">
      <c r="A344" s="34" t="s">
        <v>103</v>
      </c>
      <c r="B344" s="34"/>
      <c r="C344" s="34"/>
      <c r="D344" s="35" t="s">
        <v>70</v>
      </c>
      <c r="E344" s="65">
        <f>E345+E358</f>
        <v>19885</v>
      </c>
    </row>
    <row r="345" spans="1:5" ht="12.75">
      <c r="A345" s="13" t="s">
        <v>167</v>
      </c>
      <c r="B345" s="13"/>
      <c r="C345" s="17"/>
      <c r="D345" s="84" t="s">
        <v>104</v>
      </c>
      <c r="E345" s="45">
        <f aca="true" t="shared" si="14" ref="E345:E346">E346</f>
        <v>17640.4</v>
      </c>
    </row>
    <row r="346" spans="1:5" ht="49.5">
      <c r="A346" s="13" t="s">
        <v>167</v>
      </c>
      <c r="B346" s="13" t="s">
        <v>339</v>
      </c>
      <c r="C346" s="17"/>
      <c r="D346" s="11" t="s">
        <v>164</v>
      </c>
      <c r="E346" s="45">
        <f t="shared" si="14"/>
        <v>17640.4</v>
      </c>
    </row>
    <row r="347" spans="1:5" ht="33">
      <c r="A347" s="13" t="s">
        <v>167</v>
      </c>
      <c r="B347" s="13" t="s">
        <v>340</v>
      </c>
      <c r="C347" s="17"/>
      <c r="D347" s="11" t="s">
        <v>165</v>
      </c>
      <c r="E347" s="45">
        <f>E348+E352+E354+E356</f>
        <v>17640.4</v>
      </c>
    </row>
    <row r="348" spans="1:5" ht="33">
      <c r="A348" s="13" t="s">
        <v>167</v>
      </c>
      <c r="B348" s="13" t="s">
        <v>352</v>
      </c>
      <c r="C348" s="17"/>
      <c r="D348" s="11" t="s">
        <v>168</v>
      </c>
      <c r="E348" s="45">
        <f>E350+E349+E351</f>
        <v>1152.1</v>
      </c>
    </row>
    <row r="349" spans="1:5" ht="66">
      <c r="A349" s="13" t="s">
        <v>167</v>
      </c>
      <c r="B349" s="13" t="s">
        <v>352</v>
      </c>
      <c r="C349" s="49" t="s">
        <v>111</v>
      </c>
      <c r="D349" s="11" t="s">
        <v>6</v>
      </c>
      <c r="E349" s="45">
        <f>'№4'!F359</f>
        <v>300</v>
      </c>
    </row>
    <row r="350" spans="1:5" ht="33">
      <c r="A350" s="13" t="s">
        <v>167</v>
      </c>
      <c r="B350" s="13" t="s">
        <v>352</v>
      </c>
      <c r="C350" s="47" t="s">
        <v>112</v>
      </c>
      <c r="D350" s="11" t="s">
        <v>479</v>
      </c>
      <c r="E350" s="45">
        <f>'№4'!F360</f>
        <v>792.1</v>
      </c>
    </row>
    <row r="351" spans="1:5" ht="18" customHeight="1">
      <c r="A351" s="13" t="s">
        <v>167</v>
      </c>
      <c r="B351" s="13" t="s">
        <v>352</v>
      </c>
      <c r="C351" s="49" t="s">
        <v>113</v>
      </c>
      <c r="D351" s="11" t="s">
        <v>114</v>
      </c>
      <c r="E351" s="45">
        <f>'№4'!F361</f>
        <v>60</v>
      </c>
    </row>
    <row r="352" spans="1:5" ht="45" customHeight="1">
      <c r="A352" s="13" t="s">
        <v>167</v>
      </c>
      <c r="B352" s="13" t="s">
        <v>353</v>
      </c>
      <c r="C352" s="17"/>
      <c r="D352" s="11" t="s">
        <v>169</v>
      </c>
      <c r="E352" s="45">
        <f>E353</f>
        <v>9477.7</v>
      </c>
    </row>
    <row r="353" spans="1:5" ht="33">
      <c r="A353" s="13" t="s">
        <v>167</v>
      </c>
      <c r="B353" s="13" t="s">
        <v>353</v>
      </c>
      <c r="C353" s="17">
        <v>600</v>
      </c>
      <c r="D353" s="11" t="s">
        <v>136</v>
      </c>
      <c r="E353" s="45">
        <f>'№4'!F363</f>
        <v>9477.7</v>
      </c>
    </row>
    <row r="354" spans="1:5" ht="49.5">
      <c r="A354" s="13" t="s">
        <v>167</v>
      </c>
      <c r="B354" s="13" t="s">
        <v>354</v>
      </c>
      <c r="C354" s="17"/>
      <c r="D354" s="11" t="s">
        <v>170</v>
      </c>
      <c r="E354" s="45">
        <f>E355</f>
        <v>251.9</v>
      </c>
    </row>
    <row r="355" spans="1:5" ht="33">
      <c r="A355" s="13" t="s">
        <v>167</v>
      </c>
      <c r="B355" s="13" t="s">
        <v>354</v>
      </c>
      <c r="C355" s="17">
        <v>600</v>
      </c>
      <c r="D355" s="11" t="s">
        <v>136</v>
      </c>
      <c r="E355" s="45">
        <f>'№4'!F365</f>
        <v>251.9</v>
      </c>
    </row>
    <row r="356" spans="1:5" ht="33">
      <c r="A356" s="13" t="s">
        <v>167</v>
      </c>
      <c r="B356" s="13" t="s">
        <v>355</v>
      </c>
      <c r="C356" s="17"/>
      <c r="D356" s="11" t="s">
        <v>254</v>
      </c>
      <c r="E356" s="45">
        <f>E357</f>
        <v>6758.7</v>
      </c>
    </row>
    <row r="357" spans="1:5" ht="33">
      <c r="A357" s="13" t="s">
        <v>167</v>
      </c>
      <c r="B357" s="13" t="s">
        <v>355</v>
      </c>
      <c r="C357" s="33" t="s">
        <v>115</v>
      </c>
      <c r="D357" s="11" t="s">
        <v>185</v>
      </c>
      <c r="E357" s="45">
        <f>'№4'!F368</f>
        <v>6758.7</v>
      </c>
    </row>
    <row r="358" spans="1:5" ht="22.9" customHeight="1">
      <c r="A358" s="13" t="s">
        <v>171</v>
      </c>
      <c r="B358" s="13"/>
      <c r="C358" s="17"/>
      <c r="D358" s="43" t="s">
        <v>3</v>
      </c>
      <c r="E358" s="45">
        <f aca="true" t="shared" si="15" ref="E358:E360">E359</f>
        <v>2244.6</v>
      </c>
    </row>
    <row r="359" spans="1:5" ht="49.5">
      <c r="A359" s="13" t="s">
        <v>171</v>
      </c>
      <c r="B359" s="13" t="s">
        <v>339</v>
      </c>
      <c r="C359" s="17"/>
      <c r="D359" s="11" t="s">
        <v>164</v>
      </c>
      <c r="E359" s="45">
        <f t="shared" si="15"/>
        <v>2244.6</v>
      </c>
    </row>
    <row r="360" spans="1:5" ht="12.75">
      <c r="A360" s="13" t="s">
        <v>171</v>
      </c>
      <c r="B360" s="10" t="s">
        <v>356</v>
      </c>
      <c r="C360" s="10"/>
      <c r="D360" s="43" t="s">
        <v>5</v>
      </c>
      <c r="E360" s="45">
        <f t="shared" si="15"/>
        <v>2244.6</v>
      </c>
    </row>
    <row r="361" spans="1:5" ht="66">
      <c r="A361" s="13" t="s">
        <v>171</v>
      </c>
      <c r="B361" s="13" t="s">
        <v>357</v>
      </c>
      <c r="C361" s="17"/>
      <c r="D361" s="11" t="s">
        <v>118</v>
      </c>
      <c r="E361" s="45">
        <f>E362+E363+E364</f>
        <v>2244.6</v>
      </c>
    </row>
    <row r="362" spans="1:5" ht="66">
      <c r="A362" s="13" t="s">
        <v>171</v>
      </c>
      <c r="B362" s="13" t="s">
        <v>357</v>
      </c>
      <c r="C362" s="47" t="s">
        <v>111</v>
      </c>
      <c r="D362" s="11" t="s">
        <v>6</v>
      </c>
      <c r="E362" s="45">
        <f>'№4'!F374</f>
        <v>2025.7</v>
      </c>
    </row>
    <row r="363" spans="1:5" ht="33">
      <c r="A363" s="33" t="s">
        <v>171</v>
      </c>
      <c r="B363" s="13" t="s">
        <v>357</v>
      </c>
      <c r="C363" s="48" t="s">
        <v>112</v>
      </c>
      <c r="D363" s="11" t="s">
        <v>479</v>
      </c>
      <c r="E363" s="45">
        <f>'№4'!F375</f>
        <v>186.7</v>
      </c>
    </row>
    <row r="364" spans="1:5" ht="21.75" customHeight="1">
      <c r="A364" s="33" t="s">
        <v>171</v>
      </c>
      <c r="B364" s="13" t="s">
        <v>357</v>
      </c>
      <c r="C364" s="49" t="s">
        <v>113</v>
      </c>
      <c r="D364" s="11" t="s">
        <v>114</v>
      </c>
      <c r="E364" s="45">
        <f>'№4'!F376</f>
        <v>32.199999999999996</v>
      </c>
    </row>
    <row r="365" spans="1:5" s="69" customFormat="1" ht="12.75">
      <c r="A365" s="34">
        <v>1200</v>
      </c>
      <c r="B365" s="34"/>
      <c r="C365" s="34"/>
      <c r="D365" s="35" t="s">
        <v>105</v>
      </c>
      <c r="E365" s="65">
        <f>E366</f>
        <v>2505.6</v>
      </c>
    </row>
    <row r="366" spans="1:5" ht="12.75">
      <c r="A366" s="33" t="s">
        <v>107</v>
      </c>
      <c r="B366" s="10"/>
      <c r="C366" s="33"/>
      <c r="D366" s="11" t="s">
        <v>108</v>
      </c>
      <c r="E366" s="45">
        <f aca="true" t="shared" si="16" ref="E366:E367">E367</f>
        <v>2505.6</v>
      </c>
    </row>
    <row r="367" spans="1:5" ht="49.5">
      <c r="A367" s="33" t="s">
        <v>107</v>
      </c>
      <c r="B367" s="13" t="s">
        <v>258</v>
      </c>
      <c r="C367" s="17"/>
      <c r="D367" s="31" t="s">
        <v>236</v>
      </c>
      <c r="E367" s="45">
        <f t="shared" si="16"/>
        <v>2505.6</v>
      </c>
    </row>
    <row r="368" spans="1:5" ht="49.5">
      <c r="A368" s="33" t="s">
        <v>107</v>
      </c>
      <c r="B368" s="13" t="s">
        <v>272</v>
      </c>
      <c r="C368" s="17"/>
      <c r="D368" s="11" t="s">
        <v>188</v>
      </c>
      <c r="E368" s="45">
        <f>E371+E373+E369+E375</f>
        <v>2505.6</v>
      </c>
    </row>
    <row r="369" spans="1:5" ht="82.5">
      <c r="A369" s="33" t="s">
        <v>107</v>
      </c>
      <c r="B369" s="13" t="s">
        <v>316</v>
      </c>
      <c r="C369" s="17"/>
      <c r="D369" s="11" t="s">
        <v>237</v>
      </c>
      <c r="E369" s="45">
        <f>E370</f>
        <v>924</v>
      </c>
    </row>
    <row r="370" spans="1:5" ht="12.75">
      <c r="A370" s="33" t="s">
        <v>107</v>
      </c>
      <c r="B370" s="13" t="s">
        <v>316</v>
      </c>
      <c r="C370" s="17" t="s">
        <v>113</v>
      </c>
      <c r="D370" s="11" t="s">
        <v>114</v>
      </c>
      <c r="E370" s="45">
        <f>'№4'!F227</f>
        <v>924</v>
      </c>
    </row>
    <row r="371" spans="1:5" ht="79.9" customHeight="1">
      <c r="A371" s="33" t="s">
        <v>107</v>
      </c>
      <c r="B371" s="13" t="s">
        <v>317</v>
      </c>
      <c r="C371" s="17"/>
      <c r="D371" s="11" t="s">
        <v>238</v>
      </c>
      <c r="E371" s="45">
        <f>E372</f>
        <v>480</v>
      </c>
    </row>
    <row r="372" spans="1:5" ht="21" customHeight="1">
      <c r="A372" s="33" t="s">
        <v>107</v>
      </c>
      <c r="B372" s="13" t="s">
        <v>317</v>
      </c>
      <c r="C372" s="17" t="s">
        <v>113</v>
      </c>
      <c r="D372" s="11" t="s">
        <v>114</v>
      </c>
      <c r="E372" s="45">
        <f>'№4'!F229</f>
        <v>480</v>
      </c>
    </row>
    <row r="373" spans="1:5" ht="74.45" customHeight="1">
      <c r="A373" s="33" t="s">
        <v>107</v>
      </c>
      <c r="B373" s="13" t="s">
        <v>328</v>
      </c>
      <c r="C373" s="17"/>
      <c r="D373" s="11" t="s">
        <v>239</v>
      </c>
      <c r="E373" s="45">
        <f>E374</f>
        <v>624</v>
      </c>
    </row>
    <row r="374" spans="1:5" ht="19.15" customHeight="1">
      <c r="A374" s="33" t="s">
        <v>107</v>
      </c>
      <c r="B374" s="13" t="s">
        <v>328</v>
      </c>
      <c r="C374" s="17" t="s">
        <v>113</v>
      </c>
      <c r="D374" s="11" t="s">
        <v>114</v>
      </c>
      <c r="E374" s="45">
        <f>'№4'!F231</f>
        <v>624</v>
      </c>
    </row>
    <row r="375" spans="1:5" ht="82.5">
      <c r="A375" s="33" t="s">
        <v>107</v>
      </c>
      <c r="B375" s="13" t="s">
        <v>536</v>
      </c>
      <c r="C375" s="17"/>
      <c r="D375" s="11" t="s">
        <v>540</v>
      </c>
      <c r="E375" s="45">
        <f>E376</f>
        <v>477.6</v>
      </c>
    </row>
    <row r="376" spans="1:5" ht="12.75">
      <c r="A376" s="33" t="s">
        <v>107</v>
      </c>
      <c r="B376" s="13" t="s">
        <v>536</v>
      </c>
      <c r="C376" s="17" t="s">
        <v>113</v>
      </c>
      <c r="D376" s="11" t="s">
        <v>114</v>
      </c>
      <c r="E376" s="45">
        <f>'№4'!F232</f>
        <v>477.6</v>
      </c>
    </row>
  </sheetData>
  <mergeCells count="4">
    <mergeCell ref="A5:E5"/>
    <mergeCell ref="D1:E1"/>
    <mergeCell ref="A2:E2"/>
    <mergeCell ref="A3:E3"/>
  </mergeCells>
  <printOptions/>
  <pageMargins left="0.5905511811023623" right="0.1968503937007874" top="0" bottom="0" header="0.5118110236220472" footer="0.5118110236220472"/>
  <pageSetup fitToHeight="0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workbookViewId="0" topLeftCell="A1">
      <selection activeCell="D13" sqref="D13"/>
    </sheetView>
  </sheetViews>
  <sheetFormatPr defaultColWidth="9.125" defaultRowHeight="12.75"/>
  <cols>
    <col min="1" max="1" width="7.125" style="102" customWidth="1"/>
    <col min="2" max="2" width="10.125" style="86" customWidth="1"/>
    <col min="3" max="3" width="7.00390625" style="124" customWidth="1"/>
    <col min="4" max="4" width="77.75390625" style="46" customWidth="1"/>
    <col min="5" max="5" width="11.25390625" style="73" customWidth="1"/>
    <col min="6" max="16384" width="9.125" style="46" customWidth="1"/>
  </cols>
  <sheetData>
    <row r="1" spans="1:5" ht="16.9" customHeight="1">
      <c r="A1" s="91"/>
      <c r="B1" s="103"/>
      <c r="C1" s="92"/>
      <c r="D1" s="178" t="s">
        <v>390</v>
      </c>
      <c r="E1" s="178"/>
    </row>
    <row r="2" spans="1:5" ht="16.9" customHeight="1">
      <c r="A2" s="181" t="s">
        <v>33</v>
      </c>
      <c r="B2" s="181"/>
      <c r="C2" s="181"/>
      <c r="D2" s="181"/>
      <c r="E2" s="181"/>
    </row>
    <row r="3" spans="1:5" ht="16.9" customHeight="1">
      <c r="A3" s="182" t="s">
        <v>776</v>
      </c>
      <c r="B3" s="182"/>
      <c r="C3" s="182"/>
      <c r="D3" s="182"/>
      <c r="E3" s="182"/>
    </row>
    <row r="4" spans="1:5" ht="12.75">
      <c r="A4" s="94"/>
      <c r="B4" s="104"/>
      <c r="C4" s="71"/>
      <c r="D4" s="95"/>
      <c r="E4" s="96"/>
    </row>
    <row r="5" spans="1:5" s="70" customFormat="1" ht="51.75" customHeight="1">
      <c r="A5" s="177" t="s">
        <v>257</v>
      </c>
      <c r="B5" s="177"/>
      <c r="C5" s="177"/>
      <c r="D5" s="177"/>
      <c r="E5" s="177"/>
    </row>
    <row r="6" spans="1:5" ht="12.75">
      <c r="A6" s="97"/>
      <c r="B6" s="105"/>
      <c r="C6" s="98"/>
      <c r="D6" s="99"/>
      <c r="E6" s="100"/>
    </row>
    <row r="7" spans="1:5" ht="33">
      <c r="A7" s="64" t="s">
        <v>223</v>
      </c>
      <c r="B7" s="64" t="s">
        <v>222</v>
      </c>
      <c r="C7" s="64" t="s">
        <v>36</v>
      </c>
      <c r="D7" s="17" t="s">
        <v>39</v>
      </c>
      <c r="E7" s="45" t="s">
        <v>377</v>
      </c>
    </row>
    <row r="8" spans="1:5" ht="12.75">
      <c r="A8" s="78">
        <v>1</v>
      </c>
      <c r="B8" s="79" t="s">
        <v>122</v>
      </c>
      <c r="C8" s="17">
        <v>3</v>
      </c>
      <c r="D8" s="78">
        <v>4</v>
      </c>
      <c r="E8" s="66">
        <v>5</v>
      </c>
    </row>
    <row r="9" spans="1:5" s="69" customFormat="1" ht="12.75">
      <c r="A9" s="101"/>
      <c r="B9" s="81"/>
      <c r="C9" s="82"/>
      <c r="D9" s="80" t="s">
        <v>4</v>
      </c>
      <c r="E9" s="65">
        <f>E10+E19+E22+E27+E32+E37+E42+E47+E62+E67+E74</f>
        <v>637924.9999999999</v>
      </c>
    </row>
    <row r="10" spans="1:5" s="69" customFormat="1" ht="49.5">
      <c r="A10" s="34" t="s">
        <v>224</v>
      </c>
      <c r="B10" s="34"/>
      <c r="C10" s="34"/>
      <c r="D10" s="35" t="s">
        <v>132</v>
      </c>
      <c r="E10" s="65">
        <f>E11+E13+E17+E15</f>
        <v>420673.3999999999</v>
      </c>
    </row>
    <row r="11" spans="1:5" ht="33">
      <c r="A11" s="33" t="s">
        <v>224</v>
      </c>
      <c r="B11" s="33" t="s">
        <v>16</v>
      </c>
      <c r="C11" s="33"/>
      <c r="D11" s="31" t="s">
        <v>133</v>
      </c>
      <c r="E11" s="45">
        <f>E12</f>
        <v>399344.49999999994</v>
      </c>
    </row>
    <row r="12" spans="1:5" ht="21.75" customHeight="1">
      <c r="A12" s="33"/>
      <c r="B12" s="33"/>
      <c r="C12" s="33" t="s">
        <v>25</v>
      </c>
      <c r="D12" s="31" t="s">
        <v>26</v>
      </c>
      <c r="E12" s="45">
        <f>'№7'!D12</f>
        <v>399344.49999999994</v>
      </c>
    </row>
    <row r="13" spans="1:5" ht="49.5">
      <c r="A13" s="33" t="s">
        <v>224</v>
      </c>
      <c r="B13" s="13" t="s">
        <v>122</v>
      </c>
      <c r="C13" s="17"/>
      <c r="D13" s="31" t="s">
        <v>157</v>
      </c>
      <c r="E13" s="45">
        <f>E14</f>
        <v>5170.300000000001</v>
      </c>
    </row>
    <row r="14" spans="1:5" ht="33">
      <c r="A14" s="33" t="s">
        <v>224</v>
      </c>
      <c r="B14" s="13" t="s">
        <v>122</v>
      </c>
      <c r="C14" s="33" t="s">
        <v>17</v>
      </c>
      <c r="D14" s="31" t="s">
        <v>22</v>
      </c>
      <c r="E14" s="45">
        <f>'№7'!D56</f>
        <v>5170.300000000001</v>
      </c>
    </row>
    <row r="15" spans="1:5" ht="66">
      <c r="A15" s="33" t="s">
        <v>224</v>
      </c>
      <c r="B15" s="13" t="s">
        <v>123</v>
      </c>
      <c r="C15" s="33"/>
      <c r="D15" s="31" t="s">
        <v>759</v>
      </c>
      <c r="E15" s="45">
        <f>E16</f>
        <v>811.1</v>
      </c>
    </row>
    <row r="16" spans="1:5" ht="12.75">
      <c r="A16" s="33" t="s">
        <v>224</v>
      </c>
      <c r="B16" s="13" t="s">
        <v>123</v>
      </c>
      <c r="C16" s="33" t="s">
        <v>40</v>
      </c>
      <c r="D16" s="31" t="s">
        <v>130</v>
      </c>
      <c r="E16" s="45">
        <f>'№7'!D73</f>
        <v>811.1</v>
      </c>
    </row>
    <row r="17" spans="1:5" ht="12.75">
      <c r="A17" s="33" t="s">
        <v>224</v>
      </c>
      <c r="B17" s="10" t="s">
        <v>127</v>
      </c>
      <c r="C17" s="17"/>
      <c r="D17" s="31" t="s">
        <v>5</v>
      </c>
      <c r="E17" s="45">
        <f>E18</f>
        <v>15347.499999999998</v>
      </c>
    </row>
    <row r="18" spans="1:5" ht="33">
      <c r="A18" s="13" t="s">
        <v>224</v>
      </c>
      <c r="B18" s="13" t="s">
        <v>127</v>
      </c>
      <c r="C18" s="33" t="s">
        <v>25</v>
      </c>
      <c r="D18" s="31" t="s">
        <v>26</v>
      </c>
      <c r="E18" s="45">
        <f>'№7'!D76</f>
        <v>15347.499999999998</v>
      </c>
    </row>
    <row r="19" spans="1:5" s="69" customFormat="1" ht="34.9" customHeight="1">
      <c r="A19" s="34" t="s">
        <v>225</v>
      </c>
      <c r="B19" s="34"/>
      <c r="C19" s="34"/>
      <c r="D19" s="35" t="s">
        <v>179</v>
      </c>
      <c r="E19" s="65">
        <f>E20</f>
        <v>39604.600000000006</v>
      </c>
    </row>
    <row r="20" spans="1:5" ht="33">
      <c r="A20" s="13" t="s">
        <v>225</v>
      </c>
      <c r="B20" s="5">
        <v>1</v>
      </c>
      <c r="C20" s="10"/>
      <c r="D20" s="31" t="s">
        <v>180</v>
      </c>
      <c r="E20" s="45">
        <f>E21</f>
        <v>39604.600000000006</v>
      </c>
    </row>
    <row r="21" spans="1:5" ht="18.6" customHeight="1">
      <c r="A21" s="13" t="s">
        <v>225</v>
      </c>
      <c r="B21" s="5">
        <v>1</v>
      </c>
      <c r="C21" s="33" t="s">
        <v>40</v>
      </c>
      <c r="D21" s="31" t="s">
        <v>130</v>
      </c>
      <c r="E21" s="45">
        <f>'№7'!D84</f>
        <v>39604.600000000006</v>
      </c>
    </row>
    <row r="22" spans="1:5" s="69" customFormat="1" ht="49.5">
      <c r="A22" s="34" t="s">
        <v>226</v>
      </c>
      <c r="B22" s="34"/>
      <c r="C22" s="34"/>
      <c r="D22" s="35" t="s">
        <v>164</v>
      </c>
      <c r="E22" s="65">
        <f>E23+E25</f>
        <v>32865.5</v>
      </c>
    </row>
    <row r="23" spans="1:5" ht="33">
      <c r="A23" s="13" t="s">
        <v>226</v>
      </c>
      <c r="B23" s="5">
        <v>1</v>
      </c>
      <c r="C23" s="42"/>
      <c r="D23" s="31" t="s">
        <v>165</v>
      </c>
      <c r="E23" s="45">
        <f>E24</f>
        <v>30620.9</v>
      </c>
    </row>
    <row r="24" spans="1:5" ht="33">
      <c r="A24" s="13" t="s">
        <v>226</v>
      </c>
      <c r="B24" s="5">
        <v>1</v>
      </c>
      <c r="C24" s="42" t="s">
        <v>17</v>
      </c>
      <c r="D24" s="31" t="s">
        <v>22</v>
      </c>
      <c r="E24" s="45">
        <f>'№7'!D102</f>
        <v>30620.9</v>
      </c>
    </row>
    <row r="25" spans="1:5" ht="18.6" customHeight="1">
      <c r="A25" s="13" t="s">
        <v>226</v>
      </c>
      <c r="B25" s="5">
        <v>9</v>
      </c>
      <c r="C25" s="42"/>
      <c r="D25" s="31" t="s">
        <v>5</v>
      </c>
      <c r="E25" s="45">
        <f>E26</f>
        <v>2244.6</v>
      </c>
    </row>
    <row r="26" spans="1:5" ht="33">
      <c r="A26" s="13" t="s">
        <v>226</v>
      </c>
      <c r="B26" s="5">
        <v>9</v>
      </c>
      <c r="C26" s="42" t="s">
        <v>17</v>
      </c>
      <c r="D26" s="31" t="s">
        <v>22</v>
      </c>
      <c r="E26" s="45">
        <f>'№7'!D115</f>
        <v>2244.6</v>
      </c>
    </row>
    <row r="27" spans="1:5" s="69" customFormat="1" ht="57.6" customHeight="1">
      <c r="A27" s="34" t="s">
        <v>227</v>
      </c>
      <c r="B27" s="34"/>
      <c r="C27" s="34"/>
      <c r="D27" s="35" t="s">
        <v>178</v>
      </c>
      <c r="E27" s="65">
        <f>E28+E30</f>
        <v>8663.1</v>
      </c>
    </row>
    <row r="28" spans="1:5" ht="20.45" customHeight="1">
      <c r="A28" s="13" t="s">
        <v>227</v>
      </c>
      <c r="B28" s="5" t="s">
        <v>122</v>
      </c>
      <c r="C28" s="42"/>
      <c r="D28" s="31" t="s">
        <v>208</v>
      </c>
      <c r="E28" s="45">
        <f>E29</f>
        <v>1798.2</v>
      </c>
    </row>
    <row r="29" spans="1:5" ht="33">
      <c r="A29" s="33" t="s">
        <v>227</v>
      </c>
      <c r="B29" s="10" t="s">
        <v>122</v>
      </c>
      <c r="C29" s="42" t="s">
        <v>17</v>
      </c>
      <c r="D29" s="31" t="s">
        <v>22</v>
      </c>
      <c r="E29" s="45">
        <f>'№7'!D121</f>
        <v>1798.2</v>
      </c>
    </row>
    <row r="30" spans="1:5" ht="49.5">
      <c r="A30" s="33" t="s">
        <v>227</v>
      </c>
      <c r="B30" s="10" t="s">
        <v>123</v>
      </c>
      <c r="C30" s="42"/>
      <c r="D30" s="43" t="s">
        <v>246</v>
      </c>
      <c r="E30" s="45">
        <f>E31</f>
        <v>6864.9</v>
      </c>
    </row>
    <row r="31" spans="1:5" ht="33">
      <c r="A31" s="33" t="s">
        <v>227</v>
      </c>
      <c r="B31" s="10" t="s">
        <v>123</v>
      </c>
      <c r="C31" s="42" t="s">
        <v>73</v>
      </c>
      <c r="D31" s="31" t="s">
        <v>8</v>
      </c>
      <c r="E31" s="45">
        <f>'№7'!D124</f>
        <v>6864.9</v>
      </c>
    </row>
    <row r="32" spans="1:5" s="69" customFormat="1" ht="49.5">
      <c r="A32" s="34" t="s">
        <v>172</v>
      </c>
      <c r="B32" s="34"/>
      <c r="C32" s="34"/>
      <c r="D32" s="35" t="s">
        <v>210</v>
      </c>
      <c r="E32" s="65">
        <f>E35+E33</f>
        <v>17949.1</v>
      </c>
    </row>
    <row r="33" spans="1:5" ht="33">
      <c r="A33" s="33" t="s">
        <v>172</v>
      </c>
      <c r="B33" s="10" t="s">
        <v>123</v>
      </c>
      <c r="C33" s="10"/>
      <c r="D33" s="43" t="s">
        <v>243</v>
      </c>
      <c r="E33" s="45">
        <f>E34</f>
        <v>2818.4</v>
      </c>
    </row>
    <row r="34" spans="1:5" ht="12.75">
      <c r="A34" s="33" t="s">
        <v>172</v>
      </c>
      <c r="B34" s="10" t="s">
        <v>123</v>
      </c>
      <c r="C34" s="10" t="s">
        <v>40</v>
      </c>
      <c r="D34" s="43" t="s">
        <v>130</v>
      </c>
      <c r="E34" s="45">
        <f>'№7'!D126</f>
        <v>2818.4</v>
      </c>
    </row>
    <row r="35" spans="1:5" ht="33">
      <c r="A35" s="33" t="s">
        <v>172</v>
      </c>
      <c r="B35" s="10" t="s">
        <v>124</v>
      </c>
      <c r="C35" s="42"/>
      <c r="D35" s="43" t="s">
        <v>211</v>
      </c>
      <c r="E35" s="45">
        <f>E36</f>
        <v>15130.699999999999</v>
      </c>
    </row>
    <row r="36" spans="1:5" ht="19.9" customHeight="1">
      <c r="A36" s="33" t="s">
        <v>172</v>
      </c>
      <c r="B36" s="10" t="s">
        <v>124</v>
      </c>
      <c r="C36" s="10" t="s">
        <v>40</v>
      </c>
      <c r="D36" s="43" t="s">
        <v>130</v>
      </c>
      <c r="E36" s="45">
        <f>'№7'!D129</f>
        <v>15130.699999999999</v>
      </c>
    </row>
    <row r="37" spans="1:5" s="69" customFormat="1" ht="49.5">
      <c r="A37" s="34" t="s">
        <v>228</v>
      </c>
      <c r="B37" s="34"/>
      <c r="C37" s="34"/>
      <c r="D37" s="35" t="s">
        <v>199</v>
      </c>
      <c r="E37" s="65">
        <f>E38+E40</f>
        <v>36042.5</v>
      </c>
    </row>
    <row r="38" spans="1:5" ht="39" customHeight="1">
      <c r="A38" s="33" t="s">
        <v>228</v>
      </c>
      <c r="B38" s="10" t="s">
        <v>16</v>
      </c>
      <c r="C38" s="42"/>
      <c r="D38" s="43" t="s">
        <v>200</v>
      </c>
      <c r="E38" s="45">
        <f>E39</f>
        <v>33818.5</v>
      </c>
    </row>
    <row r="39" spans="1:5" ht="20.45" customHeight="1">
      <c r="A39" s="33" t="s">
        <v>228</v>
      </c>
      <c r="B39" s="10" t="s">
        <v>16</v>
      </c>
      <c r="C39" s="10" t="s">
        <v>40</v>
      </c>
      <c r="D39" s="43" t="s">
        <v>130</v>
      </c>
      <c r="E39" s="45">
        <f>'№7'!D147</f>
        <v>33818.5</v>
      </c>
    </row>
    <row r="40" spans="1:5" ht="20.45" customHeight="1">
      <c r="A40" s="33" t="s">
        <v>228</v>
      </c>
      <c r="B40" s="10" t="s">
        <v>122</v>
      </c>
      <c r="C40" s="42"/>
      <c r="D40" s="11" t="s">
        <v>248</v>
      </c>
      <c r="E40" s="45">
        <f>E41</f>
        <v>2224</v>
      </c>
    </row>
    <row r="41" spans="1:5" ht="20.45" customHeight="1">
      <c r="A41" s="33" t="s">
        <v>228</v>
      </c>
      <c r="B41" s="10" t="s">
        <v>122</v>
      </c>
      <c r="C41" s="10" t="s">
        <v>40</v>
      </c>
      <c r="D41" s="43" t="s">
        <v>130</v>
      </c>
      <c r="E41" s="45">
        <f>'№7'!D158</f>
        <v>2224</v>
      </c>
    </row>
    <row r="42" spans="1:5" s="69" customFormat="1" ht="49.5">
      <c r="A42" s="34" t="s">
        <v>229</v>
      </c>
      <c r="B42" s="34"/>
      <c r="C42" s="34"/>
      <c r="D42" s="35" t="s">
        <v>202</v>
      </c>
      <c r="E42" s="65">
        <f>E43+E45</f>
        <v>233.6</v>
      </c>
    </row>
    <row r="43" spans="1:5" ht="33">
      <c r="A43" s="33" t="s">
        <v>229</v>
      </c>
      <c r="B43" s="10" t="s">
        <v>16</v>
      </c>
      <c r="C43" s="42"/>
      <c r="D43" s="43" t="s">
        <v>203</v>
      </c>
      <c r="E43" s="45">
        <f>E44</f>
        <v>64</v>
      </c>
    </row>
    <row r="44" spans="1:5" ht="18.6" customHeight="1">
      <c r="A44" s="33" t="s">
        <v>229</v>
      </c>
      <c r="B44" s="10" t="s">
        <v>16</v>
      </c>
      <c r="C44" s="42" t="s">
        <v>40</v>
      </c>
      <c r="D44" s="43" t="s">
        <v>130</v>
      </c>
      <c r="E44" s="45">
        <f>'№7'!D164</f>
        <v>64</v>
      </c>
    </row>
    <row r="45" spans="1:5" ht="12.75">
      <c r="A45" s="33" t="s">
        <v>229</v>
      </c>
      <c r="B45" s="10" t="s">
        <v>122</v>
      </c>
      <c r="C45" s="42"/>
      <c r="D45" s="43" t="s">
        <v>205</v>
      </c>
      <c r="E45" s="45">
        <f>E46</f>
        <v>169.6</v>
      </c>
    </row>
    <row r="46" spans="1:5" ht="19.15" customHeight="1">
      <c r="A46" s="33" t="s">
        <v>229</v>
      </c>
      <c r="B46" s="10" t="s">
        <v>122</v>
      </c>
      <c r="C46" s="42" t="s">
        <v>40</v>
      </c>
      <c r="D46" s="43" t="s">
        <v>130</v>
      </c>
      <c r="E46" s="45">
        <f>'№7'!D169</f>
        <v>169.6</v>
      </c>
    </row>
    <row r="47" spans="1:5" s="69" customFormat="1" ht="49.5">
      <c r="A47" s="34" t="s">
        <v>156</v>
      </c>
      <c r="B47" s="34"/>
      <c r="C47" s="34"/>
      <c r="D47" s="35" t="s">
        <v>236</v>
      </c>
      <c r="E47" s="65">
        <f>E48+E50+E52+E54+E56+E58+E60</f>
        <v>54451.00000000001</v>
      </c>
    </row>
    <row r="48" spans="1:5" ht="49.5">
      <c r="A48" s="33" t="s">
        <v>156</v>
      </c>
      <c r="B48" s="10" t="s">
        <v>16</v>
      </c>
      <c r="C48" s="42"/>
      <c r="D48" s="43" t="s">
        <v>14</v>
      </c>
      <c r="E48" s="45">
        <f>E49</f>
        <v>3652.8999999999996</v>
      </c>
    </row>
    <row r="49" spans="1:5" ht="18.6" customHeight="1">
      <c r="A49" s="33" t="s">
        <v>156</v>
      </c>
      <c r="B49" s="10" t="s">
        <v>16</v>
      </c>
      <c r="C49" s="42" t="s">
        <v>40</v>
      </c>
      <c r="D49" s="43" t="s">
        <v>130</v>
      </c>
      <c r="E49" s="45">
        <f>'№7'!D175</f>
        <v>3652.8999999999996</v>
      </c>
    </row>
    <row r="50" spans="1:5" ht="87.6" customHeight="1">
      <c r="A50" s="33" t="s">
        <v>156</v>
      </c>
      <c r="B50" s="10">
        <v>2</v>
      </c>
      <c r="C50" s="42"/>
      <c r="D50" s="43" t="s">
        <v>192</v>
      </c>
      <c r="E50" s="45">
        <f>E51</f>
        <v>75</v>
      </c>
    </row>
    <row r="51" spans="1:5" ht="20.45" customHeight="1">
      <c r="A51" s="33" t="s">
        <v>156</v>
      </c>
      <c r="B51" s="10">
        <v>2</v>
      </c>
      <c r="C51" s="42" t="s">
        <v>40</v>
      </c>
      <c r="D51" s="43" t="s">
        <v>130</v>
      </c>
      <c r="E51" s="45">
        <f>'№7'!D184</f>
        <v>75</v>
      </c>
    </row>
    <row r="52" spans="1:5" ht="33">
      <c r="A52" s="33" t="s">
        <v>156</v>
      </c>
      <c r="B52" s="10" t="s">
        <v>123</v>
      </c>
      <c r="C52" s="42"/>
      <c r="D52" s="43" t="s">
        <v>195</v>
      </c>
      <c r="E52" s="45">
        <f>E53</f>
        <v>105</v>
      </c>
    </row>
    <row r="53" spans="1:5" ht="18.6" customHeight="1">
      <c r="A53" s="33" t="s">
        <v>156</v>
      </c>
      <c r="B53" s="10" t="s">
        <v>123</v>
      </c>
      <c r="C53" s="42" t="s">
        <v>40</v>
      </c>
      <c r="D53" s="43" t="s">
        <v>130</v>
      </c>
      <c r="E53" s="45">
        <f>'№7'!D189</f>
        <v>105</v>
      </c>
    </row>
    <row r="54" spans="1:5" ht="33">
      <c r="A54" s="33" t="s">
        <v>156</v>
      </c>
      <c r="B54" s="10" t="s">
        <v>124</v>
      </c>
      <c r="C54" s="42"/>
      <c r="D54" s="43" t="s">
        <v>197</v>
      </c>
      <c r="E54" s="45">
        <f>E55</f>
        <v>6406.9</v>
      </c>
    </row>
    <row r="55" spans="1:5" ht="19.15" customHeight="1">
      <c r="A55" s="33" t="s">
        <v>156</v>
      </c>
      <c r="B55" s="10" t="s">
        <v>124</v>
      </c>
      <c r="C55" s="42" t="s">
        <v>40</v>
      </c>
      <c r="D55" s="43" t="s">
        <v>130</v>
      </c>
      <c r="E55" s="45">
        <f>'№7'!D192</f>
        <v>6406.9</v>
      </c>
    </row>
    <row r="56" spans="1:5" ht="49.5">
      <c r="A56" s="33" t="s">
        <v>156</v>
      </c>
      <c r="B56" s="10" t="s">
        <v>125</v>
      </c>
      <c r="C56" s="42"/>
      <c r="D56" s="43" t="s">
        <v>188</v>
      </c>
      <c r="E56" s="45">
        <f>E57</f>
        <v>2965.2999999999997</v>
      </c>
    </row>
    <row r="57" spans="1:5" ht="21.6" customHeight="1">
      <c r="A57" s="33" t="s">
        <v>156</v>
      </c>
      <c r="B57" s="10" t="s">
        <v>125</v>
      </c>
      <c r="C57" s="42" t="s">
        <v>40</v>
      </c>
      <c r="D57" s="43" t="s">
        <v>130</v>
      </c>
      <c r="E57" s="45">
        <f>'№7'!D195</f>
        <v>2965.2999999999997</v>
      </c>
    </row>
    <row r="58" spans="1:5" ht="12.75">
      <c r="A58" s="33" t="s">
        <v>156</v>
      </c>
      <c r="B58" s="10" t="s">
        <v>126</v>
      </c>
      <c r="C58" s="42"/>
      <c r="D58" s="43" t="s">
        <v>186</v>
      </c>
      <c r="E58" s="45">
        <f>E59</f>
        <v>2066.9</v>
      </c>
    </row>
    <row r="59" spans="1:5" ht="21" customHeight="1">
      <c r="A59" s="33" t="s">
        <v>156</v>
      </c>
      <c r="B59" s="10" t="s">
        <v>126</v>
      </c>
      <c r="C59" s="42" t="s">
        <v>40</v>
      </c>
      <c r="D59" s="43" t="s">
        <v>130</v>
      </c>
      <c r="E59" s="45">
        <f>'№7'!D208</f>
        <v>2066.9</v>
      </c>
    </row>
    <row r="60" spans="1:5" ht="12.75">
      <c r="A60" s="33" t="s">
        <v>156</v>
      </c>
      <c r="B60" s="10" t="s">
        <v>127</v>
      </c>
      <c r="C60" s="42"/>
      <c r="D60" s="43" t="s">
        <v>5</v>
      </c>
      <c r="E60" s="45">
        <f>E61</f>
        <v>39179.00000000001</v>
      </c>
    </row>
    <row r="61" spans="1:5" ht="22.9" customHeight="1">
      <c r="A61" s="33" t="s">
        <v>156</v>
      </c>
      <c r="B61" s="10" t="s">
        <v>127</v>
      </c>
      <c r="C61" s="42" t="s">
        <v>40</v>
      </c>
      <c r="D61" s="43" t="s">
        <v>130</v>
      </c>
      <c r="E61" s="45">
        <f>'№7'!D215</f>
        <v>39179.00000000001</v>
      </c>
    </row>
    <row r="62" spans="1:5" s="69" customFormat="1" ht="49.5">
      <c r="A62" s="34" t="s">
        <v>230</v>
      </c>
      <c r="B62" s="34"/>
      <c r="C62" s="34"/>
      <c r="D62" s="35" t="s">
        <v>173</v>
      </c>
      <c r="E62" s="65">
        <f>E63+E65</f>
        <v>10376.9</v>
      </c>
    </row>
    <row r="63" spans="1:5" ht="33">
      <c r="A63" s="33" t="s">
        <v>230</v>
      </c>
      <c r="B63" s="10" t="s">
        <v>16</v>
      </c>
      <c r="C63" s="42"/>
      <c r="D63" s="43" t="s">
        <v>174</v>
      </c>
      <c r="E63" s="45">
        <f>E64</f>
        <v>4716.599999999999</v>
      </c>
    </row>
    <row r="64" spans="1:5" ht="33">
      <c r="A64" s="33" t="s">
        <v>230</v>
      </c>
      <c r="B64" s="10" t="s">
        <v>16</v>
      </c>
      <c r="C64" s="42" t="s">
        <v>73</v>
      </c>
      <c r="D64" s="43" t="s">
        <v>8</v>
      </c>
      <c r="E64" s="45">
        <f>'№7'!D229</f>
        <v>4716.599999999999</v>
      </c>
    </row>
    <row r="65" spans="1:5" ht="19.9" customHeight="1">
      <c r="A65" s="33" t="s">
        <v>230</v>
      </c>
      <c r="B65" s="10" t="s">
        <v>127</v>
      </c>
      <c r="C65" s="42"/>
      <c r="D65" s="43" t="s">
        <v>5</v>
      </c>
      <c r="E65" s="45">
        <f>E66</f>
        <v>5660.3</v>
      </c>
    </row>
    <row r="66" spans="1:5" ht="33">
      <c r="A66" s="33" t="s">
        <v>230</v>
      </c>
      <c r="B66" s="10" t="s">
        <v>127</v>
      </c>
      <c r="C66" s="42" t="s">
        <v>73</v>
      </c>
      <c r="D66" s="43" t="s">
        <v>8</v>
      </c>
      <c r="E66" s="45">
        <f>'№7'!D240</f>
        <v>5660.3</v>
      </c>
    </row>
    <row r="67" spans="1:5" s="69" customFormat="1" ht="49.5">
      <c r="A67" s="34">
        <v>10</v>
      </c>
      <c r="B67" s="34"/>
      <c r="C67" s="34"/>
      <c r="D67" s="35" t="s">
        <v>15</v>
      </c>
      <c r="E67" s="65">
        <f>E68+E72+E70</f>
        <v>11853.4</v>
      </c>
    </row>
    <row r="68" spans="1:5" ht="33">
      <c r="A68" s="33">
        <v>10</v>
      </c>
      <c r="B68" s="10" t="s">
        <v>16</v>
      </c>
      <c r="C68" s="42"/>
      <c r="D68" s="43" t="s">
        <v>231</v>
      </c>
      <c r="E68" s="45">
        <f>E69</f>
        <v>1082.6</v>
      </c>
    </row>
    <row r="69" spans="1:5" ht="33">
      <c r="A69" s="33" t="s">
        <v>128</v>
      </c>
      <c r="B69" s="10" t="s">
        <v>16</v>
      </c>
      <c r="C69" s="42" t="s">
        <v>75</v>
      </c>
      <c r="D69" s="43" t="s">
        <v>106</v>
      </c>
      <c r="E69" s="45">
        <f>'№7'!D244</f>
        <v>1082.6</v>
      </c>
    </row>
    <row r="70" spans="1:5" ht="19.15" customHeight="1">
      <c r="A70" s="33">
        <v>10</v>
      </c>
      <c r="B70" s="33" t="s">
        <v>123</v>
      </c>
      <c r="C70" s="33"/>
      <c r="D70" s="31" t="s">
        <v>153</v>
      </c>
      <c r="E70" s="45">
        <f>E71</f>
        <v>36</v>
      </c>
    </row>
    <row r="71" spans="1:5" ht="33">
      <c r="A71" s="33">
        <v>10</v>
      </c>
      <c r="B71" s="10" t="s">
        <v>123</v>
      </c>
      <c r="C71" s="42" t="s">
        <v>75</v>
      </c>
      <c r="D71" s="43" t="s">
        <v>106</v>
      </c>
      <c r="E71" s="45">
        <f>'№7'!D247</f>
        <v>36</v>
      </c>
    </row>
    <row r="72" spans="1:5" ht="21" customHeight="1">
      <c r="A72" s="78">
        <v>10</v>
      </c>
      <c r="B72" s="10" t="s">
        <v>127</v>
      </c>
      <c r="C72" s="42"/>
      <c r="D72" s="43" t="s">
        <v>5</v>
      </c>
      <c r="E72" s="45">
        <f>E73</f>
        <v>10734.8</v>
      </c>
    </row>
    <row r="73" spans="1:5" ht="33">
      <c r="A73" s="33">
        <v>10</v>
      </c>
      <c r="B73" s="10" t="s">
        <v>127</v>
      </c>
      <c r="C73" s="42" t="s">
        <v>75</v>
      </c>
      <c r="D73" s="43" t="s">
        <v>106</v>
      </c>
      <c r="E73" s="45">
        <f>'№7'!D250</f>
        <v>10734.8</v>
      </c>
    </row>
    <row r="74" spans="1:5" s="69" customFormat="1" ht="33">
      <c r="A74" s="34">
        <v>99</v>
      </c>
      <c r="B74" s="34"/>
      <c r="C74" s="34"/>
      <c r="D74" s="35" t="s">
        <v>232</v>
      </c>
      <c r="E74" s="65">
        <f>E75+E81+E77+E79</f>
        <v>5211.900000000001</v>
      </c>
    </row>
    <row r="75" spans="1:5" ht="12.75">
      <c r="A75" s="33">
        <v>99</v>
      </c>
      <c r="B75" s="10" t="s">
        <v>122</v>
      </c>
      <c r="C75" s="42"/>
      <c r="D75" s="43" t="s">
        <v>24</v>
      </c>
      <c r="E75" s="45">
        <f>E76</f>
        <v>1000</v>
      </c>
    </row>
    <row r="76" spans="1:5" ht="33">
      <c r="A76" s="33">
        <v>99</v>
      </c>
      <c r="B76" s="10" t="s">
        <v>122</v>
      </c>
      <c r="C76" s="42" t="s">
        <v>75</v>
      </c>
      <c r="D76" s="43" t="s">
        <v>106</v>
      </c>
      <c r="E76" s="45">
        <f>'№7'!D254</f>
        <v>1000</v>
      </c>
    </row>
    <row r="77" spans="1:5" ht="33">
      <c r="A77" s="33">
        <v>99</v>
      </c>
      <c r="B77" s="10" t="s">
        <v>124</v>
      </c>
      <c r="C77" s="42"/>
      <c r="D77" s="43" t="s">
        <v>506</v>
      </c>
      <c r="E77" s="45">
        <f>E78</f>
        <v>6.6</v>
      </c>
    </row>
    <row r="78" spans="1:5" ht="12.75">
      <c r="A78" s="33">
        <v>99</v>
      </c>
      <c r="B78" s="10" t="s">
        <v>124</v>
      </c>
      <c r="C78" s="42" t="s">
        <v>40</v>
      </c>
      <c r="D78" s="43" t="s">
        <v>130</v>
      </c>
      <c r="E78" s="45">
        <f>'№7'!D259</f>
        <v>6.6</v>
      </c>
    </row>
    <row r="79" spans="1:5" ht="33">
      <c r="A79" s="33">
        <v>99</v>
      </c>
      <c r="B79" s="10" t="s">
        <v>125</v>
      </c>
      <c r="C79" s="42"/>
      <c r="D79" s="43" t="s">
        <v>763</v>
      </c>
      <c r="E79" s="45">
        <f>E80</f>
        <v>100</v>
      </c>
    </row>
    <row r="80" spans="1:5" ht="33">
      <c r="A80" s="33">
        <v>99</v>
      </c>
      <c r="B80" s="10" t="s">
        <v>125</v>
      </c>
      <c r="C80" s="10" t="s">
        <v>25</v>
      </c>
      <c r="D80" s="43" t="s">
        <v>26</v>
      </c>
      <c r="E80" s="45">
        <f>'№7'!D261</f>
        <v>100</v>
      </c>
    </row>
    <row r="81" spans="1:5" ht="39" customHeight="1">
      <c r="A81" s="33">
        <v>99</v>
      </c>
      <c r="B81" s="10" t="s">
        <v>127</v>
      </c>
      <c r="C81" s="42"/>
      <c r="D81" s="43" t="s">
        <v>10</v>
      </c>
      <c r="E81" s="45">
        <f>E82</f>
        <v>4105.3</v>
      </c>
    </row>
    <row r="82" spans="1:5" ht="20.45" customHeight="1">
      <c r="A82" s="33" t="s">
        <v>233</v>
      </c>
      <c r="B82" s="10" t="s">
        <v>127</v>
      </c>
      <c r="C82" s="42" t="s">
        <v>34</v>
      </c>
      <c r="D82" s="43" t="s">
        <v>7</v>
      </c>
      <c r="E82" s="45">
        <f>'№7'!D263</f>
        <v>4105.3</v>
      </c>
    </row>
  </sheetData>
  <mergeCells count="4">
    <mergeCell ref="D1:E1"/>
    <mergeCell ref="A2:E2"/>
    <mergeCell ref="A3:E3"/>
    <mergeCell ref="A5:E5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9"/>
  <sheetViews>
    <sheetView workbookViewId="0" topLeftCell="A1">
      <selection activeCell="F7" sqref="F7"/>
    </sheetView>
  </sheetViews>
  <sheetFormatPr defaultColWidth="9.125" defaultRowHeight="12.75"/>
  <cols>
    <col min="1" max="1" width="14.75390625" style="102" customWidth="1"/>
    <col min="2" max="2" width="7.00390625" style="124" customWidth="1"/>
    <col min="3" max="3" width="82.75390625" style="46" customWidth="1"/>
    <col min="4" max="4" width="11.125" style="73" customWidth="1"/>
    <col min="5" max="16384" width="9.125" style="46" customWidth="1"/>
  </cols>
  <sheetData>
    <row r="1" spans="1:4" ht="16.5" customHeight="1">
      <c r="A1" s="91"/>
      <c r="C1" s="181" t="s">
        <v>503</v>
      </c>
      <c r="D1" s="181"/>
    </row>
    <row r="2" spans="1:4" ht="16.5" customHeight="1">
      <c r="A2" s="91"/>
      <c r="B2" s="107"/>
      <c r="C2" s="181" t="s">
        <v>33</v>
      </c>
      <c r="D2" s="181"/>
    </row>
    <row r="3" spans="1:4" ht="16.5" customHeight="1">
      <c r="A3" s="93"/>
      <c r="B3" s="108"/>
      <c r="C3" s="182" t="s">
        <v>777</v>
      </c>
      <c r="D3" s="182"/>
    </row>
    <row r="4" spans="1:4" ht="12.75">
      <c r="A4" s="94"/>
      <c r="B4" s="71"/>
      <c r="C4" s="95"/>
      <c r="D4" s="96"/>
    </row>
    <row r="5" spans="1:4" s="70" customFormat="1" ht="53.25" customHeight="1">
      <c r="A5" s="177" t="s">
        <v>381</v>
      </c>
      <c r="B5" s="177"/>
      <c r="C5" s="177"/>
      <c r="D5" s="177"/>
    </row>
    <row r="6" spans="1:4" ht="12.75">
      <c r="A6" s="97"/>
      <c r="B6" s="98"/>
      <c r="C6" s="99"/>
      <c r="D6" s="100"/>
    </row>
    <row r="7" spans="1:4" ht="16.5" customHeight="1">
      <c r="A7" s="185" t="s">
        <v>37</v>
      </c>
      <c r="B7" s="187" t="s">
        <v>36</v>
      </c>
      <c r="C7" s="189" t="s">
        <v>39</v>
      </c>
      <c r="D7" s="183" t="s">
        <v>377</v>
      </c>
    </row>
    <row r="8" spans="1:4" ht="12.75">
      <c r="A8" s="186"/>
      <c r="B8" s="188"/>
      <c r="C8" s="190"/>
      <c r="D8" s="184"/>
    </row>
    <row r="9" spans="1:4" ht="12.75">
      <c r="A9" s="78">
        <v>1</v>
      </c>
      <c r="B9" s="17">
        <v>2</v>
      </c>
      <c r="C9" s="78">
        <v>3</v>
      </c>
      <c r="D9" s="66">
        <v>4</v>
      </c>
    </row>
    <row r="10" spans="1:4" s="69" customFormat="1" ht="12.75">
      <c r="A10" s="101"/>
      <c r="B10" s="82"/>
      <c r="C10" s="80" t="s">
        <v>4</v>
      </c>
      <c r="D10" s="65">
        <f>D11+D83+D101+D118+D125+D146+D163+D174+D228+D243+D253</f>
        <v>637924.9999999999</v>
      </c>
    </row>
    <row r="11" spans="1:4" s="69" customFormat="1" ht="33">
      <c r="A11" s="34" t="s">
        <v>343</v>
      </c>
      <c r="B11" s="34"/>
      <c r="C11" s="35" t="s">
        <v>132</v>
      </c>
      <c r="D11" s="65">
        <f>D12+D56+D76+D73</f>
        <v>420673.3999999999</v>
      </c>
    </row>
    <row r="12" spans="1:4" s="69" customFormat="1" ht="33">
      <c r="A12" s="34" t="s">
        <v>344</v>
      </c>
      <c r="B12" s="34"/>
      <c r="C12" s="35" t="s">
        <v>133</v>
      </c>
      <c r="D12" s="65">
        <f>D13+D15+D17+D19+D21+D23+D25+D27+D29+D32+D34+D36+D38+D40+D42+D44+D46+D48+D50+D52+D54</f>
        <v>399344.49999999994</v>
      </c>
    </row>
    <row r="13" spans="1:4" s="69" customFormat="1" ht="49.5">
      <c r="A13" s="10" t="s">
        <v>374</v>
      </c>
      <c r="B13" s="10"/>
      <c r="C13" s="43" t="s">
        <v>151</v>
      </c>
      <c r="D13" s="45">
        <f>D14</f>
        <v>7299.6</v>
      </c>
    </row>
    <row r="14" spans="1:4" s="69" customFormat="1" ht="12.75">
      <c r="A14" s="10" t="s">
        <v>374</v>
      </c>
      <c r="B14" s="10" t="s">
        <v>25</v>
      </c>
      <c r="C14" s="43" t="s">
        <v>26</v>
      </c>
      <c r="D14" s="45">
        <f>'№4'!F455</f>
        <v>7299.6</v>
      </c>
    </row>
    <row r="15" spans="1:4" s="69" customFormat="1" ht="49.5">
      <c r="A15" s="10" t="s">
        <v>362</v>
      </c>
      <c r="B15" s="10"/>
      <c r="C15" s="43" t="s">
        <v>135</v>
      </c>
      <c r="D15" s="45">
        <f>D16</f>
        <v>85858</v>
      </c>
    </row>
    <row r="16" spans="1:4" s="69" customFormat="1" ht="12.75">
      <c r="A16" s="10" t="s">
        <v>362</v>
      </c>
      <c r="B16" s="10" t="s">
        <v>25</v>
      </c>
      <c r="C16" s="43" t="s">
        <v>26</v>
      </c>
      <c r="D16" s="45">
        <f>'№4'!F383</f>
        <v>85858</v>
      </c>
    </row>
    <row r="17" spans="1:4" s="69" customFormat="1" ht="33">
      <c r="A17" s="10" t="s">
        <v>358</v>
      </c>
      <c r="B17" s="10"/>
      <c r="C17" s="43" t="s">
        <v>134</v>
      </c>
      <c r="D17" s="45">
        <f>D18</f>
        <v>62001.7</v>
      </c>
    </row>
    <row r="18" spans="1:4" s="69" customFormat="1" ht="12.75">
      <c r="A18" s="10" t="s">
        <v>358</v>
      </c>
      <c r="B18" s="10" t="s">
        <v>25</v>
      </c>
      <c r="C18" s="43" t="s">
        <v>26</v>
      </c>
      <c r="D18" s="45">
        <f>'№4'!F385</f>
        <v>62001.7</v>
      </c>
    </row>
    <row r="19" spans="1:4" s="69" customFormat="1" ht="33">
      <c r="A19" s="10" t="s">
        <v>359</v>
      </c>
      <c r="B19" s="10"/>
      <c r="C19" s="43" t="s">
        <v>137</v>
      </c>
      <c r="D19" s="45">
        <f>D20</f>
        <v>3290.4</v>
      </c>
    </row>
    <row r="20" spans="1:4" s="69" customFormat="1" ht="12.75">
      <c r="A20" s="10" t="s">
        <v>359</v>
      </c>
      <c r="B20" s="10" t="s">
        <v>25</v>
      </c>
      <c r="C20" s="43" t="s">
        <v>26</v>
      </c>
      <c r="D20" s="45">
        <f>'№4'!F387</f>
        <v>3290.4</v>
      </c>
    </row>
    <row r="21" spans="1:4" s="69" customFormat="1" ht="33">
      <c r="A21" s="10" t="s">
        <v>360</v>
      </c>
      <c r="B21" s="10"/>
      <c r="C21" s="43" t="s">
        <v>138</v>
      </c>
      <c r="D21" s="45">
        <f>D22</f>
        <v>235.8</v>
      </c>
    </row>
    <row r="22" spans="1:4" s="69" customFormat="1" ht="12.75">
      <c r="A22" s="10" t="s">
        <v>360</v>
      </c>
      <c r="B22" s="10" t="s">
        <v>25</v>
      </c>
      <c r="C22" s="43" t="s">
        <v>26</v>
      </c>
      <c r="D22" s="45">
        <f>'№4'!F389</f>
        <v>235.8</v>
      </c>
    </row>
    <row r="23" spans="1:4" s="69" customFormat="1" ht="33">
      <c r="A23" s="10" t="s">
        <v>361</v>
      </c>
      <c r="B23" s="10"/>
      <c r="C23" s="43" t="s">
        <v>144</v>
      </c>
      <c r="D23" s="45">
        <f>D24</f>
        <v>1446.7</v>
      </c>
    </row>
    <row r="24" spans="1:4" s="69" customFormat="1" ht="12.75">
      <c r="A24" s="10" t="s">
        <v>361</v>
      </c>
      <c r="B24" s="10" t="s">
        <v>25</v>
      </c>
      <c r="C24" s="43" t="s">
        <v>26</v>
      </c>
      <c r="D24" s="45">
        <f>'№4'!F391</f>
        <v>1446.7</v>
      </c>
    </row>
    <row r="25" spans="1:4" s="69" customFormat="1" ht="33">
      <c r="A25" s="10" t="s">
        <v>500</v>
      </c>
      <c r="B25" s="10"/>
      <c r="C25" s="11" t="s">
        <v>501</v>
      </c>
      <c r="D25" s="45">
        <f>D26</f>
        <v>312.5</v>
      </c>
    </row>
    <row r="26" spans="1:4" s="69" customFormat="1" ht="12.75">
      <c r="A26" s="10" t="s">
        <v>500</v>
      </c>
      <c r="B26" s="10" t="s">
        <v>25</v>
      </c>
      <c r="C26" s="43" t="s">
        <v>26</v>
      </c>
      <c r="D26" s="45">
        <f>'№4'!F394</f>
        <v>312.5</v>
      </c>
    </row>
    <row r="27" spans="1:4" s="69" customFormat="1" ht="49.5">
      <c r="A27" s="10" t="s">
        <v>538</v>
      </c>
      <c r="B27" s="10"/>
      <c r="C27" s="31" t="s">
        <v>542</v>
      </c>
      <c r="D27" s="45">
        <f>D28</f>
        <v>2238</v>
      </c>
    </row>
    <row r="28" spans="1:4" s="69" customFormat="1" ht="12.75">
      <c r="A28" s="10" t="s">
        <v>538</v>
      </c>
      <c r="B28" s="10" t="s">
        <v>25</v>
      </c>
      <c r="C28" s="43" t="s">
        <v>26</v>
      </c>
      <c r="D28" s="45">
        <f>'№4'!F400</f>
        <v>2238</v>
      </c>
    </row>
    <row r="29" spans="1:4" s="69" customFormat="1" ht="33">
      <c r="A29" s="13" t="s">
        <v>545</v>
      </c>
      <c r="B29" s="17"/>
      <c r="C29" s="11" t="s">
        <v>543</v>
      </c>
      <c r="D29" s="45">
        <f>D30+D31</f>
        <v>3064</v>
      </c>
    </row>
    <row r="30" spans="1:4" s="69" customFormat="1" ht="33">
      <c r="A30" s="10" t="s">
        <v>545</v>
      </c>
      <c r="B30" s="10" t="s">
        <v>17</v>
      </c>
      <c r="C30" s="43" t="s">
        <v>22</v>
      </c>
      <c r="D30" s="45">
        <f>'№4'!F325</f>
        <v>214.2</v>
      </c>
    </row>
    <row r="31" spans="1:4" s="69" customFormat="1" ht="12.75">
      <c r="A31" s="10" t="s">
        <v>545</v>
      </c>
      <c r="B31" s="10" t="s">
        <v>25</v>
      </c>
      <c r="C31" s="43" t="s">
        <v>26</v>
      </c>
      <c r="D31" s="45">
        <f>'№4'!F434</f>
        <v>2849.8</v>
      </c>
    </row>
    <row r="32" spans="1:4" s="69" customFormat="1" ht="33">
      <c r="A32" s="13" t="s">
        <v>544</v>
      </c>
      <c r="B32" s="17"/>
      <c r="C32" s="11" t="s">
        <v>761</v>
      </c>
      <c r="D32" s="45">
        <f>D33</f>
        <v>43.1</v>
      </c>
    </row>
    <row r="33" spans="1:4" s="69" customFormat="1" ht="12.75">
      <c r="A33" s="10" t="s">
        <v>544</v>
      </c>
      <c r="B33" s="10" t="s">
        <v>25</v>
      </c>
      <c r="C33" s="43" t="s">
        <v>26</v>
      </c>
      <c r="D33" s="45">
        <f>'№4'!F432</f>
        <v>43.1</v>
      </c>
    </row>
    <row r="34" spans="1:4" s="69" customFormat="1" ht="82.5">
      <c r="A34" s="10" t="s">
        <v>369</v>
      </c>
      <c r="B34" s="10"/>
      <c r="C34" s="43" t="s">
        <v>152</v>
      </c>
      <c r="D34" s="45">
        <f>D35</f>
        <v>168909</v>
      </c>
    </row>
    <row r="35" spans="1:4" s="69" customFormat="1" ht="12.75">
      <c r="A35" s="10" t="s">
        <v>369</v>
      </c>
      <c r="B35" s="10" t="s">
        <v>25</v>
      </c>
      <c r="C35" s="43" t="s">
        <v>26</v>
      </c>
      <c r="D35" s="45">
        <f>'№4'!F401</f>
        <v>168909</v>
      </c>
    </row>
    <row r="36" spans="1:4" s="69" customFormat="1" ht="33">
      <c r="A36" s="10" t="s">
        <v>509</v>
      </c>
      <c r="B36" s="10"/>
      <c r="C36" s="43" t="s">
        <v>510</v>
      </c>
      <c r="D36" s="45">
        <f>D37</f>
        <v>5594.4</v>
      </c>
    </row>
    <row r="37" spans="1:4" s="69" customFormat="1" ht="12.75">
      <c r="A37" s="10" t="s">
        <v>509</v>
      </c>
      <c r="B37" s="10" t="s">
        <v>25</v>
      </c>
      <c r="C37" s="43" t="s">
        <v>26</v>
      </c>
      <c r="D37" s="45">
        <f>'№4'!F404</f>
        <v>5594.4</v>
      </c>
    </row>
    <row r="38" spans="1:4" ht="12.75">
      <c r="A38" s="13" t="s">
        <v>478</v>
      </c>
      <c r="B38" s="17"/>
      <c r="C38" s="43" t="s">
        <v>245</v>
      </c>
      <c r="D38" s="45">
        <f>D39</f>
        <v>157.5</v>
      </c>
    </row>
    <row r="39" spans="1:4" ht="12.75">
      <c r="A39" s="13" t="s">
        <v>478</v>
      </c>
      <c r="B39" s="33" t="s">
        <v>25</v>
      </c>
      <c r="C39" s="31" t="s">
        <v>26</v>
      </c>
      <c r="D39" s="45">
        <f>'№4'!F430</f>
        <v>157.5</v>
      </c>
    </row>
    <row r="40" spans="1:4" ht="49.5">
      <c r="A40" s="10" t="s">
        <v>363</v>
      </c>
      <c r="B40" s="10"/>
      <c r="C40" s="43" t="s">
        <v>139</v>
      </c>
      <c r="D40" s="45">
        <f>D41</f>
        <v>33218.700000000004</v>
      </c>
    </row>
    <row r="41" spans="1:4" ht="12.75">
      <c r="A41" s="10" t="s">
        <v>363</v>
      </c>
      <c r="B41" s="10" t="s">
        <v>25</v>
      </c>
      <c r="C41" s="43" t="s">
        <v>26</v>
      </c>
      <c r="D41" s="45">
        <f>'№4'!F405</f>
        <v>33218.700000000004</v>
      </c>
    </row>
    <row r="42" spans="1:4" ht="33">
      <c r="A42" s="10" t="s">
        <v>366</v>
      </c>
      <c r="B42" s="10"/>
      <c r="C42" s="43" t="s">
        <v>142</v>
      </c>
      <c r="D42" s="45">
        <f>D43</f>
        <v>2277.2</v>
      </c>
    </row>
    <row r="43" spans="1:4" ht="12.75">
      <c r="A43" s="10" t="s">
        <v>366</v>
      </c>
      <c r="B43" s="10" t="s">
        <v>25</v>
      </c>
      <c r="C43" s="43" t="s">
        <v>26</v>
      </c>
      <c r="D43" s="45">
        <f>'№4'!F407</f>
        <v>2277.2</v>
      </c>
    </row>
    <row r="44" spans="1:4" ht="33">
      <c r="A44" s="10" t="s">
        <v>367</v>
      </c>
      <c r="B44" s="10"/>
      <c r="C44" s="43" t="s">
        <v>143</v>
      </c>
      <c r="D44" s="45">
        <f>D45</f>
        <v>464.5</v>
      </c>
    </row>
    <row r="45" spans="1:4" ht="12.75">
      <c r="A45" s="10" t="s">
        <v>367</v>
      </c>
      <c r="B45" s="10" t="s">
        <v>25</v>
      </c>
      <c r="C45" s="43" t="s">
        <v>26</v>
      </c>
      <c r="D45" s="45">
        <f>'№4'!F409</f>
        <v>464.5</v>
      </c>
    </row>
    <row r="46" spans="1:4" ht="33">
      <c r="A46" s="10" t="s">
        <v>502</v>
      </c>
      <c r="B46" s="17"/>
      <c r="C46" s="43" t="s">
        <v>145</v>
      </c>
      <c r="D46" s="45">
        <f>D47</f>
        <v>501.1</v>
      </c>
    </row>
    <row r="47" spans="1:4" ht="12.75">
      <c r="A47" s="10" t="s">
        <v>502</v>
      </c>
      <c r="B47" s="10" t="s">
        <v>25</v>
      </c>
      <c r="C47" s="43" t="s">
        <v>26</v>
      </c>
      <c r="D47" s="45">
        <f>'№4'!F412</f>
        <v>501.1</v>
      </c>
    </row>
    <row r="48" spans="1:4" ht="33">
      <c r="A48" s="10" t="s">
        <v>368</v>
      </c>
      <c r="B48" s="10"/>
      <c r="C48" s="43" t="s">
        <v>146</v>
      </c>
      <c r="D48" s="45">
        <f>D49</f>
        <v>4959.8</v>
      </c>
    </row>
    <row r="49" spans="1:4" ht="12.75">
      <c r="A49" s="10" t="s">
        <v>368</v>
      </c>
      <c r="B49" s="10" t="s">
        <v>25</v>
      </c>
      <c r="C49" s="43" t="s">
        <v>26</v>
      </c>
      <c r="D49" s="45">
        <f>'№4'!F413</f>
        <v>4959.8</v>
      </c>
    </row>
    <row r="50" spans="1:4" ht="33">
      <c r="A50" s="10" t="s">
        <v>384</v>
      </c>
      <c r="B50" s="10"/>
      <c r="C50" s="43" t="s">
        <v>145</v>
      </c>
      <c r="D50" s="45">
        <f>D51</f>
        <v>6026.8</v>
      </c>
    </row>
    <row r="51" spans="1:4" ht="12.75">
      <c r="A51" s="10" t="s">
        <v>384</v>
      </c>
      <c r="B51" s="10" t="s">
        <v>25</v>
      </c>
      <c r="C51" s="43" t="s">
        <v>26</v>
      </c>
      <c r="D51" s="45">
        <f>'№4'!F415</f>
        <v>6026.8</v>
      </c>
    </row>
    <row r="52" spans="1:4" ht="33">
      <c r="A52" s="10" t="s">
        <v>364</v>
      </c>
      <c r="B52" s="10"/>
      <c r="C52" s="43" t="s">
        <v>140</v>
      </c>
      <c r="D52" s="45">
        <f>D53</f>
        <v>3607.6</v>
      </c>
    </row>
    <row r="53" spans="1:4" ht="12.75">
      <c r="A53" s="10" t="s">
        <v>364</v>
      </c>
      <c r="B53" s="10" t="s">
        <v>25</v>
      </c>
      <c r="C53" s="43" t="s">
        <v>26</v>
      </c>
      <c r="D53" s="45">
        <f>'№4'!F418</f>
        <v>3607.6</v>
      </c>
    </row>
    <row r="54" spans="1:4" ht="46.15" customHeight="1">
      <c r="A54" s="10" t="s">
        <v>365</v>
      </c>
      <c r="B54" s="10"/>
      <c r="C54" s="43" t="s">
        <v>141</v>
      </c>
      <c r="D54" s="45">
        <f>D55</f>
        <v>7838.1</v>
      </c>
    </row>
    <row r="55" spans="1:4" ht="12.75">
      <c r="A55" s="10" t="s">
        <v>365</v>
      </c>
      <c r="B55" s="10" t="s">
        <v>25</v>
      </c>
      <c r="C55" s="43" t="s">
        <v>26</v>
      </c>
      <c r="D55" s="45">
        <f>'№4'!F420</f>
        <v>7838.1</v>
      </c>
    </row>
    <row r="56" spans="1:4" s="69" customFormat="1" ht="49.5">
      <c r="A56" s="34" t="s">
        <v>345</v>
      </c>
      <c r="B56" s="34"/>
      <c r="C56" s="35" t="s">
        <v>157</v>
      </c>
      <c r="D56" s="65">
        <f>D57+D59+D61+D63+D65+D67+D71+D69</f>
        <v>5170.300000000001</v>
      </c>
    </row>
    <row r="57" spans="1:4" ht="12.75">
      <c r="A57" s="10" t="s">
        <v>346</v>
      </c>
      <c r="B57" s="10"/>
      <c r="C57" s="43" t="s">
        <v>158</v>
      </c>
      <c r="D57" s="45">
        <f>D58</f>
        <v>54</v>
      </c>
    </row>
    <row r="58" spans="1:4" ht="33">
      <c r="A58" s="10" t="s">
        <v>346</v>
      </c>
      <c r="B58" s="10" t="s">
        <v>17</v>
      </c>
      <c r="C58" s="43" t="s">
        <v>22</v>
      </c>
      <c r="D58" s="45">
        <f>'№4'!F330</f>
        <v>54</v>
      </c>
    </row>
    <row r="59" spans="1:4" ht="33">
      <c r="A59" s="10" t="s">
        <v>347</v>
      </c>
      <c r="B59" s="10"/>
      <c r="C59" s="43" t="s">
        <v>159</v>
      </c>
      <c r="D59" s="45">
        <f>D60</f>
        <v>13</v>
      </c>
    </row>
    <row r="60" spans="1:4" ht="33">
      <c r="A60" s="10" t="s">
        <v>347</v>
      </c>
      <c r="B60" s="10" t="s">
        <v>17</v>
      </c>
      <c r="C60" s="43" t="s">
        <v>22</v>
      </c>
      <c r="D60" s="45">
        <f>'№4'!F331</f>
        <v>13</v>
      </c>
    </row>
    <row r="61" spans="1:4" ht="12.75">
      <c r="A61" s="10" t="s">
        <v>386</v>
      </c>
      <c r="B61" s="10"/>
      <c r="C61" s="43" t="s">
        <v>255</v>
      </c>
      <c r="D61" s="45">
        <f>D62</f>
        <v>21</v>
      </c>
    </row>
    <row r="62" spans="1:4" ht="33">
      <c r="A62" s="10" t="s">
        <v>386</v>
      </c>
      <c r="B62" s="10" t="s">
        <v>17</v>
      </c>
      <c r="C62" s="43" t="s">
        <v>22</v>
      </c>
      <c r="D62" s="45">
        <f>'№4'!F334</f>
        <v>21</v>
      </c>
    </row>
    <row r="63" spans="1:4" ht="12.75">
      <c r="A63" s="10" t="s">
        <v>348</v>
      </c>
      <c r="B63" s="10"/>
      <c r="C63" s="43" t="s">
        <v>160</v>
      </c>
      <c r="D63" s="45">
        <f>D64</f>
        <v>4671.900000000001</v>
      </c>
    </row>
    <row r="64" spans="1:4" ht="33">
      <c r="A64" s="10" t="s">
        <v>348</v>
      </c>
      <c r="B64" s="10" t="s">
        <v>17</v>
      </c>
      <c r="C64" s="43" t="s">
        <v>22</v>
      </c>
      <c r="D64" s="45">
        <f>'№4'!F335</f>
        <v>4671.900000000001</v>
      </c>
    </row>
    <row r="65" spans="1:4" ht="33">
      <c r="A65" s="10" t="s">
        <v>349</v>
      </c>
      <c r="B65" s="10"/>
      <c r="C65" s="43" t="s">
        <v>161</v>
      </c>
      <c r="D65" s="45">
        <f>D66</f>
        <v>164.6</v>
      </c>
    </row>
    <row r="66" spans="1:4" ht="33">
      <c r="A66" s="10" t="s">
        <v>349</v>
      </c>
      <c r="B66" s="10" t="s">
        <v>17</v>
      </c>
      <c r="C66" s="43" t="s">
        <v>22</v>
      </c>
      <c r="D66" s="45">
        <f>'№4'!F337</f>
        <v>164.6</v>
      </c>
    </row>
    <row r="67" spans="1:4" ht="12.75">
      <c r="A67" s="10" t="s">
        <v>350</v>
      </c>
      <c r="B67" s="10"/>
      <c r="C67" s="43" t="s">
        <v>162</v>
      </c>
      <c r="D67" s="45">
        <f>D68</f>
        <v>46</v>
      </c>
    </row>
    <row r="68" spans="1:4" ht="33">
      <c r="A68" s="10" t="s">
        <v>350</v>
      </c>
      <c r="B68" s="10" t="s">
        <v>17</v>
      </c>
      <c r="C68" s="43" t="s">
        <v>22</v>
      </c>
      <c r="D68" s="45">
        <f>'№4'!F339</f>
        <v>46</v>
      </c>
    </row>
    <row r="69" spans="1:4" ht="33">
      <c r="A69" s="10" t="s">
        <v>498</v>
      </c>
      <c r="B69" s="10"/>
      <c r="C69" s="43" t="s">
        <v>499</v>
      </c>
      <c r="D69" s="45">
        <f>D70</f>
        <v>136.8</v>
      </c>
    </row>
    <row r="70" spans="1:4" ht="33">
      <c r="A70" s="10" t="s">
        <v>498</v>
      </c>
      <c r="B70" s="10" t="s">
        <v>17</v>
      </c>
      <c r="C70" s="43" t="s">
        <v>22</v>
      </c>
      <c r="D70" s="45">
        <f>'№4'!F342</f>
        <v>136.8</v>
      </c>
    </row>
    <row r="71" spans="1:4" ht="49.5">
      <c r="A71" s="10" t="s">
        <v>402</v>
      </c>
      <c r="B71" s="10"/>
      <c r="C71" s="43" t="s">
        <v>163</v>
      </c>
      <c r="D71" s="45">
        <f>D72</f>
        <v>63</v>
      </c>
    </row>
    <row r="72" spans="1:4" ht="33">
      <c r="A72" s="10" t="s">
        <v>402</v>
      </c>
      <c r="B72" s="10" t="s">
        <v>17</v>
      </c>
      <c r="C72" s="43" t="s">
        <v>22</v>
      </c>
      <c r="D72" s="45">
        <f>'№4'!F344</f>
        <v>63</v>
      </c>
    </row>
    <row r="73" spans="1:4" ht="66">
      <c r="A73" s="34" t="s">
        <v>529</v>
      </c>
      <c r="B73" s="34"/>
      <c r="C73" s="35" t="s">
        <v>759</v>
      </c>
      <c r="D73" s="45">
        <f>D74</f>
        <v>811.1</v>
      </c>
    </row>
    <row r="74" spans="1:4" ht="66">
      <c r="A74" s="10" t="s">
        <v>534</v>
      </c>
      <c r="B74" s="10"/>
      <c r="C74" s="43" t="s">
        <v>760</v>
      </c>
      <c r="D74" s="45">
        <f>D75</f>
        <v>811.1</v>
      </c>
    </row>
    <row r="75" spans="1:4" ht="12.75">
      <c r="A75" s="10" t="s">
        <v>534</v>
      </c>
      <c r="B75" s="10" t="s">
        <v>40</v>
      </c>
      <c r="C75" s="43" t="s">
        <v>130</v>
      </c>
      <c r="D75" s="45">
        <f>'№4'!F178</f>
        <v>811.1</v>
      </c>
    </row>
    <row r="76" spans="1:4" s="69" customFormat="1" ht="12.75">
      <c r="A76" s="34" t="s">
        <v>370</v>
      </c>
      <c r="B76" s="82"/>
      <c r="C76" s="35" t="s">
        <v>5</v>
      </c>
      <c r="D76" s="65">
        <f>D77+D79+D81</f>
        <v>15347.499999999998</v>
      </c>
    </row>
    <row r="77" spans="1:4" ht="49.5">
      <c r="A77" s="10" t="s">
        <v>371</v>
      </c>
      <c r="B77" s="10"/>
      <c r="C77" s="43" t="s">
        <v>118</v>
      </c>
      <c r="D77" s="45">
        <f>D78</f>
        <v>1930.3</v>
      </c>
    </row>
    <row r="78" spans="1:4" ht="12.75">
      <c r="A78" s="10" t="s">
        <v>371</v>
      </c>
      <c r="B78" s="10" t="s">
        <v>25</v>
      </c>
      <c r="C78" s="43" t="s">
        <v>26</v>
      </c>
      <c r="D78" s="45">
        <f>'№4'!F440</f>
        <v>1930.3</v>
      </c>
    </row>
    <row r="79" spans="1:4" ht="33">
      <c r="A79" s="10" t="s">
        <v>372</v>
      </c>
      <c r="B79" s="10"/>
      <c r="C79" s="43" t="s">
        <v>147</v>
      </c>
      <c r="D79" s="45">
        <f>D80</f>
        <v>8678.199999999999</v>
      </c>
    </row>
    <row r="80" spans="1:4" ht="12.75">
      <c r="A80" s="10" t="s">
        <v>372</v>
      </c>
      <c r="B80" s="10" t="s">
        <v>25</v>
      </c>
      <c r="C80" s="43" t="s">
        <v>26</v>
      </c>
      <c r="D80" s="45">
        <f>'№4'!F442</f>
        <v>8678.199999999999</v>
      </c>
    </row>
    <row r="81" spans="1:4" ht="33">
      <c r="A81" s="10" t="s">
        <v>373</v>
      </c>
      <c r="B81" s="10"/>
      <c r="C81" s="43" t="s">
        <v>148</v>
      </c>
      <c r="D81" s="45">
        <f>D82</f>
        <v>4739</v>
      </c>
    </row>
    <row r="82" spans="1:4" ht="12.75">
      <c r="A82" s="10" t="s">
        <v>373</v>
      </c>
      <c r="B82" s="10" t="s">
        <v>25</v>
      </c>
      <c r="C82" s="43" t="s">
        <v>26</v>
      </c>
      <c r="D82" s="45">
        <f>'№4'!F447</f>
        <v>4739</v>
      </c>
    </row>
    <row r="83" spans="1:4" s="69" customFormat="1" ht="33">
      <c r="A83" s="34" t="s">
        <v>304</v>
      </c>
      <c r="B83" s="34"/>
      <c r="C83" s="35" t="s">
        <v>179</v>
      </c>
      <c r="D83" s="65">
        <f>D84</f>
        <v>39604.600000000006</v>
      </c>
    </row>
    <row r="84" spans="1:4" s="69" customFormat="1" ht="33">
      <c r="A84" s="14" t="s">
        <v>305</v>
      </c>
      <c r="B84" s="8"/>
      <c r="C84" s="35" t="s">
        <v>180</v>
      </c>
      <c r="D84" s="65">
        <f>D87+D91+D95+D97+D89+D85+D93+D99</f>
        <v>39604.600000000006</v>
      </c>
    </row>
    <row r="85" spans="1:4" s="69" customFormat="1" ht="33">
      <c r="A85" s="10" t="s">
        <v>309</v>
      </c>
      <c r="B85" s="10"/>
      <c r="C85" s="11" t="s">
        <v>252</v>
      </c>
      <c r="D85" s="45">
        <f>D86</f>
        <v>860.6</v>
      </c>
    </row>
    <row r="86" spans="1:4" s="69" customFormat="1" ht="12.75">
      <c r="A86" s="10" t="s">
        <v>309</v>
      </c>
      <c r="B86" s="10" t="s">
        <v>40</v>
      </c>
      <c r="C86" s="43" t="s">
        <v>130</v>
      </c>
      <c r="D86" s="45">
        <f>'№4'!F185</f>
        <v>860.6</v>
      </c>
    </row>
    <row r="87" spans="1:4" ht="33">
      <c r="A87" s="10" t="s">
        <v>376</v>
      </c>
      <c r="B87" s="10"/>
      <c r="C87" s="43" t="s">
        <v>181</v>
      </c>
      <c r="D87" s="45">
        <f>D88</f>
        <v>150</v>
      </c>
    </row>
    <row r="88" spans="1:4" ht="12.75">
      <c r="A88" s="10" t="s">
        <v>376</v>
      </c>
      <c r="B88" s="10" t="s">
        <v>40</v>
      </c>
      <c r="C88" s="43" t="s">
        <v>130</v>
      </c>
      <c r="D88" s="45">
        <f>'№4'!F186</f>
        <v>150</v>
      </c>
    </row>
    <row r="89" spans="1:4" ht="12.75">
      <c r="A89" s="10" t="s">
        <v>310</v>
      </c>
      <c r="B89" s="10"/>
      <c r="C89" s="43" t="s">
        <v>184</v>
      </c>
      <c r="D89" s="45">
        <f>D90</f>
        <v>8490.2</v>
      </c>
    </row>
    <row r="90" spans="1:4" ht="12.75">
      <c r="A90" s="10" t="s">
        <v>310</v>
      </c>
      <c r="B90" s="10" t="s">
        <v>40</v>
      </c>
      <c r="C90" s="43" t="s">
        <v>130</v>
      </c>
      <c r="D90" s="45">
        <f>'№4'!F188</f>
        <v>8490.2</v>
      </c>
    </row>
    <row r="91" spans="1:4" ht="33">
      <c r="A91" s="10" t="s">
        <v>307</v>
      </c>
      <c r="B91" s="10"/>
      <c r="C91" s="43" t="s">
        <v>182</v>
      </c>
      <c r="D91" s="45">
        <f>D92</f>
        <v>12759.1</v>
      </c>
    </row>
    <row r="92" spans="1:4" ht="12.75">
      <c r="A92" s="10" t="s">
        <v>307</v>
      </c>
      <c r="B92" s="10" t="s">
        <v>40</v>
      </c>
      <c r="C92" s="43" t="s">
        <v>130</v>
      </c>
      <c r="D92" s="45">
        <f>'№4'!F193</f>
        <v>12759.1</v>
      </c>
    </row>
    <row r="93" spans="1:4" ht="49.5">
      <c r="A93" s="10" t="s">
        <v>485</v>
      </c>
      <c r="B93" s="17"/>
      <c r="C93" s="43" t="s">
        <v>486</v>
      </c>
      <c r="D93" s="45">
        <f>D94</f>
        <v>568.9</v>
      </c>
    </row>
    <row r="94" spans="1:4" ht="12.75">
      <c r="A94" s="10" t="s">
        <v>485</v>
      </c>
      <c r="B94" s="10" t="s">
        <v>40</v>
      </c>
      <c r="C94" s="43" t="s">
        <v>130</v>
      </c>
      <c r="D94" s="45">
        <f>'№4'!F196</f>
        <v>568.9</v>
      </c>
    </row>
    <row r="95" spans="1:4" ht="12.75">
      <c r="A95" s="10" t="s">
        <v>306</v>
      </c>
      <c r="B95" s="10"/>
      <c r="C95" s="43" t="s">
        <v>221</v>
      </c>
      <c r="D95" s="45">
        <f>D96</f>
        <v>14932</v>
      </c>
    </row>
    <row r="96" spans="1:4" ht="12.75">
      <c r="A96" s="10" t="s">
        <v>306</v>
      </c>
      <c r="B96" s="10" t="s">
        <v>40</v>
      </c>
      <c r="C96" s="43" t="s">
        <v>130</v>
      </c>
      <c r="D96" s="45">
        <f>'№4'!F169</f>
        <v>14932</v>
      </c>
    </row>
    <row r="97" spans="1:4" ht="49.5">
      <c r="A97" s="10" t="s">
        <v>308</v>
      </c>
      <c r="B97" s="10"/>
      <c r="C97" s="43" t="s">
        <v>183</v>
      </c>
      <c r="D97" s="45">
        <f>D98</f>
        <v>31</v>
      </c>
    </row>
    <row r="98" spans="1:4" ht="12.75">
      <c r="A98" s="10" t="s">
        <v>308</v>
      </c>
      <c r="B98" s="10" t="s">
        <v>40</v>
      </c>
      <c r="C98" s="43" t="s">
        <v>130</v>
      </c>
      <c r="D98" s="45">
        <f>'№4'!F198</f>
        <v>31</v>
      </c>
    </row>
    <row r="99" spans="1:4" ht="33">
      <c r="A99" s="10" t="s">
        <v>487</v>
      </c>
      <c r="B99" s="17"/>
      <c r="C99" s="11" t="s">
        <v>488</v>
      </c>
      <c r="D99" s="45">
        <f>D100</f>
        <v>1812.8</v>
      </c>
    </row>
    <row r="100" spans="1:4" ht="12.75">
      <c r="A100" s="10" t="s">
        <v>487</v>
      </c>
      <c r="B100" s="10" t="s">
        <v>40</v>
      </c>
      <c r="C100" s="43" t="s">
        <v>130</v>
      </c>
      <c r="D100" s="45">
        <f>'№4'!F172</f>
        <v>1812.8</v>
      </c>
    </row>
    <row r="101" spans="1:4" s="69" customFormat="1" ht="49.5">
      <c r="A101" s="34" t="s">
        <v>339</v>
      </c>
      <c r="B101" s="34"/>
      <c r="C101" s="35" t="s">
        <v>164</v>
      </c>
      <c r="D101" s="65">
        <f>D102+D115</f>
        <v>32865.5</v>
      </c>
    </row>
    <row r="102" spans="1:4" s="69" customFormat="1" ht="33">
      <c r="A102" s="14" t="s">
        <v>340</v>
      </c>
      <c r="B102" s="109"/>
      <c r="C102" s="35" t="s">
        <v>165</v>
      </c>
      <c r="D102" s="65">
        <f>D103+D105+D109+D107+D111+D113</f>
        <v>30620.9</v>
      </c>
    </row>
    <row r="103" spans="1:4" ht="12.75">
      <c r="A103" s="13" t="s">
        <v>352</v>
      </c>
      <c r="B103" s="10"/>
      <c r="C103" s="43" t="s">
        <v>168</v>
      </c>
      <c r="D103" s="45">
        <f>D104</f>
        <v>1152.1</v>
      </c>
    </row>
    <row r="104" spans="1:4" ht="33">
      <c r="A104" s="13" t="s">
        <v>352</v>
      </c>
      <c r="B104" s="10" t="s">
        <v>17</v>
      </c>
      <c r="C104" s="43" t="s">
        <v>22</v>
      </c>
      <c r="D104" s="45">
        <f>'№4'!F358</f>
        <v>1152.1</v>
      </c>
    </row>
    <row r="105" spans="1:4" ht="33">
      <c r="A105" s="13" t="s">
        <v>353</v>
      </c>
      <c r="B105" s="10"/>
      <c r="C105" s="43" t="s">
        <v>169</v>
      </c>
      <c r="D105" s="45">
        <f>D106</f>
        <v>9477.7</v>
      </c>
    </row>
    <row r="106" spans="1:4" ht="33">
      <c r="A106" s="13" t="s">
        <v>353</v>
      </c>
      <c r="B106" s="10" t="s">
        <v>17</v>
      </c>
      <c r="C106" s="43" t="s">
        <v>22</v>
      </c>
      <c r="D106" s="45">
        <f>'№4'!F362</f>
        <v>9477.7</v>
      </c>
    </row>
    <row r="107" spans="1:4" ht="33">
      <c r="A107" s="13" t="s">
        <v>354</v>
      </c>
      <c r="B107" s="10"/>
      <c r="C107" s="43" t="s">
        <v>170</v>
      </c>
      <c r="D107" s="45">
        <f>D108</f>
        <v>251.9</v>
      </c>
    </row>
    <row r="108" spans="1:4" ht="33">
      <c r="A108" s="13" t="s">
        <v>354</v>
      </c>
      <c r="B108" s="10" t="s">
        <v>17</v>
      </c>
      <c r="C108" s="43" t="s">
        <v>22</v>
      </c>
      <c r="D108" s="45">
        <f>'№4'!F364</f>
        <v>251.9</v>
      </c>
    </row>
    <row r="109" spans="1:4" ht="49.5">
      <c r="A109" s="13" t="s">
        <v>341</v>
      </c>
      <c r="B109" s="10"/>
      <c r="C109" s="43" t="s">
        <v>166</v>
      </c>
      <c r="D109" s="45">
        <f>D110</f>
        <v>11720.9</v>
      </c>
    </row>
    <row r="110" spans="1:4" ht="33">
      <c r="A110" s="13" t="s">
        <v>341</v>
      </c>
      <c r="B110" s="10" t="s">
        <v>17</v>
      </c>
      <c r="C110" s="43" t="s">
        <v>22</v>
      </c>
      <c r="D110" s="45">
        <f>'№4'!F317</f>
        <v>11720.9</v>
      </c>
    </row>
    <row r="111" spans="1:4" ht="49.5">
      <c r="A111" s="13" t="s">
        <v>342</v>
      </c>
      <c r="B111" s="17"/>
      <c r="C111" s="11" t="s">
        <v>253</v>
      </c>
      <c r="D111" s="45">
        <f>D112</f>
        <v>1259.6</v>
      </c>
    </row>
    <row r="112" spans="1:4" ht="33">
      <c r="A112" s="13" t="s">
        <v>342</v>
      </c>
      <c r="B112" s="10" t="s">
        <v>17</v>
      </c>
      <c r="C112" s="43" t="s">
        <v>22</v>
      </c>
      <c r="D112" s="45">
        <f>'№4'!F319</f>
        <v>1259.6</v>
      </c>
    </row>
    <row r="113" spans="1:4" ht="33">
      <c r="A113" s="13" t="s">
        <v>355</v>
      </c>
      <c r="B113" s="17"/>
      <c r="C113" s="11" t="s">
        <v>254</v>
      </c>
      <c r="D113" s="45">
        <f>D114</f>
        <v>6758.7</v>
      </c>
    </row>
    <row r="114" spans="1:4" ht="33">
      <c r="A114" s="13" t="s">
        <v>355</v>
      </c>
      <c r="B114" s="10" t="s">
        <v>17</v>
      </c>
      <c r="C114" s="43" t="s">
        <v>22</v>
      </c>
      <c r="D114" s="45">
        <f>'№4'!F367</f>
        <v>6758.7</v>
      </c>
    </row>
    <row r="115" spans="1:4" s="69" customFormat="1" ht="12.75">
      <c r="A115" s="14" t="s">
        <v>356</v>
      </c>
      <c r="B115" s="110"/>
      <c r="C115" s="35" t="s">
        <v>5</v>
      </c>
      <c r="D115" s="65">
        <f aca="true" t="shared" si="0" ref="D115:D116">D116</f>
        <v>2244.6</v>
      </c>
    </row>
    <row r="116" spans="1:4" ht="49.5">
      <c r="A116" s="13" t="s">
        <v>357</v>
      </c>
      <c r="B116" s="10"/>
      <c r="C116" s="43" t="s">
        <v>118</v>
      </c>
      <c r="D116" s="45">
        <f t="shared" si="0"/>
        <v>2244.6</v>
      </c>
    </row>
    <row r="117" spans="1:4" ht="33">
      <c r="A117" s="13" t="s">
        <v>357</v>
      </c>
      <c r="B117" s="10" t="s">
        <v>17</v>
      </c>
      <c r="C117" s="43" t="s">
        <v>22</v>
      </c>
      <c r="D117" s="45">
        <f>'№4'!F373</f>
        <v>2244.6</v>
      </c>
    </row>
    <row r="118" spans="1:4" s="69" customFormat="1" ht="49.5">
      <c r="A118" s="34" t="s">
        <v>296</v>
      </c>
      <c r="B118" s="34"/>
      <c r="C118" s="35" t="s">
        <v>178</v>
      </c>
      <c r="D118" s="65">
        <f>D119+D122</f>
        <v>8663.1</v>
      </c>
    </row>
    <row r="119" spans="1:4" s="69" customFormat="1" ht="12.75">
      <c r="A119" s="14" t="s">
        <v>351</v>
      </c>
      <c r="B119" s="109"/>
      <c r="C119" s="35" t="s">
        <v>208</v>
      </c>
      <c r="D119" s="65">
        <f>D120</f>
        <v>1798.2</v>
      </c>
    </row>
    <row r="120" spans="1:4" ht="33">
      <c r="A120" s="10" t="s">
        <v>420</v>
      </c>
      <c r="B120" s="10"/>
      <c r="C120" s="43" t="s">
        <v>209</v>
      </c>
      <c r="D120" s="45">
        <f>D121</f>
        <v>1798.2</v>
      </c>
    </row>
    <row r="121" spans="1:4" ht="33">
      <c r="A121" s="10" t="s">
        <v>420</v>
      </c>
      <c r="B121" s="10" t="s">
        <v>17</v>
      </c>
      <c r="C121" s="43" t="s">
        <v>22</v>
      </c>
      <c r="D121" s="45">
        <f>'№4'!F351</f>
        <v>1798.2</v>
      </c>
    </row>
    <row r="122" spans="1:4" s="69" customFormat="1" ht="49.5">
      <c r="A122" s="14" t="s">
        <v>335</v>
      </c>
      <c r="B122" s="109"/>
      <c r="C122" s="35" t="s">
        <v>246</v>
      </c>
      <c r="D122" s="65">
        <f>D123</f>
        <v>6864.9</v>
      </c>
    </row>
    <row r="123" spans="1:4" ht="72.6" customHeight="1">
      <c r="A123" s="10" t="s">
        <v>477</v>
      </c>
      <c r="B123" s="10"/>
      <c r="C123" s="43" t="s">
        <v>393</v>
      </c>
      <c r="D123" s="45">
        <f>D124</f>
        <v>6864.9</v>
      </c>
    </row>
    <row r="124" spans="1:4" ht="33">
      <c r="A124" s="10" t="s">
        <v>477</v>
      </c>
      <c r="B124" s="10" t="s">
        <v>73</v>
      </c>
      <c r="C124" s="43" t="s">
        <v>8</v>
      </c>
      <c r="D124" s="45">
        <f>'№4'!F296</f>
        <v>6864.9</v>
      </c>
    </row>
    <row r="125" spans="1:4" s="69" customFormat="1" ht="49.5">
      <c r="A125" s="34" t="s">
        <v>278</v>
      </c>
      <c r="B125" s="34"/>
      <c r="C125" s="35" t="s">
        <v>210</v>
      </c>
      <c r="D125" s="65">
        <f>D129+D126</f>
        <v>17949.1</v>
      </c>
    </row>
    <row r="126" spans="1:4" ht="33">
      <c r="A126" s="34" t="s">
        <v>297</v>
      </c>
      <c r="B126" s="10"/>
      <c r="C126" s="35" t="s">
        <v>243</v>
      </c>
      <c r="D126" s="65">
        <f aca="true" t="shared" si="1" ref="D126:D127">D127</f>
        <v>2818.4</v>
      </c>
    </row>
    <row r="127" spans="1:4" ht="33">
      <c r="A127" s="10" t="s">
        <v>298</v>
      </c>
      <c r="B127" s="10"/>
      <c r="C127" s="43" t="s">
        <v>244</v>
      </c>
      <c r="D127" s="45">
        <f t="shared" si="1"/>
        <v>2818.4</v>
      </c>
    </row>
    <row r="128" spans="1:4" ht="12.75">
      <c r="A128" s="10" t="s">
        <v>298</v>
      </c>
      <c r="B128" s="10" t="s">
        <v>40</v>
      </c>
      <c r="C128" s="43" t="s">
        <v>130</v>
      </c>
      <c r="D128" s="45">
        <f>'№4'!F143</f>
        <v>2818.4</v>
      </c>
    </row>
    <row r="129" spans="1:4" s="69" customFormat="1" ht="33">
      <c r="A129" s="34" t="s">
        <v>279</v>
      </c>
      <c r="B129" s="34"/>
      <c r="C129" s="35" t="s">
        <v>211</v>
      </c>
      <c r="D129" s="65">
        <f>D130+D132+D134+D136+D140+D144+D142+D138</f>
        <v>15130.699999999999</v>
      </c>
    </row>
    <row r="130" spans="1:4" ht="12.75">
      <c r="A130" s="10" t="s">
        <v>299</v>
      </c>
      <c r="B130" s="10"/>
      <c r="C130" s="43" t="s">
        <v>212</v>
      </c>
      <c r="D130" s="45">
        <f>D131</f>
        <v>11024</v>
      </c>
    </row>
    <row r="131" spans="1:4" ht="12.75">
      <c r="A131" s="10" t="s">
        <v>299</v>
      </c>
      <c r="B131" s="10" t="s">
        <v>40</v>
      </c>
      <c r="C131" s="43" t="s">
        <v>130</v>
      </c>
      <c r="D131" s="45">
        <f>'№4'!F149</f>
        <v>11024</v>
      </c>
    </row>
    <row r="132" spans="1:4" ht="12.75">
      <c r="A132" s="10" t="s">
        <v>300</v>
      </c>
      <c r="B132" s="10"/>
      <c r="C132" s="43" t="s">
        <v>213</v>
      </c>
      <c r="D132" s="45">
        <f>D133</f>
        <v>827.3</v>
      </c>
    </row>
    <row r="133" spans="1:4" ht="12.75">
      <c r="A133" s="10" t="s">
        <v>300</v>
      </c>
      <c r="B133" s="10" t="s">
        <v>40</v>
      </c>
      <c r="C133" s="43" t="s">
        <v>130</v>
      </c>
      <c r="D133" s="45">
        <f>'№4'!F151</f>
        <v>827.3</v>
      </c>
    </row>
    <row r="134" spans="1:4" ht="12.75">
      <c r="A134" s="10" t="s">
        <v>301</v>
      </c>
      <c r="B134" s="10"/>
      <c r="C134" s="43" t="s">
        <v>214</v>
      </c>
      <c r="D134" s="45">
        <f>D135</f>
        <v>2305</v>
      </c>
    </row>
    <row r="135" spans="1:4" ht="12.75">
      <c r="A135" s="10" t="s">
        <v>301</v>
      </c>
      <c r="B135" s="10" t="s">
        <v>40</v>
      </c>
      <c r="C135" s="43" t="s">
        <v>130</v>
      </c>
      <c r="D135" s="45">
        <f>'№4'!F153</f>
        <v>2305</v>
      </c>
    </row>
    <row r="136" spans="1:4" ht="12.75">
      <c r="A136" s="10" t="s">
        <v>302</v>
      </c>
      <c r="B136" s="10"/>
      <c r="C136" s="43" t="s">
        <v>215</v>
      </c>
      <c r="D136" s="45">
        <f>D137</f>
        <v>123.7</v>
      </c>
    </row>
    <row r="137" spans="1:4" ht="12.75">
      <c r="A137" s="10" t="s">
        <v>302</v>
      </c>
      <c r="B137" s="10" t="s">
        <v>40</v>
      </c>
      <c r="C137" s="43" t="s">
        <v>130</v>
      </c>
      <c r="D137" s="45">
        <f>'№4'!F155</f>
        <v>123.7</v>
      </c>
    </row>
    <row r="138" spans="1:4" ht="33">
      <c r="A138" s="10" t="s">
        <v>511</v>
      </c>
      <c r="B138" s="10"/>
      <c r="C138" s="43" t="s">
        <v>512</v>
      </c>
      <c r="D138" s="45">
        <f>D139</f>
        <v>110</v>
      </c>
    </row>
    <row r="139" spans="1:4" ht="12.75">
      <c r="A139" s="10" t="s">
        <v>511</v>
      </c>
      <c r="B139" s="10" t="s">
        <v>40</v>
      </c>
      <c r="C139" s="43" t="s">
        <v>130</v>
      </c>
      <c r="D139" s="45">
        <f>'№4'!F157</f>
        <v>110</v>
      </c>
    </row>
    <row r="140" spans="1:4" ht="12.75">
      <c r="A140" s="10" t="s">
        <v>375</v>
      </c>
      <c r="B140" s="10"/>
      <c r="C140" s="43" t="s">
        <v>216</v>
      </c>
      <c r="D140" s="45">
        <f>D141</f>
        <v>224</v>
      </c>
    </row>
    <row r="141" spans="1:4" ht="12.75">
      <c r="A141" s="10" t="s">
        <v>375</v>
      </c>
      <c r="B141" s="10" t="s">
        <v>40</v>
      </c>
      <c r="C141" s="43" t="s">
        <v>130</v>
      </c>
      <c r="D141" s="45">
        <f>'№4'!F160</f>
        <v>224</v>
      </c>
    </row>
    <row r="142" spans="1:4" ht="82.5">
      <c r="A142" s="13" t="s">
        <v>280</v>
      </c>
      <c r="B142" s="10"/>
      <c r="C142" s="43" t="s">
        <v>220</v>
      </c>
      <c r="D142" s="45">
        <f>D143</f>
        <v>250.9</v>
      </c>
    </row>
    <row r="143" spans="1:4" ht="12.75">
      <c r="A143" s="13" t="s">
        <v>280</v>
      </c>
      <c r="B143" s="10" t="s">
        <v>40</v>
      </c>
      <c r="C143" s="43" t="s">
        <v>130</v>
      </c>
      <c r="D143" s="45">
        <f>'№4'!F95</f>
        <v>250.9</v>
      </c>
    </row>
    <row r="144" spans="1:4" ht="33">
      <c r="A144" s="10" t="s">
        <v>303</v>
      </c>
      <c r="B144" s="10"/>
      <c r="C144" s="43" t="s">
        <v>217</v>
      </c>
      <c r="D144" s="45">
        <f>D145</f>
        <v>265.8</v>
      </c>
    </row>
    <row r="145" spans="1:4" ht="12.75">
      <c r="A145" s="10" t="s">
        <v>303</v>
      </c>
      <c r="B145" s="10" t="s">
        <v>40</v>
      </c>
      <c r="C145" s="43" t="s">
        <v>130</v>
      </c>
      <c r="D145" s="45">
        <f>'№4'!F162</f>
        <v>265.8</v>
      </c>
    </row>
    <row r="146" spans="1:4" s="69" customFormat="1" ht="49.5">
      <c r="A146" s="34" t="s">
        <v>281</v>
      </c>
      <c r="B146" s="34"/>
      <c r="C146" s="35" t="s">
        <v>199</v>
      </c>
      <c r="D146" s="65">
        <f>D147+D158</f>
        <v>36042.5</v>
      </c>
    </row>
    <row r="147" spans="1:4" s="69" customFormat="1" ht="33">
      <c r="A147" s="34" t="s">
        <v>282</v>
      </c>
      <c r="B147" s="110"/>
      <c r="C147" s="68" t="s">
        <v>200</v>
      </c>
      <c r="D147" s="65">
        <f>D148+D152+D150+D154+D156</f>
        <v>33818.5</v>
      </c>
    </row>
    <row r="148" spans="1:4" ht="49.5">
      <c r="A148" s="13" t="s">
        <v>283</v>
      </c>
      <c r="B148" s="10"/>
      <c r="C148" s="43" t="s">
        <v>201</v>
      </c>
      <c r="D148" s="45">
        <f>D149</f>
        <v>17304.100000000002</v>
      </c>
    </row>
    <row r="149" spans="1:4" ht="12.75">
      <c r="A149" s="13" t="s">
        <v>283</v>
      </c>
      <c r="B149" s="10" t="s">
        <v>40</v>
      </c>
      <c r="C149" s="43" t="s">
        <v>130</v>
      </c>
      <c r="D149" s="45">
        <f>'№4'!F107</f>
        <v>17304.100000000002</v>
      </c>
    </row>
    <row r="150" spans="1:4" ht="49.5">
      <c r="A150" s="13" t="s">
        <v>284</v>
      </c>
      <c r="B150" s="49"/>
      <c r="C150" s="11" t="s">
        <v>250</v>
      </c>
      <c r="D150" s="45">
        <f>D151</f>
        <v>2500</v>
      </c>
    </row>
    <row r="151" spans="1:4" ht="12.75">
      <c r="A151" s="13" t="s">
        <v>284</v>
      </c>
      <c r="B151" s="10" t="s">
        <v>40</v>
      </c>
      <c r="C151" s="43" t="s">
        <v>130</v>
      </c>
      <c r="D151" s="45">
        <f>'№4'!F110</f>
        <v>2500</v>
      </c>
    </row>
    <row r="152" spans="1:4" ht="33">
      <c r="A152" s="13" t="s">
        <v>285</v>
      </c>
      <c r="B152" s="49"/>
      <c r="C152" s="11" t="s">
        <v>241</v>
      </c>
      <c r="D152" s="45">
        <f>D153</f>
        <v>500</v>
      </c>
    </row>
    <row r="153" spans="1:4" ht="12.75">
      <c r="A153" s="13" t="s">
        <v>285</v>
      </c>
      <c r="B153" s="10" t="s">
        <v>40</v>
      </c>
      <c r="C153" s="43" t="s">
        <v>130</v>
      </c>
      <c r="D153" s="45">
        <f>'№4'!F112</f>
        <v>500</v>
      </c>
    </row>
    <row r="154" spans="1:4" ht="33">
      <c r="A154" s="13" t="s">
        <v>286</v>
      </c>
      <c r="B154" s="49"/>
      <c r="C154" s="11" t="s">
        <v>251</v>
      </c>
      <c r="D154" s="45">
        <f>D155</f>
        <v>6050</v>
      </c>
    </row>
    <row r="155" spans="1:4" ht="12.75">
      <c r="A155" s="13" t="s">
        <v>286</v>
      </c>
      <c r="B155" s="10" t="s">
        <v>40</v>
      </c>
      <c r="C155" s="43" t="s">
        <v>130</v>
      </c>
      <c r="D155" s="45">
        <f>'№4'!F114</f>
        <v>6050</v>
      </c>
    </row>
    <row r="156" spans="1:4" ht="33">
      <c r="A156" s="13" t="s">
        <v>382</v>
      </c>
      <c r="B156" s="49"/>
      <c r="C156" s="11" t="s">
        <v>383</v>
      </c>
      <c r="D156" s="45">
        <f>D157</f>
        <v>7464.400000000001</v>
      </c>
    </row>
    <row r="157" spans="1:4" ht="12.75">
      <c r="A157" s="13" t="s">
        <v>382</v>
      </c>
      <c r="B157" s="10" t="s">
        <v>40</v>
      </c>
      <c r="C157" s="43" t="s">
        <v>130</v>
      </c>
      <c r="D157" s="45">
        <f>'№4'!F118</f>
        <v>7464.400000000001</v>
      </c>
    </row>
    <row r="158" spans="1:4" ht="33">
      <c r="A158" s="34" t="s">
        <v>287</v>
      </c>
      <c r="B158" s="110"/>
      <c r="C158" s="68" t="s">
        <v>248</v>
      </c>
      <c r="D158" s="65">
        <f>D159+D161</f>
        <v>2224</v>
      </c>
    </row>
    <row r="159" spans="1:4" ht="33">
      <c r="A159" s="13" t="s">
        <v>288</v>
      </c>
      <c r="B159" s="49"/>
      <c r="C159" s="11" t="s">
        <v>249</v>
      </c>
      <c r="D159" s="45">
        <f>D160</f>
        <v>2200</v>
      </c>
    </row>
    <row r="160" spans="1:4" ht="12.75">
      <c r="A160" s="13" t="s">
        <v>288</v>
      </c>
      <c r="B160" s="10" t="s">
        <v>40</v>
      </c>
      <c r="C160" s="43" t="s">
        <v>130</v>
      </c>
      <c r="D160" s="45">
        <f>'№4'!F121</f>
        <v>2200</v>
      </c>
    </row>
    <row r="161" spans="1:4" ht="49.5">
      <c r="A161" s="13" t="s">
        <v>494</v>
      </c>
      <c r="B161" s="49"/>
      <c r="C161" s="11" t="s">
        <v>495</v>
      </c>
      <c r="D161" s="45">
        <f>D162</f>
        <v>24</v>
      </c>
    </row>
    <row r="162" spans="1:4" ht="12.75">
      <c r="A162" s="13" t="s">
        <v>494</v>
      </c>
      <c r="B162" s="10" t="s">
        <v>40</v>
      </c>
      <c r="C162" s="43" t="s">
        <v>130</v>
      </c>
      <c r="D162" s="45">
        <f>'№4'!F102</f>
        <v>24</v>
      </c>
    </row>
    <row r="163" spans="1:4" s="69" customFormat="1" ht="49.5">
      <c r="A163" s="34" t="s">
        <v>289</v>
      </c>
      <c r="B163" s="34"/>
      <c r="C163" s="35" t="s">
        <v>202</v>
      </c>
      <c r="D163" s="65">
        <f>D164+D169</f>
        <v>233.6</v>
      </c>
    </row>
    <row r="164" spans="1:4" s="69" customFormat="1" ht="33">
      <c r="A164" s="34" t="s">
        <v>290</v>
      </c>
      <c r="B164" s="34"/>
      <c r="C164" s="35" t="s">
        <v>203</v>
      </c>
      <c r="D164" s="65">
        <f>D165+D167</f>
        <v>64</v>
      </c>
    </row>
    <row r="165" spans="1:4" ht="33">
      <c r="A165" s="10" t="s">
        <v>291</v>
      </c>
      <c r="B165" s="10"/>
      <c r="C165" s="43" t="s">
        <v>204</v>
      </c>
      <c r="D165" s="45">
        <f>D166</f>
        <v>20</v>
      </c>
    </row>
    <row r="166" spans="1:4" ht="12.75">
      <c r="A166" s="10" t="s">
        <v>291</v>
      </c>
      <c r="B166" s="10" t="s">
        <v>40</v>
      </c>
      <c r="C166" s="43" t="s">
        <v>130</v>
      </c>
      <c r="D166" s="45">
        <f>'№4'!F128</f>
        <v>20</v>
      </c>
    </row>
    <row r="167" spans="1:4" ht="82.5">
      <c r="A167" s="10" t="s">
        <v>292</v>
      </c>
      <c r="B167" s="10"/>
      <c r="C167" s="43" t="s">
        <v>240</v>
      </c>
      <c r="D167" s="45">
        <f>D168</f>
        <v>44</v>
      </c>
    </row>
    <row r="168" spans="1:4" ht="12.75">
      <c r="A168" s="10" t="s">
        <v>292</v>
      </c>
      <c r="B168" s="10" t="s">
        <v>40</v>
      </c>
      <c r="C168" s="43" t="s">
        <v>130</v>
      </c>
      <c r="D168" s="45">
        <f>'№4'!F131</f>
        <v>44</v>
      </c>
    </row>
    <row r="169" spans="1:4" s="69" customFormat="1" ht="33">
      <c r="A169" s="34" t="s">
        <v>293</v>
      </c>
      <c r="B169" s="34"/>
      <c r="C169" s="35" t="s">
        <v>205</v>
      </c>
      <c r="D169" s="65">
        <f>D170+D172</f>
        <v>169.6</v>
      </c>
    </row>
    <row r="170" spans="1:4" ht="33">
      <c r="A170" s="10" t="s">
        <v>294</v>
      </c>
      <c r="B170" s="10"/>
      <c r="C170" s="43" t="s">
        <v>206</v>
      </c>
      <c r="D170" s="45">
        <f>D171</f>
        <v>5.2</v>
      </c>
    </row>
    <row r="171" spans="1:4" ht="12.75">
      <c r="A171" s="10" t="s">
        <v>294</v>
      </c>
      <c r="B171" s="10" t="s">
        <v>40</v>
      </c>
      <c r="C171" s="43" t="s">
        <v>130</v>
      </c>
      <c r="D171" s="45">
        <f>'№4'!F134</f>
        <v>5.2</v>
      </c>
    </row>
    <row r="172" spans="1:4" ht="33">
      <c r="A172" s="10" t="s">
        <v>295</v>
      </c>
      <c r="B172" s="10"/>
      <c r="C172" s="43" t="s">
        <v>207</v>
      </c>
      <c r="D172" s="45">
        <f>D173</f>
        <v>164.4</v>
      </c>
    </row>
    <row r="173" spans="1:4" ht="12.75">
      <c r="A173" s="10" t="s">
        <v>295</v>
      </c>
      <c r="B173" s="10" t="s">
        <v>40</v>
      </c>
      <c r="C173" s="43" t="s">
        <v>130</v>
      </c>
      <c r="D173" s="45">
        <f>'№4'!F136</f>
        <v>164.4</v>
      </c>
    </row>
    <row r="174" spans="1:4" s="69" customFormat="1" ht="49.5">
      <c r="A174" s="34" t="s">
        <v>258</v>
      </c>
      <c r="B174" s="34"/>
      <c r="C174" s="35" t="s">
        <v>236</v>
      </c>
      <c r="D174" s="65">
        <f>D175+D184+D189+D192+D195+D208+D215</f>
        <v>54451.00000000001</v>
      </c>
    </row>
    <row r="175" spans="1:4" s="69" customFormat="1" ht="49.5">
      <c r="A175" s="34" t="s">
        <v>264</v>
      </c>
      <c r="B175" s="34"/>
      <c r="C175" s="35" t="s">
        <v>14</v>
      </c>
      <c r="D175" s="65">
        <f>D176+D180+D178+D182</f>
        <v>3652.8999999999996</v>
      </c>
    </row>
    <row r="176" spans="1:4" ht="33">
      <c r="A176" s="13" t="s">
        <v>266</v>
      </c>
      <c r="B176" s="10"/>
      <c r="C176" s="43" t="s">
        <v>191</v>
      </c>
      <c r="D176" s="45">
        <f>D177</f>
        <v>409</v>
      </c>
    </row>
    <row r="177" spans="1:4" ht="12.75">
      <c r="A177" s="13" t="s">
        <v>266</v>
      </c>
      <c r="B177" s="10" t="s">
        <v>40</v>
      </c>
      <c r="C177" s="43" t="s">
        <v>130</v>
      </c>
      <c r="D177" s="45">
        <f>'№4'!F41</f>
        <v>409</v>
      </c>
    </row>
    <row r="178" spans="1:4" ht="33">
      <c r="A178" s="13" t="s">
        <v>496</v>
      </c>
      <c r="B178" s="49"/>
      <c r="C178" s="11" t="s">
        <v>497</v>
      </c>
      <c r="D178" s="45">
        <f>D179</f>
        <v>1302.1</v>
      </c>
    </row>
    <row r="179" spans="1:4" ht="12.75">
      <c r="A179" s="13" t="s">
        <v>496</v>
      </c>
      <c r="B179" s="10" t="s">
        <v>40</v>
      </c>
      <c r="C179" s="43" t="s">
        <v>130</v>
      </c>
      <c r="D179" s="45">
        <f>'№4'!F44</f>
        <v>1302.1</v>
      </c>
    </row>
    <row r="180" spans="1:4" ht="49.5">
      <c r="A180" s="10" t="s">
        <v>265</v>
      </c>
      <c r="B180" s="10"/>
      <c r="C180" s="43" t="s">
        <v>387</v>
      </c>
      <c r="D180" s="45">
        <f>D181</f>
        <v>42.8</v>
      </c>
    </row>
    <row r="181" spans="1:4" ht="12.75">
      <c r="A181" s="10" t="s">
        <v>265</v>
      </c>
      <c r="B181" s="10" t="s">
        <v>40</v>
      </c>
      <c r="C181" s="43" t="s">
        <v>130</v>
      </c>
      <c r="D181" s="45">
        <f>'№4'!F35</f>
        <v>42.8</v>
      </c>
    </row>
    <row r="182" spans="1:4" ht="66">
      <c r="A182" s="13" t="s">
        <v>526</v>
      </c>
      <c r="B182" s="49"/>
      <c r="C182" s="11" t="s">
        <v>527</v>
      </c>
      <c r="D182" s="45">
        <f>D183</f>
        <v>1899</v>
      </c>
    </row>
    <row r="183" spans="1:4" ht="12.75">
      <c r="A183" s="13" t="s">
        <v>526</v>
      </c>
      <c r="B183" s="10" t="s">
        <v>40</v>
      </c>
      <c r="C183" s="43" t="s">
        <v>130</v>
      </c>
      <c r="D183" s="45">
        <f>'№4'!F46</f>
        <v>1899</v>
      </c>
    </row>
    <row r="184" spans="1:4" s="69" customFormat="1" ht="82.5">
      <c r="A184" s="34" t="s">
        <v>267</v>
      </c>
      <c r="B184" s="34"/>
      <c r="C184" s="35" t="s">
        <v>192</v>
      </c>
      <c r="D184" s="65">
        <f>D185+D187</f>
        <v>75</v>
      </c>
    </row>
    <row r="185" spans="1:4" ht="33">
      <c r="A185" s="13" t="s">
        <v>268</v>
      </c>
      <c r="B185" s="10"/>
      <c r="C185" s="43" t="s">
        <v>193</v>
      </c>
      <c r="D185" s="45">
        <f>D186</f>
        <v>50</v>
      </c>
    </row>
    <row r="186" spans="1:4" ht="12.75">
      <c r="A186" s="13" t="s">
        <v>268</v>
      </c>
      <c r="B186" s="10" t="s">
        <v>40</v>
      </c>
      <c r="C186" s="43" t="s">
        <v>130</v>
      </c>
      <c r="D186" s="45">
        <f>'№4'!F49</f>
        <v>50</v>
      </c>
    </row>
    <row r="187" spans="1:4" ht="49.5">
      <c r="A187" s="13" t="s">
        <v>269</v>
      </c>
      <c r="B187" s="10"/>
      <c r="C187" s="43" t="s">
        <v>194</v>
      </c>
      <c r="D187" s="45">
        <f>D188</f>
        <v>25</v>
      </c>
    </row>
    <row r="188" spans="1:4" ht="12.75">
      <c r="A188" s="13" t="s">
        <v>269</v>
      </c>
      <c r="B188" s="10" t="s">
        <v>40</v>
      </c>
      <c r="C188" s="43" t="s">
        <v>130</v>
      </c>
      <c r="D188" s="45">
        <f>'№4'!F52</f>
        <v>25</v>
      </c>
    </row>
    <row r="189" spans="1:4" s="69" customFormat="1" ht="33">
      <c r="A189" s="34" t="s">
        <v>270</v>
      </c>
      <c r="B189" s="34"/>
      <c r="C189" s="35" t="s">
        <v>195</v>
      </c>
      <c r="D189" s="65">
        <f aca="true" t="shared" si="2" ref="D189:D190">D190</f>
        <v>105</v>
      </c>
    </row>
    <row r="190" spans="1:4" ht="33">
      <c r="A190" s="13" t="s">
        <v>271</v>
      </c>
      <c r="B190" s="10"/>
      <c r="C190" s="43" t="s">
        <v>480</v>
      </c>
      <c r="D190" s="45">
        <f t="shared" si="2"/>
        <v>105</v>
      </c>
    </row>
    <row r="191" spans="1:4" ht="12.75">
      <c r="A191" s="13" t="s">
        <v>271</v>
      </c>
      <c r="B191" s="10" t="s">
        <v>40</v>
      </c>
      <c r="C191" s="43" t="s">
        <v>130</v>
      </c>
      <c r="D191" s="45">
        <f>'№4'!F56</f>
        <v>105</v>
      </c>
    </row>
    <row r="192" spans="1:4" s="69" customFormat="1" ht="33">
      <c r="A192" s="34" t="s">
        <v>276</v>
      </c>
      <c r="B192" s="34"/>
      <c r="C192" s="35" t="s">
        <v>197</v>
      </c>
      <c r="D192" s="65">
        <f aca="true" t="shared" si="3" ref="D192:D193">D193</f>
        <v>6406.9</v>
      </c>
    </row>
    <row r="193" spans="1:4" ht="33">
      <c r="A193" s="13" t="s">
        <v>277</v>
      </c>
      <c r="B193" s="10"/>
      <c r="C193" s="43" t="s">
        <v>198</v>
      </c>
      <c r="D193" s="45">
        <f t="shared" si="3"/>
        <v>6406.9</v>
      </c>
    </row>
    <row r="194" spans="1:4" ht="33">
      <c r="A194" s="13" t="s">
        <v>277</v>
      </c>
      <c r="B194" s="10" t="s">
        <v>40</v>
      </c>
      <c r="C194" s="43" t="s">
        <v>130</v>
      </c>
      <c r="D194" s="45">
        <f>'№4'!F88</f>
        <v>6406.9</v>
      </c>
    </row>
    <row r="195" spans="1:4" s="69" customFormat="1" ht="49.5">
      <c r="A195" s="34" t="s">
        <v>272</v>
      </c>
      <c r="B195" s="34"/>
      <c r="C195" s="35" t="s">
        <v>188</v>
      </c>
      <c r="D195" s="65">
        <f>D204+D206+D196+D198+D200+D202</f>
        <v>2965.2999999999997</v>
      </c>
    </row>
    <row r="196" spans="1:4" s="69" customFormat="1" ht="74.45" customHeight="1">
      <c r="A196" s="13" t="s">
        <v>316</v>
      </c>
      <c r="B196" s="17"/>
      <c r="C196" s="11" t="s">
        <v>237</v>
      </c>
      <c r="D196" s="45">
        <f>D197</f>
        <v>924</v>
      </c>
    </row>
    <row r="197" spans="1:4" s="69" customFormat="1" ht="12.75">
      <c r="A197" s="13" t="s">
        <v>316</v>
      </c>
      <c r="B197" s="10" t="s">
        <v>40</v>
      </c>
      <c r="C197" s="43" t="s">
        <v>130</v>
      </c>
      <c r="D197" s="45">
        <f>'№4'!F227</f>
        <v>924</v>
      </c>
    </row>
    <row r="198" spans="1:4" s="69" customFormat="1" ht="66">
      <c r="A198" s="13" t="s">
        <v>317</v>
      </c>
      <c r="B198" s="17"/>
      <c r="C198" s="11" t="s">
        <v>238</v>
      </c>
      <c r="D198" s="45">
        <f>D199</f>
        <v>480</v>
      </c>
    </row>
    <row r="199" spans="1:4" s="69" customFormat="1" ht="12.75">
      <c r="A199" s="13" t="s">
        <v>317</v>
      </c>
      <c r="B199" s="10" t="s">
        <v>40</v>
      </c>
      <c r="C199" s="43" t="s">
        <v>130</v>
      </c>
      <c r="D199" s="45">
        <f>'№4'!F228</f>
        <v>480</v>
      </c>
    </row>
    <row r="200" spans="1:4" s="69" customFormat="1" ht="66">
      <c r="A200" s="13" t="s">
        <v>328</v>
      </c>
      <c r="B200" s="17"/>
      <c r="C200" s="11" t="s">
        <v>239</v>
      </c>
      <c r="D200" s="45">
        <f>D201</f>
        <v>624</v>
      </c>
    </row>
    <row r="201" spans="1:4" s="69" customFormat="1" ht="12.75">
      <c r="A201" s="13" t="s">
        <v>328</v>
      </c>
      <c r="B201" s="10" t="s">
        <v>40</v>
      </c>
      <c r="C201" s="43" t="s">
        <v>130</v>
      </c>
      <c r="D201" s="45">
        <f>'№4'!F230</f>
        <v>624</v>
      </c>
    </row>
    <row r="202" spans="1:4" s="69" customFormat="1" ht="66">
      <c r="A202" s="13" t="s">
        <v>536</v>
      </c>
      <c r="B202" s="17"/>
      <c r="C202" s="11" t="s">
        <v>540</v>
      </c>
      <c r="D202" s="45">
        <f>D203</f>
        <v>477.6</v>
      </c>
    </row>
    <row r="203" spans="1:4" s="69" customFormat="1" ht="12.75">
      <c r="A203" s="13" t="s">
        <v>536</v>
      </c>
      <c r="B203" s="10" t="s">
        <v>40</v>
      </c>
      <c r="C203" s="43" t="s">
        <v>130</v>
      </c>
      <c r="D203" s="45">
        <f>'№4'!F232</f>
        <v>477.6</v>
      </c>
    </row>
    <row r="204" spans="1:4" ht="33">
      <c r="A204" s="13" t="s">
        <v>273</v>
      </c>
      <c r="B204" s="10"/>
      <c r="C204" s="43" t="s">
        <v>190</v>
      </c>
      <c r="D204" s="45">
        <f>D205</f>
        <v>59.7</v>
      </c>
    </row>
    <row r="205" spans="1:4" ht="12.75">
      <c r="A205" s="13" t="s">
        <v>273</v>
      </c>
      <c r="B205" s="10" t="s">
        <v>40</v>
      </c>
      <c r="C205" s="43" t="s">
        <v>130</v>
      </c>
      <c r="D205" s="45">
        <f>'№4'!F60</f>
        <v>59.7</v>
      </c>
    </row>
    <row r="206" spans="1:4" ht="33">
      <c r="A206" s="13" t="s">
        <v>313</v>
      </c>
      <c r="B206" s="10"/>
      <c r="C206" s="43" t="s">
        <v>189</v>
      </c>
      <c r="D206" s="45">
        <f>D207</f>
        <v>400</v>
      </c>
    </row>
    <row r="207" spans="1:4" ht="12.75">
      <c r="A207" s="13" t="s">
        <v>313</v>
      </c>
      <c r="B207" s="10" t="s">
        <v>40</v>
      </c>
      <c r="C207" s="43" t="s">
        <v>130</v>
      </c>
      <c r="D207" s="45">
        <f>'№4'!F211</f>
        <v>400</v>
      </c>
    </row>
    <row r="208" spans="1:4" s="69" customFormat="1" ht="12.75">
      <c r="A208" s="34" t="s">
        <v>311</v>
      </c>
      <c r="B208" s="34"/>
      <c r="C208" s="35" t="s">
        <v>186</v>
      </c>
      <c r="D208" s="65">
        <f>D209+D211+D213</f>
        <v>2066.9</v>
      </c>
    </row>
    <row r="209" spans="1:4" s="69" customFormat="1" ht="49.5">
      <c r="A209" s="10" t="s">
        <v>312</v>
      </c>
      <c r="B209" s="10"/>
      <c r="C209" s="43" t="s">
        <v>110</v>
      </c>
      <c r="D209" s="45">
        <f>D210</f>
        <v>1738.9</v>
      </c>
    </row>
    <row r="210" spans="1:4" s="69" customFormat="1" ht="12.75">
      <c r="A210" s="10" t="s">
        <v>312</v>
      </c>
      <c r="B210" s="10" t="s">
        <v>40</v>
      </c>
      <c r="C210" s="43" t="s">
        <v>130</v>
      </c>
      <c r="D210" s="45">
        <f>'№4'!F205</f>
        <v>1738.9</v>
      </c>
    </row>
    <row r="211" spans="1:4" s="69" customFormat="1" ht="33">
      <c r="A211" s="33" t="s">
        <v>315</v>
      </c>
      <c r="B211" s="10"/>
      <c r="C211" s="43" t="s">
        <v>187</v>
      </c>
      <c r="D211" s="45">
        <f>D212</f>
        <v>119.5</v>
      </c>
    </row>
    <row r="212" spans="1:4" s="69" customFormat="1" ht="12.75">
      <c r="A212" s="33" t="s">
        <v>315</v>
      </c>
      <c r="B212" s="10" t="s">
        <v>40</v>
      </c>
      <c r="C212" s="43" t="s">
        <v>130</v>
      </c>
      <c r="D212" s="45">
        <f>'№4'!F215</f>
        <v>119.5</v>
      </c>
    </row>
    <row r="213" spans="1:4" ht="12.75">
      <c r="A213" s="13" t="s">
        <v>314</v>
      </c>
      <c r="B213" s="17"/>
      <c r="C213" s="11" t="s">
        <v>247</v>
      </c>
      <c r="D213" s="45">
        <f>D214</f>
        <v>208.5</v>
      </c>
    </row>
    <row r="214" spans="1:4" ht="12.75">
      <c r="A214" s="13" t="s">
        <v>314</v>
      </c>
      <c r="B214" s="10" t="s">
        <v>40</v>
      </c>
      <c r="C214" s="43" t="s">
        <v>130</v>
      </c>
      <c r="D214" s="45">
        <f>'№4'!F219</f>
        <v>208.5</v>
      </c>
    </row>
    <row r="215" spans="1:4" s="69" customFormat="1" ht="12.75">
      <c r="A215" s="34" t="s">
        <v>259</v>
      </c>
      <c r="B215" s="34"/>
      <c r="C215" s="35" t="s">
        <v>5</v>
      </c>
      <c r="D215" s="65">
        <f>D220+D222+D224+D226+D218+D216</f>
        <v>39179.00000000001</v>
      </c>
    </row>
    <row r="216" spans="1:4" s="69" customFormat="1" ht="49.5">
      <c r="A216" s="10" t="s">
        <v>263</v>
      </c>
      <c r="B216" s="10"/>
      <c r="C216" s="43" t="s">
        <v>391</v>
      </c>
      <c r="D216" s="45">
        <f>D217</f>
        <v>650</v>
      </c>
    </row>
    <row r="217" spans="1:4" s="69" customFormat="1" ht="12.75">
      <c r="A217" s="10" t="s">
        <v>263</v>
      </c>
      <c r="B217" s="10" t="s">
        <v>40</v>
      </c>
      <c r="C217" s="43" t="s">
        <v>130</v>
      </c>
      <c r="D217" s="45">
        <f>'№4'!F28</f>
        <v>650</v>
      </c>
    </row>
    <row r="218" spans="1:4" s="69" customFormat="1" ht="66">
      <c r="A218" s="13" t="s">
        <v>274</v>
      </c>
      <c r="B218" s="10"/>
      <c r="C218" s="43" t="s">
        <v>235</v>
      </c>
      <c r="D218" s="45">
        <f>D219</f>
        <v>264</v>
      </c>
    </row>
    <row r="219" spans="1:4" s="69" customFormat="1" ht="12.75">
      <c r="A219" s="13" t="s">
        <v>274</v>
      </c>
      <c r="B219" s="10" t="s">
        <v>40</v>
      </c>
      <c r="C219" s="43" t="s">
        <v>130</v>
      </c>
      <c r="D219" s="45">
        <f>'№4'!F67</f>
        <v>264</v>
      </c>
    </row>
    <row r="220" spans="1:4" ht="12.75">
      <c r="A220" s="13" t="s">
        <v>260</v>
      </c>
      <c r="B220" s="10"/>
      <c r="C220" s="43" t="s">
        <v>58</v>
      </c>
      <c r="D220" s="45">
        <f>D221</f>
        <v>1455.3</v>
      </c>
    </row>
    <row r="221" spans="1:4" ht="12.75">
      <c r="A221" s="13" t="s">
        <v>260</v>
      </c>
      <c r="B221" s="10" t="s">
        <v>40</v>
      </c>
      <c r="C221" s="43" t="s">
        <v>130</v>
      </c>
      <c r="D221" s="45">
        <f>'№4'!F16</f>
        <v>1455.3</v>
      </c>
    </row>
    <row r="222" spans="1:4" ht="49.5">
      <c r="A222" s="13" t="s">
        <v>261</v>
      </c>
      <c r="B222" s="10"/>
      <c r="C222" s="43" t="s">
        <v>118</v>
      </c>
      <c r="D222" s="45">
        <f>D223</f>
        <v>35349.3</v>
      </c>
    </row>
    <row r="223" spans="1:4" ht="12.75">
      <c r="A223" s="13" t="s">
        <v>261</v>
      </c>
      <c r="B223" s="10" t="s">
        <v>40</v>
      </c>
      <c r="C223" s="43" t="s">
        <v>130</v>
      </c>
      <c r="D223" s="45">
        <f>'№4'!F22</f>
        <v>35349.3</v>
      </c>
    </row>
    <row r="224" spans="1:4" ht="49.5">
      <c r="A224" s="13" t="s">
        <v>262</v>
      </c>
      <c r="B224" s="10"/>
      <c r="C224" s="43" t="s">
        <v>119</v>
      </c>
      <c r="D224" s="45">
        <f>D225</f>
        <v>254.39999999999998</v>
      </c>
    </row>
    <row r="225" spans="1:4" ht="12.75">
      <c r="A225" s="13" t="s">
        <v>262</v>
      </c>
      <c r="B225" s="10" t="s">
        <v>40</v>
      </c>
      <c r="C225" s="43" t="s">
        <v>130</v>
      </c>
      <c r="D225" s="45">
        <f>'№4'!F26+'№4'!F65+'№4'!F79</f>
        <v>254.39999999999998</v>
      </c>
    </row>
    <row r="226" spans="1:4" ht="33">
      <c r="A226" s="13" t="s">
        <v>275</v>
      </c>
      <c r="B226" s="49"/>
      <c r="C226" s="11" t="s">
        <v>388</v>
      </c>
      <c r="D226" s="45">
        <f>D227</f>
        <v>1206</v>
      </c>
    </row>
    <row r="227" spans="1:4" ht="12.75">
      <c r="A227" s="13" t="s">
        <v>275</v>
      </c>
      <c r="B227" s="10" t="s">
        <v>40</v>
      </c>
      <c r="C227" s="43" t="s">
        <v>130</v>
      </c>
      <c r="D227" s="45">
        <f>'№4'!F81</f>
        <v>1206</v>
      </c>
    </row>
    <row r="228" spans="1:4" s="69" customFormat="1" ht="49.5">
      <c r="A228" s="34" t="s">
        <v>326</v>
      </c>
      <c r="B228" s="34"/>
      <c r="C228" s="35" t="s">
        <v>173</v>
      </c>
      <c r="D228" s="65">
        <f>D229+D240</f>
        <v>10376.9</v>
      </c>
    </row>
    <row r="229" spans="1:4" s="69" customFormat="1" ht="33">
      <c r="A229" s="34" t="s">
        <v>327</v>
      </c>
      <c r="B229" s="34"/>
      <c r="C229" s="35" t="s">
        <v>174</v>
      </c>
      <c r="D229" s="65">
        <f>D232+D234+D236+D230+D238</f>
        <v>4716.599999999999</v>
      </c>
    </row>
    <row r="230" spans="1:4" s="69" customFormat="1" ht="33">
      <c r="A230" s="33" t="s">
        <v>334</v>
      </c>
      <c r="B230" s="33"/>
      <c r="C230" s="31" t="s">
        <v>242</v>
      </c>
      <c r="D230" s="45">
        <f>D231</f>
        <v>1573.5</v>
      </c>
    </row>
    <row r="231" spans="1:4" s="69" customFormat="1" ht="33">
      <c r="A231" s="33" t="s">
        <v>334</v>
      </c>
      <c r="B231" s="49" t="s">
        <v>73</v>
      </c>
      <c r="C231" s="43" t="s">
        <v>8</v>
      </c>
      <c r="D231" s="45">
        <f>'№4'!F286</f>
        <v>1573.5</v>
      </c>
    </row>
    <row r="232" spans="1:4" ht="12.75">
      <c r="A232" s="33" t="s">
        <v>330</v>
      </c>
      <c r="B232" s="49"/>
      <c r="C232" s="43" t="s">
        <v>175</v>
      </c>
      <c r="D232" s="45">
        <f>D233</f>
        <v>1798</v>
      </c>
    </row>
    <row r="233" spans="1:4" ht="33">
      <c r="A233" s="33" t="s">
        <v>330</v>
      </c>
      <c r="B233" s="49" t="s">
        <v>73</v>
      </c>
      <c r="C233" s="43" t="s">
        <v>8</v>
      </c>
      <c r="D233" s="45">
        <f>'№4'!F266</f>
        <v>1798</v>
      </c>
    </row>
    <row r="234" spans="1:4" ht="33">
      <c r="A234" s="33" t="s">
        <v>331</v>
      </c>
      <c r="B234" s="49"/>
      <c r="C234" s="43" t="s">
        <v>176</v>
      </c>
      <c r="D234" s="45">
        <f>D235</f>
        <v>208</v>
      </c>
    </row>
    <row r="235" spans="1:4" ht="33">
      <c r="A235" s="33" t="s">
        <v>331</v>
      </c>
      <c r="B235" s="49" t="s">
        <v>73</v>
      </c>
      <c r="C235" s="43" t="s">
        <v>8</v>
      </c>
      <c r="D235" s="45">
        <f>'№4'!F267</f>
        <v>208</v>
      </c>
    </row>
    <row r="236" spans="1:4" ht="33">
      <c r="A236" s="10" t="s">
        <v>333</v>
      </c>
      <c r="B236" s="49"/>
      <c r="C236" s="43" t="s">
        <v>177</v>
      </c>
      <c r="D236" s="45">
        <f>D237</f>
        <v>684.4</v>
      </c>
    </row>
    <row r="237" spans="1:4" ht="33">
      <c r="A237" s="10" t="s">
        <v>333</v>
      </c>
      <c r="B237" s="49" t="s">
        <v>73</v>
      </c>
      <c r="C237" s="43" t="s">
        <v>8</v>
      </c>
      <c r="D237" s="45">
        <f>'№4'!F279</f>
        <v>684.4</v>
      </c>
    </row>
    <row r="238" spans="1:4" ht="33">
      <c r="A238" s="33" t="s">
        <v>505</v>
      </c>
      <c r="B238" s="49"/>
      <c r="C238" s="11" t="s">
        <v>504</v>
      </c>
      <c r="D238" s="45">
        <f>D239</f>
        <v>452.7</v>
      </c>
    </row>
    <row r="239" spans="1:4" ht="33">
      <c r="A239" s="33" t="s">
        <v>505</v>
      </c>
      <c r="B239" s="49" t="s">
        <v>73</v>
      </c>
      <c r="C239" s="43" t="s">
        <v>8</v>
      </c>
      <c r="D239" s="45">
        <f>'№4'!F290</f>
        <v>452.7</v>
      </c>
    </row>
    <row r="240" spans="1:4" s="69" customFormat="1" ht="12.75">
      <c r="A240" s="34" t="s">
        <v>332</v>
      </c>
      <c r="B240" s="34"/>
      <c r="C240" s="35" t="s">
        <v>5</v>
      </c>
      <c r="D240" s="65">
        <f aca="true" t="shared" si="4" ref="D240:D241">D241</f>
        <v>5660.3</v>
      </c>
    </row>
    <row r="241" spans="1:4" ht="49.5">
      <c r="A241" s="33" t="s">
        <v>329</v>
      </c>
      <c r="B241" s="49"/>
      <c r="C241" s="43" t="s">
        <v>118</v>
      </c>
      <c r="D241" s="45">
        <f t="shared" si="4"/>
        <v>5660.3</v>
      </c>
    </row>
    <row r="242" spans="1:4" ht="33">
      <c r="A242" s="33" t="s">
        <v>329</v>
      </c>
      <c r="B242" s="49" t="s">
        <v>73</v>
      </c>
      <c r="C242" s="43" t="s">
        <v>8</v>
      </c>
      <c r="D242" s="45">
        <f>'№4'!F271</f>
        <v>5660.3</v>
      </c>
    </row>
    <row r="243" spans="1:4" s="69" customFormat="1" ht="38.45" customHeight="1">
      <c r="A243" s="34" t="s">
        <v>318</v>
      </c>
      <c r="B243" s="34"/>
      <c r="C243" s="35" t="s">
        <v>15</v>
      </c>
      <c r="D243" s="65">
        <f>D244+D247+D250</f>
        <v>11853.4</v>
      </c>
    </row>
    <row r="244" spans="1:4" s="69" customFormat="1" ht="33">
      <c r="A244" s="34" t="s">
        <v>322</v>
      </c>
      <c r="B244" s="34"/>
      <c r="C244" s="35" t="s">
        <v>231</v>
      </c>
      <c r="D244" s="65">
        <f aca="true" t="shared" si="5" ref="D244:D245">D245</f>
        <v>1082.6</v>
      </c>
    </row>
    <row r="245" spans="1:4" ht="49.5">
      <c r="A245" s="10" t="s">
        <v>323</v>
      </c>
      <c r="B245" s="49"/>
      <c r="C245" s="43" t="s">
        <v>234</v>
      </c>
      <c r="D245" s="45">
        <f t="shared" si="5"/>
        <v>1082.6</v>
      </c>
    </row>
    <row r="246" spans="1:4" ht="33">
      <c r="A246" s="10" t="s">
        <v>323</v>
      </c>
      <c r="B246" s="49" t="s">
        <v>75</v>
      </c>
      <c r="C246" s="43" t="s">
        <v>106</v>
      </c>
      <c r="D246" s="45">
        <f>'№4'!F253</f>
        <v>1082.6</v>
      </c>
    </row>
    <row r="247" spans="1:4" s="69" customFormat="1" ht="12.75">
      <c r="A247" s="34" t="s">
        <v>324</v>
      </c>
      <c r="B247" s="34"/>
      <c r="C247" s="35" t="s">
        <v>153</v>
      </c>
      <c r="D247" s="65">
        <f aca="true" t="shared" si="6" ref="D247:D248">D248</f>
        <v>36</v>
      </c>
    </row>
    <row r="248" spans="1:4" ht="33">
      <c r="A248" s="10" t="s">
        <v>325</v>
      </c>
      <c r="B248" s="10"/>
      <c r="C248" s="32" t="s">
        <v>154</v>
      </c>
      <c r="D248" s="45">
        <f t="shared" si="6"/>
        <v>36</v>
      </c>
    </row>
    <row r="249" spans="1:4" ht="33">
      <c r="A249" s="10" t="s">
        <v>325</v>
      </c>
      <c r="B249" s="49" t="s">
        <v>75</v>
      </c>
      <c r="C249" s="43" t="s">
        <v>106</v>
      </c>
      <c r="D249" s="45">
        <f>'№4'!F257</f>
        <v>36</v>
      </c>
    </row>
    <row r="250" spans="1:4" s="69" customFormat="1" ht="12.75">
      <c r="A250" s="34" t="s">
        <v>319</v>
      </c>
      <c r="B250" s="34"/>
      <c r="C250" s="35" t="s">
        <v>5</v>
      </c>
      <c r="D250" s="65">
        <f aca="true" t="shared" si="7" ref="D250:D251">D251</f>
        <v>10734.8</v>
      </c>
    </row>
    <row r="251" spans="1:4" ht="49.5">
      <c r="A251" s="10" t="s">
        <v>320</v>
      </c>
      <c r="B251" s="49"/>
      <c r="C251" s="43" t="s">
        <v>118</v>
      </c>
      <c r="D251" s="45">
        <f t="shared" si="7"/>
        <v>10734.8</v>
      </c>
    </row>
    <row r="252" spans="1:4" ht="33">
      <c r="A252" s="10" t="s">
        <v>320</v>
      </c>
      <c r="B252" s="49" t="s">
        <v>75</v>
      </c>
      <c r="C252" s="43" t="s">
        <v>106</v>
      </c>
      <c r="D252" s="45">
        <f>'№4'!F240</f>
        <v>10734.8</v>
      </c>
    </row>
    <row r="253" spans="1:4" s="69" customFormat="1" ht="33">
      <c r="A253" s="34" t="s">
        <v>385</v>
      </c>
      <c r="B253" s="34"/>
      <c r="C253" s="35" t="s">
        <v>232</v>
      </c>
      <c r="D253" s="65">
        <f>D254+D263+D257+D260</f>
        <v>5211.900000000001</v>
      </c>
    </row>
    <row r="254" spans="1:4" s="69" customFormat="1" ht="12.75">
      <c r="A254" s="34" t="s">
        <v>482</v>
      </c>
      <c r="B254" s="34"/>
      <c r="C254" s="35" t="s">
        <v>24</v>
      </c>
      <c r="D254" s="65">
        <f aca="true" t="shared" si="8" ref="D254:D255">D255</f>
        <v>1000</v>
      </c>
    </row>
    <row r="255" spans="1:4" ht="25.15" customHeight="1">
      <c r="A255" s="5" t="s">
        <v>321</v>
      </c>
      <c r="B255" s="49" t="s">
        <v>109</v>
      </c>
      <c r="C255" s="43" t="s">
        <v>155</v>
      </c>
      <c r="D255" s="45">
        <f t="shared" si="8"/>
        <v>1000</v>
      </c>
    </row>
    <row r="256" spans="1:4" ht="33">
      <c r="A256" s="5" t="s">
        <v>321</v>
      </c>
      <c r="B256" s="49" t="s">
        <v>75</v>
      </c>
      <c r="C256" s="43" t="s">
        <v>106</v>
      </c>
      <c r="D256" s="45">
        <f>'№4'!F247</f>
        <v>1000</v>
      </c>
    </row>
    <row r="257" spans="1:4" s="69" customFormat="1" ht="33">
      <c r="A257" s="34">
        <v>9940000000</v>
      </c>
      <c r="B257" s="34"/>
      <c r="C257" s="35" t="s">
        <v>506</v>
      </c>
      <c r="D257" s="65">
        <f>D258</f>
        <v>6.6</v>
      </c>
    </row>
    <row r="258" spans="1:4" ht="12.75">
      <c r="A258" s="5" t="s">
        <v>507</v>
      </c>
      <c r="B258" s="49"/>
      <c r="C258" s="11" t="s">
        <v>508</v>
      </c>
      <c r="D258" s="45">
        <f>D259</f>
        <v>6.6</v>
      </c>
    </row>
    <row r="259" spans="1:4" ht="12.75">
      <c r="A259" s="5" t="s">
        <v>507</v>
      </c>
      <c r="B259" s="10" t="s">
        <v>40</v>
      </c>
      <c r="C259" s="43" t="s">
        <v>130</v>
      </c>
      <c r="D259" s="45">
        <f>'№4'!F73</f>
        <v>6.6</v>
      </c>
    </row>
    <row r="260" spans="1:4" ht="33">
      <c r="A260" s="34" t="s">
        <v>772</v>
      </c>
      <c r="B260" s="10"/>
      <c r="C260" s="35" t="s">
        <v>763</v>
      </c>
      <c r="D260" s="65">
        <f>D261</f>
        <v>100</v>
      </c>
    </row>
    <row r="261" spans="1:4" ht="33">
      <c r="A261" s="5" t="s">
        <v>764</v>
      </c>
      <c r="B261" s="49"/>
      <c r="C261" s="11" t="s">
        <v>765</v>
      </c>
      <c r="D261" s="45">
        <f>D262</f>
        <v>100</v>
      </c>
    </row>
    <row r="262" spans="1:4" ht="12.75">
      <c r="A262" s="5" t="s">
        <v>764</v>
      </c>
      <c r="B262" s="10" t="s">
        <v>25</v>
      </c>
      <c r="C262" s="43" t="s">
        <v>26</v>
      </c>
      <c r="D262" s="45">
        <f>'№4'!F423</f>
        <v>100</v>
      </c>
    </row>
    <row r="263" spans="1:4" s="69" customFormat="1" ht="49.5">
      <c r="A263" s="67">
        <v>9990000000</v>
      </c>
      <c r="B263" s="34"/>
      <c r="C263" s="35" t="s">
        <v>10</v>
      </c>
      <c r="D263" s="65">
        <f>D264+D266+D268</f>
        <v>4105.3</v>
      </c>
    </row>
    <row r="264" spans="1:4" ht="12.75">
      <c r="A264" s="5" t="s">
        <v>336</v>
      </c>
      <c r="B264" s="111" t="s">
        <v>109</v>
      </c>
      <c r="C264" s="43" t="s">
        <v>11</v>
      </c>
      <c r="D264" s="45">
        <f>D265</f>
        <v>1198.9</v>
      </c>
    </row>
    <row r="265" spans="1:4" ht="12.75">
      <c r="A265" s="5" t="s">
        <v>336</v>
      </c>
      <c r="B265" s="49" t="s">
        <v>34</v>
      </c>
      <c r="C265" s="43" t="s">
        <v>7</v>
      </c>
      <c r="D265" s="45">
        <f>'№4'!F303</f>
        <v>1198.9</v>
      </c>
    </row>
    <row r="266" spans="1:4" ht="33">
      <c r="A266" s="5" t="s">
        <v>337</v>
      </c>
      <c r="B266" s="49" t="s">
        <v>109</v>
      </c>
      <c r="C266" s="43" t="s">
        <v>12</v>
      </c>
      <c r="D266" s="45">
        <f>D267</f>
        <v>2447.7999999999997</v>
      </c>
    </row>
    <row r="267" spans="1:4" ht="12.75">
      <c r="A267" s="5" t="s">
        <v>337</v>
      </c>
      <c r="B267" s="49" t="s">
        <v>34</v>
      </c>
      <c r="C267" s="43" t="s">
        <v>7</v>
      </c>
      <c r="D267" s="45">
        <f>'№4'!F305</f>
        <v>2447.7999999999997</v>
      </c>
    </row>
    <row r="268" spans="1:4" ht="12.75">
      <c r="A268" s="5" t="s">
        <v>338</v>
      </c>
      <c r="B268" s="49" t="s">
        <v>109</v>
      </c>
      <c r="C268" s="43" t="s">
        <v>13</v>
      </c>
      <c r="D268" s="45">
        <f>D269</f>
        <v>458.6</v>
      </c>
    </row>
    <row r="269" spans="1:4" ht="12.75">
      <c r="A269" s="5" t="s">
        <v>338</v>
      </c>
      <c r="B269" s="49" t="s">
        <v>34</v>
      </c>
      <c r="C269" s="43" t="s">
        <v>7</v>
      </c>
      <c r="D269" s="45">
        <f>'№4'!F309</f>
        <v>458.6</v>
      </c>
    </row>
  </sheetData>
  <mergeCells count="8">
    <mergeCell ref="C1:D1"/>
    <mergeCell ref="C2:D2"/>
    <mergeCell ref="C3:D3"/>
    <mergeCell ref="A5:D5"/>
    <mergeCell ref="D7:D8"/>
    <mergeCell ref="A7:A8"/>
    <mergeCell ref="B7:B8"/>
    <mergeCell ref="C7:C8"/>
  </mergeCells>
  <printOptions/>
  <pageMargins left="0.5905511811023623" right="0.11811023622047245" top="0.15748031496062992" bottom="0.15748031496062992" header="0.31496062992125984" footer="0.31496062992125984"/>
  <pageSetup fitToHeight="0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workbookViewId="0" topLeftCell="A34">
      <selection activeCell="H5" sqref="H5"/>
    </sheetView>
  </sheetViews>
  <sheetFormatPr defaultColWidth="9.125" defaultRowHeight="12.75"/>
  <cols>
    <col min="1" max="1" width="15.75390625" style="4" customWidth="1"/>
    <col min="2" max="2" width="8.375" style="4" customWidth="1"/>
    <col min="3" max="3" width="83.125" style="46" customWidth="1"/>
    <col min="4" max="4" width="11.00390625" style="4" customWidth="1"/>
    <col min="5" max="16384" width="9.125" style="46" customWidth="1"/>
  </cols>
  <sheetData>
    <row r="1" spans="3:4" ht="12.75">
      <c r="C1" s="176" t="s">
        <v>524</v>
      </c>
      <c r="D1" s="176"/>
    </row>
    <row r="2" spans="3:4" ht="12.75">
      <c r="C2" s="176" t="s">
        <v>32</v>
      </c>
      <c r="D2" s="176"/>
    </row>
    <row r="3" spans="3:4" ht="12.75">
      <c r="C3" s="176" t="s">
        <v>778</v>
      </c>
      <c r="D3" s="176"/>
    </row>
    <row r="4" spans="1:4" ht="25.9" customHeight="1">
      <c r="A4" s="191"/>
      <c r="B4" s="191"/>
      <c r="C4" s="191"/>
      <c r="D4" s="191"/>
    </row>
    <row r="5" spans="1:4" ht="69.6" customHeight="1">
      <c r="A5" s="192" t="s">
        <v>513</v>
      </c>
      <c r="B5" s="192"/>
      <c r="C5" s="192"/>
      <c r="D5" s="192"/>
    </row>
    <row r="6" spans="1:4" ht="33">
      <c r="A6" s="112" t="s">
        <v>37</v>
      </c>
      <c r="B6" s="71" t="s">
        <v>36</v>
      </c>
      <c r="C6" s="123" t="s">
        <v>39</v>
      </c>
      <c r="D6" s="131" t="s">
        <v>377</v>
      </c>
    </row>
    <row r="7" spans="1:4" ht="12.75">
      <c r="A7" s="17">
        <v>1</v>
      </c>
      <c r="B7" s="17">
        <v>2</v>
      </c>
      <c r="C7" s="113">
        <v>3</v>
      </c>
      <c r="D7" s="66">
        <v>4</v>
      </c>
    </row>
    <row r="8" spans="1:4" ht="12.75">
      <c r="A8" s="17"/>
      <c r="B8" s="17"/>
      <c r="C8" s="114" t="s">
        <v>100</v>
      </c>
      <c r="D8" s="65">
        <f>D9+D11+D13+D15+D17+D19+D21+D23+D25+D27+D29+D31+D33+D35+D39</f>
        <v>284761.3</v>
      </c>
    </row>
    <row r="9" spans="1:4" ht="72" customHeight="1">
      <c r="A9" s="10"/>
      <c r="B9" s="10"/>
      <c r="C9" s="68" t="s">
        <v>514</v>
      </c>
      <c r="D9" s="115">
        <f>D10</f>
        <v>85858</v>
      </c>
    </row>
    <row r="10" spans="1:4" ht="12.75">
      <c r="A10" s="10" t="s">
        <v>362</v>
      </c>
      <c r="B10" s="10" t="s">
        <v>25</v>
      </c>
      <c r="C10" s="11" t="s">
        <v>26</v>
      </c>
      <c r="D10" s="116">
        <f>'№4'!F383</f>
        <v>85858</v>
      </c>
    </row>
    <row r="11" spans="1:4" ht="99">
      <c r="A11" s="67"/>
      <c r="B11" s="67"/>
      <c r="C11" s="68" t="s">
        <v>515</v>
      </c>
      <c r="D11" s="115">
        <f>D12</f>
        <v>168909</v>
      </c>
    </row>
    <row r="12" spans="1:4" ht="12.75">
      <c r="A12" s="10" t="s">
        <v>369</v>
      </c>
      <c r="B12" s="10" t="s">
        <v>25</v>
      </c>
      <c r="C12" s="11" t="s">
        <v>26</v>
      </c>
      <c r="D12" s="116">
        <f>'№4'!F401</f>
        <v>168909</v>
      </c>
    </row>
    <row r="13" spans="1:4" s="69" customFormat="1" ht="99">
      <c r="A13" s="67"/>
      <c r="B13" s="67"/>
      <c r="C13" s="68" t="s">
        <v>516</v>
      </c>
      <c r="D13" s="65">
        <f>D14</f>
        <v>7299.6</v>
      </c>
    </row>
    <row r="14" spans="1:4" s="69" customFormat="1" ht="21" customHeight="1">
      <c r="A14" s="10" t="s">
        <v>374</v>
      </c>
      <c r="B14" s="10" t="s">
        <v>25</v>
      </c>
      <c r="C14" s="11" t="s">
        <v>26</v>
      </c>
      <c r="D14" s="45">
        <f>'№4'!F455</f>
        <v>7299.6</v>
      </c>
    </row>
    <row r="15" spans="1:4" s="69" customFormat="1" ht="49.5">
      <c r="A15" s="67"/>
      <c r="B15" s="67"/>
      <c r="C15" s="68" t="s">
        <v>517</v>
      </c>
      <c r="D15" s="65">
        <f>D16</f>
        <v>650</v>
      </c>
    </row>
    <row r="16" spans="1:4" s="69" customFormat="1" ht="12.75">
      <c r="A16" s="10" t="s">
        <v>263</v>
      </c>
      <c r="B16" s="10" t="s">
        <v>40</v>
      </c>
      <c r="C16" s="43" t="s">
        <v>130</v>
      </c>
      <c r="D16" s="45">
        <f>'№4'!F28</f>
        <v>650</v>
      </c>
    </row>
    <row r="17" spans="1:4" s="69" customFormat="1" ht="49.5">
      <c r="A17" s="10"/>
      <c r="B17" s="10"/>
      <c r="C17" s="68" t="s">
        <v>518</v>
      </c>
      <c r="D17" s="65">
        <f>D18</f>
        <v>42.8</v>
      </c>
    </row>
    <row r="18" spans="1:4" s="69" customFormat="1" ht="12.75">
      <c r="A18" s="10" t="s">
        <v>265</v>
      </c>
      <c r="B18" s="10" t="s">
        <v>40</v>
      </c>
      <c r="C18" s="43" t="s">
        <v>130</v>
      </c>
      <c r="D18" s="45">
        <f>'№4'!F31</f>
        <v>42.8</v>
      </c>
    </row>
    <row r="19" spans="1:4" s="69" customFormat="1" ht="99">
      <c r="A19" s="10"/>
      <c r="B19" s="10"/>
      <c r="C19" s="68" t="s">
        <v>519</v>
      </c>
      <c r="D19" s="65">
        <f>D20</f>
        <v>250.9</v>
      </c>
    </row>
    <row r="20" spans="1:4" s="69" customFormat="1" ht="12.75">
      <c r="A20" s="13" t="s">
        <v>280</v>
      </c>
      <c r="B20" s="10" t="s">
        <v>40</v>
      </c>
      <c r="C20" s="43" t="s">
        <v>130</v>
      </c>
      <c r="D20" s="45">
        <f>'№4'!F95</f>
        <v>250.9</v>
      </c>
    </row>
    <row r="21" spans="1:4" s="69" customFormat="1" ht="33">
      <c r="A21" s="67"/>
      <c r="B21" s="67"/>
      <c r="C21" s="68" t="s">
        <v>520</v>
      </c>
      <c r="D21" s="65">
        <f>D22</f>
        <v>1206</v>
      </c>
    </row>
    <row r="22" spans="1:4" s="69" customFormat="1" ht="12.75">
      <c r="A22" s="13" t="s">
        <v>275</v>
      </c>
      <c r="B22" s="10" t="s">
        <v>40</v>
      </c>
      <c r="C22" s="11" t="s">
        <v>130</v>
      </c>
      <c r="D22" s="45">
        <f>'№4'!F81</f>
        <v>1206</v>
      </c>
    </row>
    <row r="23" spans="1:4" s="69" customFormat="1" ht="66">
      <c r="A23" s="67"/>
      <c r="B23" s="67"/>
      <c r="C23" s="68" t="s">
        <v>521</v>
      </c>
      <c r="D23" s="65">
        <f>D24</f>
        <v>264</v>
      </c>
    </row>
    <row r="24" spans="1:4" s="69" customFormat="1" ht="20.45" customHeight="1">
      <c r="A24" s="13" t="s">
        <v>274</v>
      </c>
      <c r="B24" s="10" t="s">
        <v>40</v>
      </c>
      <c r="C24" s="11" t="s">
        <v>130</v>
      </c>
      <c r="D24" s="45">
        <f>'№4'!F67</f>
        <v>264</v>
      </c>
    </row>
    <row r="25" spans="1:4" ht="82.5">
      <c r="A25" s="10"/>
      <c r="B25" s="10"/>
      <c r="C25" s="9" t="s">
        <v>522</v>
      </c>
      <c r="D25" s="65">
        <f>D26</f>
        <v>6864.9</v>
      </c>
    </row>
    <row r="26" spans="1:4" ht="33">
      <c r="A26" s="10" t="s">
        <v>477</v>
      </c>
      <c r="B26" s="10" t="s">
        <v>73</v>
      </c>
      <c r="C26" s="11" t="s">
        <v>523</v>
      </c>
      <c r="D26" s="45">
        <f>'№4'!F296</f>
        <v>6864.9</v>
      </c>
    </row>
    <row r="27" spans="1:4" ht="33">
      <c r="A27" s="10"/>
      <c r="B27" s="10"/>
      <c r="C27" s="9" t="s">
        <v>525</v>
      </c>
      <c r="D27" s="65">
        <f>D28</f>
        <v>5594.4</v>
      </c>
    </row>
    <row r="28" spans="1:4" ht="12.75">
      <c r="A28" s="10" t="s">
        <v>509</v>
      </c>
      <c r="B28" s="10" t="s">
        <v>25</v>
      </c>
      <c r="C28" s="11" t="s">
        <v>26</v>
      </c>
      <c r="D28" s="45">
        <f>'№4'!F403</f>
        <v>5594.4</v>
      </c>
    </row>
    <row r="29" spans="1:4" ht="82.5">
      <c r="A29" s="10"/>
      <c r="B29" s="10"/>
      <c r="C29" s="9" t="s">
        <v>528</v>
      </c>
      <c r="D29" s="65">
        <f>D30</f>
        <v>1899</v>
      </c>
    </row>
    <row r="30" spans="1:4" ht="12.75">
      <c r="A30" s="13" t="s">
        <v>526</v>
      </c>
      <c r="B30" s="10" t="s">
        <v>40</v>
      </c>
      <c r="C30" s="11" t="s">
        <v>130</v>
      </c>
      <c r="D30" s="29">
        <f>'№4'!F45</f>
        <v>1899</v>
      </c>
    </row>
    <row r="31" spans="1:4" ht="49.5">
      <c r="A31" s="10"/>
      <c r="B31" s="10"/>
      <c r="C31" s="9" t="s">
        <v>535</v>
      </c>
      <c r="D31" s="65">
        <f>D32</f>
        <v>477.6</v>
      </c>
    </row>
    <row r="32" spans="1:4" ht="12.75">
      <c r="A32" s="13" t="s">
        <v>536</v>
      </c>
      <c r="B32" s="10" t="s">
        <v>40</v>
      </c>
      <c r="C32" s="11" t="s">
        <v>130</v>
      </c>
      <c r="D32" s="5">
        <f>'№4'!F232</f>
        <v>477.6</v>
      </c>
    </row>
    <row r="33" spans="1:4" ht="49.5">
      <c r="A33" s="10"/>
      <c r="B33" s="10"/>
      <c r="C33" s="9" t="s">
        <v>537</v>
      </c>
      <c r="D33" s="65">
        <f>D34</f>
        <v>2238</v>
      </c>
    </row>
    <row r="34" spans="1:4" ht="12.75">
      <c r="A34" s="13" t="s">
        <v>538</v>
      </c>
      <c r="B34" s="10" t="s">
        <v>25</v>
      </c>
      <c r="C34" s="11" t="s">
        <v>26</v>
      </c>
      <c r="D34" s="29">
        <f>'№4'!F399</f>
        <v>2238</v>
      </c>
    </row>
    <row r="35" spans="1:4" ht="12.75">
      <c r="A35" s="10"/>
      <c r="B35" s="10"/>
      <c r="C35" s="9" t="s">
        <v>539</v>
      </c>
      <c r="D35" s="65">
        <f>D37+D36+D38</f>
        <v>3107.1000000000004</v>
      </c>
    </row>
    <row r="36" spans="1:4" ht="33">
      <c r="A36" s="13" t="s">
        <v>545</v>
      </c>
      <c r="B36" s="10" t="s">
        <v>17</v>
      </c>
      <c r="C36" s="11" t="s">
        <v>22</v>
      </c>
      <c r="D36" s="45">
        <f>'№4'!F325</f>
        <v>214.2</v>
      </c>
    </row>
    <row r="37" spans="1:4" ht="12.75">
      <c r="A37" s="13" t="s">
        <v>544</v>
      </c>
      <c r="B37" s="10" t="s">
        <v>25</v>
      </c>
      <c r="C37" s="11" t="s">
        <v>26</v>
      </c>
      <c r="D37" s="29">
        <f>'№4'!F432</f>
        <v>43.1</v>
      </c>
    </row>
    <row r="38" spans="1:4" ht="12.75">
      <c r="A38" s="13" t="s">
        <v>545</v>
      </c>
      <c r="B38" s="10" t="s">
        <v>25</v>
      </c>
      <c r="C38" s="11" t="s">
        <v>26</v>
      </c>
      <c r="D38" s="29">
        <f>'№4'!F434</f>
        <v>2849.8</v>
      </c>
    </row>
    <row r="39" spans="1:4" ht="49.5">
      <c r="A39" s="10"/>
      <c r="B39" s="10"/>
      <c r="C39" s="9" t="s">
        <v>773</v>
      </c>
      <c r="D39" s="65">
        <f>D40</f>
        <v>100</v>
      </c>
    </row>
    <row r="40" spans="1:4" ht="12.75">
      <c r="A40" s="5" t="s">
        <v>764</v>
      </c>
      <c r="B40" s="10" t="s">
        <v>25</v>
      </c>
      <c r="C40" s="11" t="s">
        <v>26</v>
      </c>
      <c r="D40" s="29">
        <f>'№4'!F425</f>
        <v>100</v>
      </c>
    </row>
  </sheetData>
  <mergeCells count="5">
    <mergeCell ref="C1:D1"/>
    <mergeCell ref="C2:D2"/>
    <mergeCell ref="C3:D3"/>
    <mergeCell ref="A4:D4"/>
    <mergeCell ref="A5:D5"/>
  </mergeCells>
  <printOptions/>
  <pageMargins left="0.5905511811023623" right="0.1968503937007874" top="0" bottom="0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2016-04-29T05:40:16Z</cp:lastPrinted>
  <dcterms:created xsi:type="dcterms:W3CDTF">2007-11-30T05:39:28Z</dcterms:created>
  <dcterms:modified xsi:type="dcterms:W3CDTF">2016-04-29T05:48:26Z</dcterms:modified>
  <cp:category/>
  <cp:version/>
  <cp:contentType/>
  <cp:contentStatus/>
</cp:coreProperties>
</file>