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0" windowWidth="23040" windowHeight="9390" activeTab="8"/>
  </bookViews>
  <sheets>
    <sheet name="№1 " sheetId="163" r:id="rId1"/>
    <sheet name="№ 5" sheetId="165" r:id="rId2"/>
    <sheet name="№ 6 " sheetId="143" r:id="rId3"/>
    <sheet name="№ 7" sheetId="154" r:id="rId4"/>
    <sheet name="№ 8" sheetId="155" r:id="rId5"/>
    <sheet name="№9" sheetId="147" r:id="rId6"/>
    <sheet name="№10" sheetId="161" r:id="rId7"/>
    <sheet name="№ 11" sheetId="164" r:id="rId8"/>
    <sheet name="12" sheetId="162" r:id="rId9"/>
  </sheets>
  <definedNames>
    <definedName name="_xlnm._FilterDatabase" localSheetId="3" hidden="1">'№ 7'!$A$1:$H$538</definedName>
    <definedName name="_xlnm._FilterDatabase" localSheetId="4" hidden="1">'№ 8'!$A$1:$G$480</definedName>
    <definedName name="_xlnm._FilterDatabase" localSheetId="5" hidden="1">№9!$A$1:$F$351</definedName>
    <definedName name="_xlnm.Print_Area" localSheetId="7">'№ 11'!$A$1:$P$20</definedName>
    <definedName name="_xlnm.Print_Area" localSheetId="2">'№ 6 '!$A$1:$E$46</definedName>
    <definedName name="_xlnm.Print_Area" localSheetId="3">'№ 7'!$A$1:$H$538</definedName>
  </definedNames>
  <calcPr calcId="124519"/>
  <fileRecoveryPr autoRecover="0"/>
</workbook>
</file>

<file path=xl/calcChain.xml><?xml version="1.0" encoding="utf-8"?>
<calcChain xmlns="http://schemas.openxmlformats.org/spreadsheetml/2006/main">
  <c r="C14" i="162"/>
  <c r="D14"/>
  <c r="E14"/>
  <c r="C22"/>
  <c r="D22"/>
  <c r="E22"/>
  <c r="H107" i="154"/>
  <c r="G108"/>
  <c r="G107"/>
  <c r="F107"/>
  <c r="F487" i="155" l="1"/>
  <c r="F486" s="1"/>
  <c r="F485" s="1"/>
  <c r="F484" s="1"/>
  <c r="F483" s="1"/>
  <c r="F482" s="1"/>
  <c r="F481" s="1"/>
  <c r="D46" i="143" s="1"/>
  <c r="D45" s="1"/>
  <c r="G487" i="155"/>
  <c r="F302" i="147" s="1"/>
  <c r="F301" s="1"/>
  <c r="F300" s="1"/>
  <c r="E487" i="155"/>
  <c r="E486" s="1"/>
  <c r="E485" s="1"/>
  <c r="E484" s="1"/>
  <c r="E483" s="1"/>
  <c r="E482" s="1"/>
  <c r="E481" s="1"/>
  <c r="C46" i="143" s="1"/>
  <c r="C45" s="1"/>
  <c r="G486" i="155"/>
  <c r="G485" s="1"/>
  <c r="G484" s="1"/>
  <c r="G483" s="1"/>
  <c r="G482" s="1"/>
  <c r="G481" s="1"/>
  <c r="E46" i="143" s="1"/>
  <c r="E45" s="1"/>
  <c r="G386" i="154"/>
  <c r="G385" s="1"/>
  <c r="G384" s="1"/>
  <c r="G383" s="1"/>
  <c r="G382" s="1"/>
  <c r="G381" s="1"/>
  <c r="H386"/>
  <c r="H385" s="1"/>
  <c r="H384" s="1"/>
  <c r="H383" s="1"/>
  <c r="H382" s="1"/>
  <c r="H381" s="1"/>
  <c r="F386"/>
  <c r="F385" s="1"/>
  <c r="F384" s="1"/>
  <c r="F383" s="1"/>
  <c r="F382" s="1"/>
  <c r="F381" s="1"/>
  <c r="E302" i="147" l="1"/>
  <c r="E301" s="1"/>
  <c r="E300" s="1"/>
  <c r="D302"/>
  <c r="D301" s="1"/>
  <c r="D300" s="1"/>
  <c r="E99" i="165" l="1"/>
  <c r="D99"/>
  <c r="C99"/>
  <c r="E97"/>
  <c r="D97"/>
  <c r="C97"/>
  <c r="E95"/>
  <c r="D95"/>
  <c r="C95"/>
  <c r="E93"/>
  <c r="E92" s="1"/>
  <c r="E91" s="1"/>
  <c r="E90" s="1"/>
  <c r="D93"/>
  <c r="C93"/>
  <c r="E89"/>
  <c r="E88" s="1"/>
  <c r="D89"/>
  <c r="D88" s="1"/>
  <c r="C89"/>
  <c r="C88" s="1"/>
  <c r="E86"/>
  <c r="D86"/>
  <c r="C86"/>
  <c r="E83"/>
  <c r="D83"/>
  <c r="C83"/>
  <c r="E81"/>
  <c r="D81"/>
  <c r="C81"/>
  <c r="E77"/>
  <c r="D77"/>
  <c r="C77"/>
  <c r="E74"/>
  <c r="D74"/>
  <c r="C74"/>
  <c r="E70"/>
  <c r="D70"/>
  <c r="C70"/>
  <c r="E67"/>
  <c r="E66" s="1"/>
  <c r="D67"/>
  <c r="D66" s="1"/>
  <c r="C67"/>
  <c r="C66" s="1"/>
  <c r="E65"/>
  <c r="E64"/>
  <c r="E63" s="1"/>
  <c r="E62" s="1"/>
  <c r="D64"/>
  <c r="D63" s="1"/>
  <c r="C64"/>
  <c r="C63"/>
  <c r="E60"/>
  <c r="E59" s="1"/>
  <c r="E58" s="1"/>
  <c r="D60"/>
  <c r="C60"/>
  <c r="D59"/>
  <c r="D58" s="1"/>
  <c r="C59"/>
  <c r="C58" s="1"/>
  <c r="E55"/>
  <c r="E52" s="1"/>
  <c r="E51" s="1"/>
  <c r="D55"/>
  <c r="D52" s="1"/>
  <c r="D51" s="1"/>
  <c r="C55"/>
  <c r="C52" s="1"/>
  <c r="C51" s="1"/>
  <c r="E49"/>
  <c r="E48" s="1"/>
  <c r="D49"/>
  <c r="D48" s="1"/>
  <c r="C49"/>
  <c r="C48" s="1"/>
  <c r="E46"/>
  <c r="E45" s="1"/>
  <c r="D46"/>
  <c r="C46"/>
  <c r="D45"/>
  <c r="C45"/>
  <c r="E43"/>
  <c r="D43"/>
  <c r="C43"/>
  <c r="E41"/>
  <c r="D41"/>
  <c r="C41"/>
  <c r="E39"/>
  <c r="D39"/>
  <c r="D38" s="1"/>
  <c r="C39"/>
  <c r="E35"/>
  <c r="E34" s="1"/>
  <c r="D35"/>
  <c r="D34" s="1"/>
  <c r="C35"/>
  <c r="C34" s="1"/>
  <c r="E33"/>
  <c r="E32" s="1"/>
  <c r="D33"/>
  <c r="D32" s="1"/>
  <c r="C33"/>
  <c r="C32"/>
  <c r="E30"/>
  <c r="D30"/>
  <c r="C30"/>
  <c r="E27"/>
  <c r="D27"/>
  <c r="C27"/>
  <c r="E24"/>
  <c r="D24"/>
  <c r="C24"/>
  <c r="C21" s="1"/>
  <c r="E22"/>
  <c r="D22"/>
  <c r="C22"/>
  <c r="D21"/>
  <c r="E16"/>
  <c r="D16"/>
  <c r="D15" s="1"/>
  <c r="C16"/>
  <c r="C15" s="1"/>
  <c r="E15"/>
  <c r="E11"/>
  <c r="E10" s="1"/>
  <c r="D11"/>
  <c r="C11"/>
  <c r="C10" s="1"/>
  <c r="D10"/>
  <c r="E29" l="1"/>
  <c r="D69"/>
  <c r="E38"/>
  <c r="E37" s="1"/>
  <c r="C62"/>
  <c r="C9" s="1"/>
  <c r="C106" s="1"/>
  <c r="C29"/>
  <c r="C26" s="1"/>
  <c r="C38"/>
  <c r="C37" s="1"/>
  <c r="D92"/>
  <c r="D91" s="1"/>
  <c r="D90" s="1"/>
  <c r="E21"/>
  <c r="D29"/>
  <c r="D62"/>
  <c r="C69"/>
  <c r="E69"/>
  <c r="C92"/>
  <c r="C91" s="1"/>
  <c r="C90" s="1"/>
  <c r="D26"/>
  <c r="D9" s="1"/>
  <c r="D106" s="1"/>
  <c r="E26"/>
  <c r="D37"/>
  <c r="E9" l="1"/>
  <c r="E106" s="1"/>
  <c r="C23" i="163"/>
  <c r="F193" i="154"/>
  <c r="F190"/>
  <c r="G193"/>
  <c r="G190"/>
  <c r="G162"/>
  <c r="F428" i="155" l="1"/>
  <c r="G428"/>
  <c r="E428"/>
  <c r="E20" i="163" l="1"/>
  <c r="E23"/>
  <c r="D23"/>
  <c r="D20"/>
  <c r="C20"/>
  <c r="M11" i="164" l="1"/>
  <c r="I11"/>
  <c r="E11"/>
  <c r="D14"/>
  <c r="O19" l="1"/>
  <c r="N19"/>
  <c r="M19"/>
  <c r="L19"/>
  <c r="K19"/>
  <c r="J19"/>
  <c r="I19"/>
  <c r="H19"/>
  <c r="G19"/>
  <c r="F19"/>
  <c r="E19"/>
  <c r="D19"/>
  <c r="O14"/>
  <c r="K14"/>
  <c r="G14"/>
  <c r="N13"/>
  <c r="N12" s="1"/>
  <c r="M13"/>
  <c r="L13"/>
  <c r="J13"/>
  <c r="I13"/>
  <c r="I12" s="1"/>
  <c r="H13"/>
  <c r="H12" s="1"/>
  <c r="F13"/>
  <c r="E13"/>
  <c r="E12" s="1"/>
  <c r="D13"/>
  <c r="G13" s="1"/>
  <c r="M12"/>
  <c r="L12"/>
  <c r="J12"/>
  <c r="F12"/>
  <c r="O11"/>
  <c r="K11"/>
  <c r="G11"/>
  <c r="N10"/>
  <c r="N9" s="1"/>
  <c r="M10"/>
  <c r="L10"/>
  <c r="J10"/>
  <c r="J9" s="1"/>
  <c r="J15" s="1"/>
  <c r="I10"/>
  <c r="I9" s="1"/>
  <c r="H10"/>
  <c r="F10"/>
  <c r="E10"/>
  <c r="E9" s="1"/>
  <c r="D10"/>
  <c r="D9" s="1"/>
  <c r="M9"/>
  <c r="L9"/>
  <c r="L15" s="1"/>
  <c r="H9"/>
  <c r="F9"/>
  <c r="D15" i="163"/>
  <c r="E15"/>
  <c r="C15"/>
  <c r="E13"/>
  <c r="D13"/>
  <c r="C13"/>
  <c r="E22"/>
  <c r="E21" s="1"/>
  <c r="C22"/>
  <c r="C21" s="1"/>
  <c r="D22"/>
  <c r="D21" s="1"/>
  <c r="D19"/>
  <c r="D18" s="1"/>
  <c r="D17" s="1"/>
  <c r="E19"/>
  <c r="E18" s="1"/>
  <c r="E17" s="1"/>
  <c r="C19"/>
  <c r="C18" s="1"/>
  <c r="C17" s="1"/>
  <c r="I7" i="161"/>
  <c r="J7"/>
  <c r="H7"/>
  <c r="E26" i="162"/>
  <c r="D26"/>
  <c r="C26"/>
  <c r="F312" i="155"/>
  <c r="G312"/>
  <c r="E312"/>
  <c r="F270"/>
  <c r="F269" s="1"/>
  <c r="F268" s="1"/>
  <c r="F267" s="1"/>
  <c r="F266" s="1"/>
  <c r="F265" s="1"/>
  <c r="G270"/>
  <c r="G269" s="1"/>
  <c r="G268" s="1"/>
  <c r="G267" s="1"/>
  <c r="G266" s="1"/>
  <c r="G265" s="1"/>
  <c r="E270"/>
  <c r="E269" s="1"/>
  <c r="E268" s="1"/>
  <c r="E267" s="1"/>
  <c r="E266" s="1"/>
  <c r="E265" s="1"/>
  <c r="G214" i="154"/>
  <c r="G213" s="1"/>
  <c r="G212" s="1"/>
  <c r="G211" s="1"/>
  <c r="G210" s="1"/>
  <c r="G209" s="1"/>
  <c r="H214"/>
  <c r="H213" s="1"/>
  <c r="H212" s="1"/>
  <c r="H211" s="1"/>
  <c r="H210" s="1"/>
  <c r="H209" s="1"/>
  <c r="F214"/>
  <c r="F213" s="1"/>
  <c r="F212" s="1"/>
  <c r="F211" s="1"/>
  <c r="F210" s="1"/>
  <c r="F209" s="1"/>
  <c r="F356" i="155"/>
  <c r="F355" s="1"/>
  <c r="G356"/>
  <c r="G355" s="1"/>
  <c r="E356"/>
  <c r="E355" s="1"/>
  <c r="G519" i="154"/>
  <c r="H519"/>
  <c r="F519"/>
  <c r="F112" i="155"/>
  <c r="G112"/>
  <c r="E112"/>
  <c r="F305"/>
  <c r="G305"/>
  <c r="E305"/>
  <c r="F337"/>
  <c r="G337"/>
  <c r="E337"/>
  <c r="F343"/>
  <c r="G343"/>
  <c r="E343"/>
  <c r="F444"/>
  <c r="G444"/>
  <c r="E444"/>
  <c r="F448"/>
  <c r="G448"/>
  <c r="E448"/>
  <c r="F452"/>
  <c r="G452"/>
  <c r="E452"/>
  <c r="F454"/>
  <c r="G454"/>
  <c r="E454"/>
  <c r="F459"/>
  <c r="G459"/>
  <c r="E459"/>
  <c r="F462"/>
  <c r="G462"/>
  <c r="E462"/>
  <c r="F464"/>
  <c r="G464"/>
  <c r="E464"/>
  <c r="F466"/>
  <c r="G466"/>
  <c r="E466"/>
  <c r="H366" i="154"/>
  <c r="F421" i="155"/>
  <c r="F420" s="1"/>
  <c r="F419" s="1"/>
  <c r="G421"/>
  <c r="G420" s="1"/>
  <c r="G419" s="1"/>
  <c r="E421"/>
  <c r="D157" i="147" s="1"/>
  <c r="D156" s="1"/>
  <c r="D155" s="1"/>
  <c r="G311" i="154"/>
  <c r="G310" s="1"/>
  <c r="H311"/>
  <c r="H310" s="1"/>
  <c r="F311"/>
  <c r="F310" s="1"/>
  <c r="F415" i="155"/>
  <c r="F414" s="1"/>
  <c r="F413" s="1"/>
  <c r="G415"/>
  <c r="G414" s="1"/>
  <c r="G413" s="1"/>
  <c r="E415"/>
  <c r="D151" i="147" s="1"/>
  <c r="D150" s="1"/>
  <c r="D149" s="1"/>
  <c r="G305" i="154"/>
  <c r="G304" s="1"/>
  <c r="H305"/>
  <c r="H304" s="1"/>
  <c r="F305"/>
  <c r="F304" s="1"/>
  <c r="O10" i="164" l="1"/>
  <c r="E15"/>
  <c r="F15"/>
  <c r="M15"/>
  <c r="H15"/>
  <c r="O12"/>
  <c r="I15"/>
  <c r="N15"/>
  <c r="K10"/>
  <c r="K12"/>
  <c r="O13"/>
  <c r="G10"/>
  <c r="D12"/>
  <c r="G12" s="1"/>
  <c r="K13"/>
  <c r="G9"/>
  <c r="K9"/>
  <c r="O9"/>
  <c r="C12" i="163"/>
  <c r="C24" s="1"/>
  <c r="D12"/>
  <c r="D24" s="1"/>
  <c r="E12"/>
  <c r="E24" s="1"/>
  <c r="D183" i="147"/>
  <c r="D182" s="1"/>
  <c r="D181" s="1"/>
  <c r="D180" s="1"/>
  <c r="D179" s="1"/>
  <c r="E183"/>
  <c r="E182" s="1"/>
  <c r="E181" s="1"/>
  <c r="E180" s="1"/>
  <c r="E179" s="1"/>
  <c r="F183"/>
  <c r="F182" s="1"/>
  <c r="F181" s="1"/>
  <c r="F180" s="1"/>
  <c r="F179" s="1"/>
  <c r="D56"/>
  <c r="D55" s="1"/>
  <c r="F56"/>
  <c r="F55" s="1"/>
  <c r="E56"/>
  <c r="E55" s="1"/>
  <c r="E420" i="155"/>
  <c r="E419" s="1"/>
  <c r="F157" i="147"/>
  <c r="F156" s="1"/>
  <c r="F155" s="1"/>
  <c r="E157"/>
  <c r="E156" s="1"/>
  <c r="E155" s="1"/>
  <c r="F151"/>
  <c r="F150" s="1"/>
  <c r="F149" s="1"/>
  <c r="E414" i="155"/>
  <c r="E413" s="1"/>
  <c r="E151" i="147"/>
  <c r="E150" s="1"/>
  <c r="E149" s="1"/>
  <c r="O15" i="164" l="1"/>
  <c r="K15"/>
  <c r="G15"/>
  <c r="D15"/>
  <c r="F85" i="155"/>
  <c r="F84" s="1"/>
  <c r="F83" s="1"/>
  <c r="G85"/>
  <c r="G84" s="1"/>
  <c r="G83" s="1"/>
  <c r="E85"/>
  <c r="D129" i="147" s="1"/>
  <c r="D128" s="1"/>
  <c r="D127" s="1"/>
  <c r="G56" i="154"/>
  <c r="G55" s="1"/>
  <c r="H56"/>
  <c r="H55" s="1"/>
  <c r="F56"/>
  <c r="F55" s="1"/>
  <c r="E84" i="155" l="1"/>
  <c r="E83" s="1"/>
  <c r="F129" i="147"/>
  <c r="F128" s="1"/>
  <c r="F127" s="1"/>
  <c r="E129"/>
  <c r="E128" s="1"/>
  <c r="E127" s="1"/>
  <c r="F21" i="154" l="1"/>
  <c r="G21"/>
  <c r="H21"/>
  <c r="F98" l="1"/>
  <c r="G98"/>
  <c r="H98"/>
  <c r="F100"/>
  <c r="G100"/>
  <c r="H100"/>
  <c r="F97" l="1"/>
  <c r="H97"/>
  <c r="G97"/>
  <c r="F456" i="155" l="1"/>
  <c r="E100" i="147" s="1"/>
  <c r="G456" i="155"/>
  <c r="F100" i="147" s="1"/>
  <c r="E456" i="155"/>
  <c r="D100" i="147" s="1"/>
  <c r="F324" i="155"/>
  <c r="F323" s="1"/>
  <c r="G324"/>
  <c r="G323" s="1"/>
  <c r="E324"/>
  <c r="E323" s="1"/>
  <c r="F340"/>
  <c r="G340"/>
  <c r="E340"/>
  <c r="F418"/>
  <c r="G418"/>
  <c r="E418"/>
  <c r="F119"/>
  <c r="G119"/>
  <c r="E119"/>
  <c r="E455" l="1"/>
  <c r="F455"/>
  <c r="G455"/>
  <c r="F191" l="1"/>
  <c r="E229" i="147" s="1"/>
  <c r="E228" s="1"/>
  <c r="E227" s="1"/>
  <c r="E226" s="1"/>
  <c r="G191" i="155"/>
  <c r="F229" i="147" s="1"/>
  <c r="F228" s="1"/>
  <c r="F227" s="1"/>
  <c r="F226" s="1"/>
  <c r="E191" i="155"/>
  <c r="E190" s="1"/>
  <c r="E189" s="1"/>
  <c r="E188" s="1"/>
  <c r="G156" i="154"/>
  <c r="G155" s="1"/>
  <c r="G154" s="1"/>
  <c r="H156"/>
  <c r="H155" s="1"/>
  <c r="H154" s="1"/>
  <c r="F156"/>
  <c r="F155" s="1"/>
  <c r="F154" s="1"/>
  <c r="F190" i="155" l="1"/>
  <c r="F189" s="1"/>
  <c r="F188" s="1"/>
  <c r="G190"/>
  <c r="G189" s="1"/>
  <c r="G188" s="1"/>
  <c r="D229" i="147"/>
  <c r="D228" s="1"/>
  <c r="D227" s="1"/>
  <c r="D226" s="1"/>
  <c r="F436" i="155" l="1"/>
  <c r="E272" i="147" s="1"/>
  <c r="E271" s="1"/>
  <c r="E270" s="1"/>
  <c r="E269" s="1"/>
  <c r="G436" i="155"/>
  <c r="G435" s="1"/>
  <c r="G434" s="1"/>
  <c r="G433" s="1"/>
  <c r="E436"/>
  <c r="D272" i="147" s="1"/>
  <c r="D271" s="1"/>
  <c r="D270" s="1"/>
  <c r="D269" s="1"/>
  <c r="G428" i="154"/>
  <c r="G427" s="1"/>
  <c r="G426" s="1"/>
  <c r="H428"/>
  <c r="H427" s="1"/>
  <c r="H426" s="1"/>
  <c r="F428"/>
  <c r="F427" s="1"/>
  <c r="F426" s="1"/>
  <c r="E435" i="155" l="1"/>
  <c r="E434" s="1"/>
  <c r="E433" s="1"/>
  <c r="F435"/>
  <c r="F434" s="1"/>
  <c r="F433" s="1"/>
  <c r="F272" i="147"/>
  <c r="F271" s="1"/>
  <c r="F270" s="1"/>
  <c r="F269" s="1"/>
  <c r="F67" i="155" l="1"/>
  <c r="F66" s="1"/>
  <c r="F65" s="1"/>
  <c r="F64" s="1"/>
  <c r="F63" s="1"/>
  <c r="F62" s="1"/>
  <c r="F61" s="1"/>
  <c r="D14" i="143" s="1"/>
  <c r="G67" i="155"/>
  <c r="G66" s="1"/>
  <c r="G65" s="1"/>
  <c r="G64" s="1"/>
  <c r="G63" s="1"/>
  <c r="G62" s="1"/>
  <c r="G61" s="1"/>
  <c r="E14" i="143" s="1"/>
  <c r="E67" i="155"/>
  <c r="E66" s="1"/>
  <c r="E65" s="1"/>
  <c r="E64" s="1"/>
  <c r="E63" s="1"/>
  <c r="E62" s="1"/>
  <c r="E61" s="1"/>
  <c r="C14" i="143" s="1"/>
  <c r="G44" i="154"/>
  <c r="G43" s="1"/>
  <c r="G42" s="1"/>
  <c r="G41" s="1"/>
  <c r="G40" s="1"/>
  <c r="G39" s="1"/>
  <c r="H44"/>
  <c r="H43" s="1"/>
  <c r="H42" s="1"/>
  <c r="H41" s="1"/>
  <c r="H40" s="1"/>
  <c r="H39" s="1"/>
  <c r="F44"/>
  <c r="F43" s="1"/>
  <c r="F42" s="1"/>
  <c r="F41" s="1"/>
  <c r="F40" s="1"/>
  <c r="F39" s="1"/>
  <c r="E162" i="147" l="1"/>
  <c r="F162"/>
  <c r="D162"/>
  <c r="F212" i="155"/>
  <c r="G212"/>
  <c r="E212"/>
  <c r="F220"/>
  <c r="G220"/>
  <c r="E220"/>
  <c r="F298" l="1"/>
  <c r="G298"/>
  <c r="E298"/>
  <c r="F293"/>
  <c r="G293"/>
  <c r="E293"/>
  <c r="F104"/>
  <c r="G104"/>
  <c r="E104"/>
  <c r="F98"/>
  <c r="G98"/>
  <c r="F14"/>
  <c r="G14"/>
  <c r="E14"/>
  <c r="F393"/>
  <c r="G393"/>
  <c r="E393"/>
  <c r="F395"/>
  <c r="G395"/>
  <c r="E395"/>
  <c r="E305" i="147" l="1"/>
  <c r="E304" s="1"/>
  <c r="E303" s="1"/>
  <c r="E299" s="1"/>
  <c r="F305"/>
  <c r="F304" s="1"/>
  <c r="F303" s="1"/>
  <c r="F299" s="1"/>
  <c r="D305"/>
  <c r="D304" s="1"/>
  <c r="D303" s="1"/>
  <c r="D299" s="1"/>
  <c r="E298"/>
  <c r="E297" s="1"/>
  <c r="E296" s="1"/>
  <c r="E295" s="1"/>
  <c r="F298"/>
  <c r="F297" s="1"/>
  <c r="F296" s="1"/>
  <c r="F295" s="1"/>
  <c r="D298"/>
  <c r="D297" s="1"/>
  <c r="D296" s="1"/>
  <c r="D295" s="1"/>
  <c r="E250"/>
  <c r="E249" s="1"/>
  <c r="E248" s="1"/>
  <c r="E247" s="1"/>
  <c r="F250"/>
  <c r="F249" s="1"/>
  <c r="F248" s="1"/>
  <c r="F247" s="1"/>
  <c r="D250"/>
  <c r="D249" s="1"/>
  <c r="D248" s="1"/>
  <c r="D247" s="1"/>
  <c r="E254"/>
  <c r="E253" s="1"/>
  <c r="E252" s="1"/>
  <c r="E251" s="1"/>
  <c r="F254"/>
  <c r="F253" s="1"/>
  <c r="F252" s="1"/>
  <c r="F251" s="1"/>
  <c r="D254"/>
  <c r="D253" s="1"/>
  <c r="D252" s="1"/>
  <c r="D251" s="1"/>
  <c r="E244"/>
  <c r="E243" s="1"/>
  <c r="E242" s="1"/>
  <c r="E241" s="1"/>
  <c r="F244"/>
  <c r="F243" s="1"/>
  <c r="F242" s="1"/>
  <c r="F241" s="1"/>
  <c r="D244"/>
  <c r="D243" s="1"/>
  <c r="D242" s="1"/>
  <c r="D241" s="1"/>
  <c r="E145" i="155"/>
  <c r="E144" s="1"/>
  <c r="F143"/>
  <c r="G143"/>
  <c r="E143"/>
  <c r="F141"/>
  <c r="E347" i="147" s="1"/>
  <c r="G141" i="155"/>
  <c r="E141"/>
  <c r="F132"/>
  <c r="E331" i="147" s="1"/>
  <c r="E330" s="1"/>
  <c r="G132" i="155"/>
  <c r="G131" s="1"/>
  <c r="E132"/>
  <c r="E131" s="1"/>
  <c r="F130"/>
  <c r="E329" i="147" s="1"/>
  <c r="E328" s="1"/>
  <c r="G130" i="155"/>
  <c r="G129" s="1"/>
  <c r="E130"/>
  <c r="E129" s="1"/>
  <c r="F138"/>
  <c r="F137" s="1"/>
  <c r="F136" s="1"/>
  <c r="G138"/>
  <c r="G137" s="1"/>
  <c r="G136" s="1"/>
  <c r="E138"/>
  <c r="E137" s="1"/>
  <c r="E136" s="1"/>
  <c r="F135"/>
  <c r="F134" s="1"/>
  <c r="F133" s="1"/>
  <c r="G135"/>
  <c r="G134" s="1"/>
  <c r="G133" s="1"/>
  <c r="E135"/>
  <c r="E134" s="1"/>
  <c r="E133" s="1"/>
  <c r="F124"/>
  <c r="F123" s="1"/>
  <c r="F122" s="1"/>
  <c r="F121" s="1"/>
  <c r="F120" s="1"/>
  <c r="G124"/>
  <c r="F293" i="147" s="1"/>
  <c r="F292" s="1"/>
  <c r="F291" s="1"/>
  <c r="F290" s="1"/>
  <c r="E124" i="155"/>
  <c r="E123" s="1"/>
  <c r="E122" s="1"/>
  <c r="E121" s="1"/>
  <c r="E120" s="1"/>
  <c r="F118"/>
  <c r="F117" s="1"/>
  <c r="F116" s="1"/>
  <c r="G118"/>
  <c r="G117" s="1"/>
  <c r="G116" s="1"/>
  <c r="E118"/>
  <c r="E117" s="1"/>
  <c r="E116" s="1"/>
  <c r="F115"/>
  <c r="F114" s="1"/>
  <c r="F113" s="1"/>
  <c r="G115"/>
  <c r="G114" s="1"/>
  <c r="G113" s="1"/>
  <c r="E115"/>
  <c r="E114" s="1"/>
  <c r="E113" s="1"/>
  <c r="E277" i="147"/>
  <c r="E276" s="1"/>
  <c r="E275" s="1"/>
  <c r="G111" i="155"/>
  <c r="G110" s="1"/>
  <c r="E111"/>
  <c r="E110" s="1"/>
  <c r="F103"/>
  <c r="G103"/>
  <c r="E103"/>
  <c r="E98"/>
  <c r="E97" s="1"/>
  <c r="E96" s="1"/>
  <c r="E95" s="1"/>
  <c r="E94" s="1"/>
  <c r="E93" s="1"/>
  <c r="F92"/>
  <c r="F91" s="1"/>
  <c r="F90" s="1"/>
  <c r="G92"/>
  <c r="G91" s="1"/>
  <c r="G90" s="1"/>
  <c r="E92"/>
  <c r="E91" s="1"/>
  <c r="E90" s="1"/>
  <c r="F89"/>
  <c r="F88" s="1"/>
  <c r="F87" s="1"/>
  <c r="G89"/>
  <c r="F161" i="147" s="1"/>
  <c r="E89" i="155"/>
  <c r="E88" s="1"/>
  <c r="E87" s="1"/>
  <c r="F82"/>
  <c r="F81" s="1"/>
  <c r="G82"/>
  <c r="G81" s="1"/>
  <c r="E82"/>
  <c r="E81" s="1"/>
  <c r="F80"/>
  <c r="F79" s="1"/>
  <c r="G80"/>
  <c r="F119" i="147" s="1"/>
  <c r="F118" s="1"/>
  <c r="E80" i="155"/>
  <c r="E79" s="1"/>
  <c r="F73"/>
  <c r="F72" s="1"/>
  <c r="F71" s="1"/>
  <c r="F70" s="1"/>
  <c r="F69" s="1"/>
  <c r="F68" s="1"/>
  <c r="D15" i="143" s="1"/>
  <c r="G73" i="155"/>
  <c r="G72" s="1"/>
  <c r="G71" s="1"/>
  <c r="G70" s="1"/>
  <c r="G69" s="1"/>
  <c r="G68" s="1"/>
  <c r="E15" i="143" s="1"/>
  <c r="E73" i="155"/>
  <c r="E72" s="1"/>
  <c r="E71" s="1"/>
  <c r="E70" s="1"/>
  <c r="E69" s="1"/>
  <c r="E68" s="1"/>
  <c r="C15" i="143" s="1"/>
  <c r="F60" i="155"/>
  <c r="F59" s="1"/>
  <c r="G60"/>
  <c r="G59" s="1"/>
  <c r="E60"/>
  <c r="E59" s="1"/>
  <c r="F58"/>
  <c r="F57" s="1"/>
  <c r="G58"/>
  <c r="G57" s="1"/>
  <c r="E58"/>
  <c r="E57" s="1"/>
  <c r="F51"/>
  <c r="F50" s="1"/>
  <c r="F49" s="1"/>
  <c r="F48" s="1"/>
  <c r="F47" s="1"/>
  <c r="F46" s="1"/>
  <c r="D12" i="143" s="1"/>
  <c r="G51" i="155"/>
  <c r="G50" s="1"/>
  <c r="G49" s="1"/>
  <c r="G48" s="1"/>
  <c r="G47" s="1"/>
  <c r="G46" s="1"/>
  <c r="E12" i="143" s="1"/>
  <c r="E51" i="155"/>
  <c r="E50" s="1"/>
  <c r="E49" s="1"/>
  <c r="E48" s="1"/>
  <c r="E47" s="1"/>
  <c r="E46" s="1"/>
  <c r="C12" i="143" s="1"/>
  <c r="F37" i="155"/>
  <c r="G37"/>
  <c r="F326" i="147" s="1"/>
  <c r="E37" i="155"/>
  <c r="F35"/>
  <c r="E324" i="147" s="1"/>
  <c r="G35" i="155"/>
  <c r="E35"/>
  <c r="F45"/>
  <c r="F44" s="1"/>
  <c r="F43" s="1"/>
  <c r="G45"/>
  <c r="G44" s="1"/>
  <c r="G43" s="1"/>
  <c r="E45"/>
  <c r="E44" s="1"/>
  <c r="E43" s="1"/>
  <c r="F42"/>
  <c r="F41" s="1"/>
  <c r="G42"/>
  <c r="G41" s="1"/>
  <c r="E42"/>
  <c r="E41" s="1"/>
  <c r="F40"/>
  <c r="F39" s="1"/>
  <c r="G40"/>
  <c r="G39" s="1"/>
  <c r="E40"/>
  <c r="E39" s="1"/>
  <c r="F28"/>
  <c r="F27" s="1"/>
  <c r="G28"/>
  <c r="F320" i="147" s="1"/>
  <c r="F319" s="1"/>
  <c r="E28" i="155"/>
  <c r="E27" s="1"/>
  <c r="F26"/>
  <c r="F25" s="1"/>
  <c r="G26"/>
  <c r="F318" i="147" s="1"/>
  <c r="F317" s="1"/>
  <c r="E26" i="155"/>
  <c r="E25" s="1"/>
  <c r="F24"/>
  <c r="F23" s="1"/>
  <c r="G24"/>
  <c r="F316" i="147" s="1"/>
  <c r="F315" s="1"/>
  <c r="E24" i="155"/>
  <c r="E23" s="1"/>
  <c r="F21"/>
  <c r="F20" s="1"/>
  <c r="F19" s="1"/>
  <c r="G21"/>
  <c r="G20" s="1"/>
  <c r="G19" s="1"/>
  <c r="E21"/>
  <c r="E20" s="1"/>
  <c r="E19" s="1"/>
  <c r="F153"/>
  <c r="G153"/>
  <c r="E153"/>
  <c r="F156"/>
  <c r="F155" s="1"/>
  <c r="G156"/>
  <c r="G155" s="1"/>
  <c r="E156"/>
  <c r="E155" s="1"/>
  <c r="F158"/>
  <c r="F157" s="1"/>
  <c r="G158"/>
  <c r="F344" i="147" s="1"/>
  <c r="F343" s="1"/>
  <c r="E158" i="155"/>
  <c r="E157" s="1"/>
  <c r="F165"/>
  <c r="F164" s="1"/>
  <c r="F163" s="1"/>
  <c r="F162" s="1"/>
  <c r="G165"/>
  <c r="F240" i="147" s="1"/>
  <c r="F239" s="1"/>
  <c r="F238" s="1"/>
  <c r="F237" s="1"/>
  <c r="E165" i="155"/>
  <c r="E164" s="1"/>
  <c r="E163" s="1"/>
  <c r="E162" s="1"/>
  <c r="F173"/>
  <c r="F172" s="1"/>
  <c r="F171" s="1"/>
  <c r="F170" s="1"/>
  <c r="F169" s="1"/>
  <c r="F168" s="1"/>
  <c r="F167" s="1"/>
  <c r="D21" i="143" s="1"/>
  <c r="G173" i="155"/>
  <c r="G172" s="1"/>
  <c r="G171" s="1"/>
  <c r="G170" s="1"/>
  <c r="G169" s="1"/>
  <c r="G168" s="1"/>
  <c r="G167" s="1"/>
  <c r="E21" i="143" s="1"/>
  <c r="E173" i="155"/>
  <c r="E172" s="1"/>
  <c r="E171" s="1"/>
  <c r="E170" s="1"/>
  <c r="E169" s="1"/>
  <c r="E168" s="1"/>
  <c r="E167" s="1"/>
  <c r="C21" i="143" s="1"/>
  <c r="F180" i="155"/>
  <c r="E215" i="147" s="1"/>
  <c r="E214" s="1"/>
  <c r="E213" s="1"/>
  <c r="E212" s="1"/>
  <c r="G180" i="155"/>
  <c r="F215" i="147" s="1"/>
  <c r="F214" s="1"/>
  <c r="F213" s="1"/>
  <c r="F212" s="1"/>
  <c r="E180" i="155"/>
  <c r="E179" s="1"/>
  <c r="E178" s="1"/>
  <c r="E177" s="1"/>
  <c r="E176" s="1"/>
  <c r="E175" s="1"/>
  <c r="E174" s="1"/>
  <c r="C22" i="143" s="1"/>
  <c r="F187" i="155"/>
  <c r="F186" s="1"/>
  <c r="F185" s="1"/>
  <c r="F184" s="1"/>
  <c r="G187"/>
  <c r="F225" i="147" s="1"/>
  <c r="F224" s="1"/>
  <c r="F223" s="1"/>
  <c r="F222" s="1"/>
  <c r="E187" i="155"/>
  <c r="E186" s="1"/>
  <c r="E185" s="1"/>
  <c r="E184" s="1"/>
  <c r="F196"/>
  <c r="F195" s="1"/>
  <c r="F194" s="1"/>
  <c r="F193" s="1"/>
  <c r="F192" s="1"/>
  <c r="G196"/>
  <c r="F234" i="147" s="1"/>
  <c r="F233" s="1"/>
  <c r="F232" s="1"/>
  <c r="F231" s="1"/>
  <c r="F230" s="1"/>
  <c r="E196" i="155"/>
  <c r="E195" s="1"/>
  <c r="E194" s="1"/>
  <c r="E193" s="1"/>
  <c r="E192" s="1"/>
  <c r="F203"/>
  <c r="F202" s="1"/>
  <c r="F201" s="1"/>
  <c r="F200" s="1"/>
  <c r="G203"/>
  <c r="G202" s="1"/>
  <c r="G201" s="1"/>
  <c r="G200" s="1"/>
  <c r="E203"/>
  <c r="E202" s="1"/>
  <c r="E201" s="1"/>
  <c r="E200" s="1"/>
  <c r="F207"/>
  <c r="F206" s="1"/>
  <c r="F205" s="1"/>
  <c r="F204" s="1"/>
  <c r="G207"/>
  <c r="G206" s="1"/>
  <c r="G205" s="1"/>
  <c r="G204" s="1"/>
  <c r="E207"/>
  <c r="E206" s="1"/>
  <c r="E205" s="1"/>
  <c r="E204" s="1"/>
  <c r="F211"/>
  <c r="F210" s="1"/>
  <c r="F209" s="1"/>
  <c r="F208" s="1"/>
  <c r="F268" i="147"/>
  <c r="F267" s="1"/>
  <c r="F266" s="1"/>
  <c r="E211" i="155"/>
  <c r="E210" s="1"/>
  <c r="E209" s="1"/>
  <c r="E208" s="1"/>
  <c r="F219"/>
  <c r="F218" s="1"/>
  <c r="F217" s="1"/>
  <c r="F216" s="1"/>
  <c r="F215" s="1"/>
  <c r="F214" s="1"/>
  <c r="F265" i="147"/>
  <c r="F264" s="1"/>
  <c r="F263" s="1"/>
  <c r="E219" i="155"/>
  <c r="E218" s="1"/>
  <c r="E217" s="1"/>
  <c r="E216" s="1"/>
  <c r="E215" s="1"/>
  <c r="E214" s="1"/>
  <c r="F227"/>
  <c r="F226" s="1"/>
  <c r="F225" s="1"/>
  <c r="F224" s="1"/>
  <c r="F223" s="1"/>
  <c r="G227"/>
  <c r="F189" i="147" s="1"/>
  <c r="F188" s="1"/>
  <c r="F187" s="1"/>
  <c r="F186" s="1"/>
  <c r="F185" s="1"/>
  <c r="E227" i="155"/>
  <c r="E226" s="1"/>
  <c r="E225" s="1"/>
  <c r="E224" s="1"/>
  <c r="E223" s="1"/>
  <c r="F232"/>
  <c r="E194" i="147" s="1"/>
  <c r="E193" s="1"/>
  <c r="E192" s="1"/>
  <c r="E191" s="1"/>
  <c r="G232" i="155"/>
  <c r="G231" s="1"/>
  <c r="G230" s="1"/>
  <c r="G229" s="1"/>
  <c r="E232"/>
  <c r="E231" s="1"/>
  <c r="E230" s="1"/>
  <c r="E229" s="1"/>
  <c r="F236"/>
  <c r="F235" s="1"/>
  <c r="F234" s="1"/>
  <c r="G236"/>
  <c r="G235" s="1"/>
  <c r="G234" s="1"/>
  <c r="E236"/>
  <c r="E235" s="1"/>
  <c r="E234" s="1"/>
  <c r="F239"/>
  <c r="E201" i="147" s="1"/>
  <c r="E200" s="1"/>
  <c r="E199" s="1"/>
  <c r="G239" i="155"/>
  <c r="G238" s="1"/>
  <c r="G237" s="1"/>
  <c r="E239"/>
  <c r="E238" s="1"/>
  <c r="E237" s="1"/>
  <c r="F242"/>
  <c r="E204" i="147" s="1"/>
  <c r="E203" s="1"/>
  <c r="E202" s="1"/>
  <c r="G242" i="155"/>
  <c r="G241" s="1"/>
  <c r="G240" s="1"/>
  <c r="E242"/>
  <c r="E241" s="1"/>
  <c r="E240" s="1"/>
  <c r="F245"/>
  <c r="E207" i="147" s="1"/>
  <c r="E206" s="1"/>
  <c r="E205" s="1"/>
  <c r="G245" i="155"/>
  <c r="G244" s="1"/>
  <c r="G243" s="1"/>
  <c r="E245"/>
  <c r="E244" s="1"/>
  <c r="E243" s="1"/>
  <c r="F248"/>
  <c r="F247" s="1"/>
  <c r="F246" s="1"/>
  <c r="G248"/>
  <c r="F210" i="147" s="1"/>
  <c r="F209" s="1"/>
  <c r="F208" s="1"/>
  <c r="E248" i="155"/>
  <c r="D210" i="147" s="1"/>
  <c r="D209" s="1"/>
  <c r="D208" s="1"/>
  <c r="F253" i="155"/>
  <c r="F252" s="1"/>
  <c r="F251" s="1"/>
  <c r="F250" s="1"/>
  <c r="F249" s="1"/>
  <c r="G253"/>
  <c r="G252" s="1"/>
  <c r="G251" s="1"/>
  <c r="G250" s="1"/>
  <c r="G249" s="1"/>
  <c r="E253"/>
  <c r="D219" i="147" s="1"/>
  <c r="D218" s="1"/>
  <c r="D217" s="1"/>
  <c r="D216" s="1"/>
  <c r="F319" i="155"/>
  <c r="F318" s="1"/>
  <c r="F317" s="1"/>
  <c r="F316" s="1"/>
  <c r="G319"/>
  <c r="G318" s="1"/>
  <c r="G317" s="1"/>
  <c r="G316" s="1"/>
  <c r="E319"/>
  <c r="D33" i="147" s="1"/>
  <c r="D32" s="1"/>
  <c r="D31" s="1"/>
  <c r="D30" s="1"/>
  <c r="G322" i="155"/>
  <c r="G321" s="1"/>
  <c r="E322"/>
  <c r="E321" s="1"/>
  <c r="F328"/>
  <c r="F327" s="1"/>
  <c r="F326" s="1"/>
  <c r="F325" s="1"/>
  <c r="G328"/>
  <c r="F64" i="147" s="1"/>
  <c r="F63" s="1"/>
  <c r="F62" s="1"/>
  <c r="F61" s="1"/>
  <c r="E328" i="155"/>
  <c r="E327" s="1"/>
  <c r="E326" s="1"/>
  <c r="E325" s="1"/>
  <c r="F334"/>
  <c r="F333" s="1"/>
  <c r="F332" s="1"/>
  <c r="G334"/>
  <c r="F169" i="147" s="1"/>
  <c r="F168" s="1"/>
  <c r="F167" s="1"/>
  <c r="E334" i="155"/>
  <c r="E333" s="1"/>
  <c r="E332" s="1"/>
  <c r="F336"/>
  <c r="F335" s="1"/>
  <c r="F172" i="147"/>
  <c r="F171" s="1"/>
  <c r="F170" s="1"/>
  <c r="E336" i="155"/>
  <c r="E335" s="1"/>
  <c r="F339"/>
  <c r="F338" s="1"/>
  <c r="G339"/>
  <c r="G338" s="1"/>
  <c r="E339"/>
  <c r="E338" s="1"/>
  <c r="F342"/>
  <c r="F341" s="1"/>
  <c r="G342"/>
  <c r="G341" s="1"/>
  <c r="D178" i="147"/>
  <c r="D177" s="1"/>
  <c r="D176" s="1"/>
  <c r="F288" i="155"/>
  <c r="F287" s="1"/>
  <c r="F286" s="1"/>
  <c r="F285" s="1"/>
  <c r="G288"/>
  <c r="F37" i="147" s="1"/>
  <c r="F36" s="1"/>
  <c r="F35" s="1"/>
  <c r="F34" s="1"/>
  <c r="E288" i="155"/>
  <c r="D37" i="147" s="1"/>
  <c r="F284" i="155"/>
  <c r="F283" s="1"/>
  <c r="F282" s="1"/>
  <c r="F281" s="1"/>
  <c r="G284"/>
  <c r="G283" s="1"/>
  <c r="G282" s="1"/>
  <c r="G281" s="1"/>
  <c r="E284"/>
  <c r="E283" s="1"/>
  <c r="E282" s="1"/>
  <c r="E281" s="1"/>
  <c r="F277"/>
  <c r="F276" s="1"/>
  <c r="F275" s="1"/>
  <c r="G277"/>
  <c r="F16" i="147" s="1"/>
  <c r="F15" s="1"/>
  <c r="F14" s="1"/>
  <c r="E277" i="155"/>
  <c r="E276" s="1"/>
  <c r="E275" s="1"/>
  <c r="F280"/>
  <c r="F279" s="1"/>
  <c r="F278" s="1"/>
  <c r="G280"/>
  <c r="G279" s="1"/>
  <c r="G278" s="1"/>
  <c r="E280"/>
  <c r="E279" s="1"/>
  <c r="E278" s="1"/>
  <c r="F261"/>
  <c r="F260" s="1"/>
  <c r="F259" s="1"/>
  <c r="G261"/>
  <c r="F13" i="147" s="1"/>
  <c r="F12" s="1"/>
  <c r="F11" s="1"/>
  <c r="E261" i="155"/>
  <c r="E260" s="1"/>
  <c r="E259" s="1"/>
  <c r="F264"/>
  <c r="F263" s="1"/>
  <c r="F262" s="1"/>
  <c r="G264"/>
  <c r="E264"/>
  <c r="E263" s="1"/>
  <c r="E262" s="1"/>
  <c r="E289" i="147"/>
  <c r="E288" s="1"/>
  <c r="E287" s="1"/>
  <c r="E286" s="1"/>
  <c r="G311" i="155"/>
  <c r="G310" s="1"/>
  <c r="G309" s="1"/>
  <c r="G308" s="1"/>
  <c r="G307" s="1"/>
  <c r="G306" s="1"/>
  <c r="E32" i="143" s="1"/>
  <c r="E311" i="155"/>
  <c r="E310" s="1"/>
  <c r="E309" s="1"/>
  <c r="E308" s="1"/>
  <c r="E307" s="1"/>
  <c r="E306" s="1"/>
  <c r="C32" i="143" s="1"/>
  <c r="F350" i="155"/>
  <c r="F349" s="1"/>
  <c r="F348" s="1"/>
  <c r="G350"/>
  <c r="F47" i="147" s="1"/>
  <c r="F46" s="1"/>
  <c r="F45" s="1"/>
  <c r="E350" i="155"/>
  <c r="E349" s="1"/>
  <c r="E348" s="1"/>
  <c r="F354"/>
  <c r="E54" i="147" s="1"/>
  <c r="G354" i="155"/>
  <c r="F54" i="147" s="1"/>
  <c r="E354" i="155"/>
  <c r="F362"/>
  <c r="G362"/>
  <c r="E362"/>
  <c r="F364"/>
  <c r="F363" s="1"/>
  <c r="G364"/>
  <c r="G363" s="1"/>
  <c r="E364"/>
  <c r="E363" s="1"/>
  <c r="F372"/>
  <c r="F371" s="1"/>
  <c r="F370" s="1"/>
  <c r="F369" s="1"/>
  <c r="G372"/>
  <c r="G371" s="1"/>
  <c r="G370" s="1"/>
  <c r="G369" s="1"/>
  <c r="E372"/>
  <c r="E371" s="1"/>
  <c r="E370" s="1"/>
  <c r="E369" s="1"/>
  <c r="F376"/>
  <c r="F375" s="1"/>
  <c r="F374" s="1"/>
  <c r="F373" s="1"/>
  <c r="G376"/>
  <c r="G375" s="1"/>
  <c r="G374" s="1"/>
  <c r="G373" s="1"/>
  <c r="E376"/>
  <c r="E375" s="1"/>
  <c r="E374" s="1"/>
  <c r="E373" s="1"/>
  <c r="F385"/>
  <c r="F384" s="1"/>
  <c r="F383" s="1"/>
  <c r="F382" s="1"/>
  <c r="G385"/>
  <c r="G384" s="1"/>
  <c r="G383" s="1"/>
  <c r="G382" s="1"/>
  <c r="E385"/>
  <c r="E384" s="1"/>
  <c r="E383" s="1"/>
  <c r="E382" s="1"/>
  <c r="F402"/>
  <c r="F401" s="1"/>
  <c r="F400" s="1"/>
  <c r="F399" s="1"/>
  <c r="G402"/>
  <c r="G401" s="1"/>
  <c r="G400" s="1"/>
  <c r="G399" s="1"/>
  <c r="E402"/>
  <c r="E401" s="1"/>
  <c r="E400" s="1"/>
  <c r="E399" s="1"/>
  <c r="F406"/>
  <c r="F405" s="1"/>
  <c r="G406"/>
  <c r="G405" s="1"/>
  <c r="E406"/>
  <c r="E405" s="1"/>
  <c r="F408"/>
  <c r="F407" s="1"/>
  <c r="G408"/>
  <c r="G407" s="1"/>
  <c r="E408"/>
  <c r="E407" s="1"/>
  <c r="F412"/>
  <c r="F411" s="1"/>
  <c r="F410" s="1"/>
  <c r="G412"/>
  <c r="G411" s="1"/>
  <c r="G410" s="1"/>
  <c r="E412"/>
  <c r="E411" s="1"/>
  <c r="E410" s="1"/>
  <c r="F417"/>
  <c r="F416" s="1"/>
  <c r="G417"/>
  <c r="G416" s="1"/>
  <c r="E417"/>
  <c r="E416" s="1"/>
  <c r="F427"/>
  <c r="G427"/>
  <c r="E427"/>
  <c r="F430"/>
  <c r="F429" s="1"/>
  <c r="G430"/>
  <c r="G429" s="1"/>
  <c r="E430"/>
  <c r="E429" s="1"/>
  <c r="F443"/>
  <c r="F442" s="1"/>
  <c r="F441" s="1"/>
  <c r="G443"/>
  <c r="G442" s="1"/>
  <c r="G441" s="1"/>
  <c r="E443"/>
  <c r="E442" s="1"/>
  <c r="E441" s="1"/>
  <c r="F447"/>
  <c r="F446" s="1"/>
  <c r="F445" s="1"/>
  <c r="G447"/>
  <c r="G446" s="1"/>
  <c r="G445" s="1"/>
  <c r="E447"/>
  <c r="E446" s="1"/>
  <c r="E445" s="1"/>
  <c r="F451"/>
  <c r="G451"/>
  <c r="E451"/>
  <c r="F453"/>
  <c r="G453"/>
  <c r="E453"/>
  <c r="F458"/>
  <c r="F457" s="1"/>
  <c r="G458"/>
  <c r="G457" s="1"/>
  <c r="D103" i="147"/>
  <c r="D102" s="1"/>
  <c r="D101" s="1"/>
  <c r="F461" i="155"/>
  <c r="F106" i="147"/>
  <c r="F105" s="1"/>
  <c r="D106"/>
  <c r="D105" s="1"/>
  <c r="F463" i="155"/>
  <c r="F108" i="147"/>
  <c r="F107" s="1"/>
  <c r="E463" i="155"/>
  <c r="F465"/>
  <c r="F110" i="147"/>
  <c r="F109" s="1"/>
  <c r="E465" i="155"/>
  <c r="F474"/>
  <c r="F473" s="1"/>
  <c r="F472" s="1"/>
  <c r="G474"/>
  <c r="F133" i="147" s="1"/>
  <c r="F132" s="1"/>
  <c r="F131" s="1"/>
  <c r="E474" i="155"/>
  <c r="E473" s="1"/>
  <c r="E472" s="1"/>
  <c r="F477"/>
  <c r="F476" s="1"/>
  <c r="F475" s="1"/>
  <c r="G477"/>
  <c r="F136" i="147" s="1"/>
  <c r="F135" s="1"/>
  <c r="F134" s="1"/>
  <c r="E477" i="155"/>
  <c r="E476" s="1"/>
  <c r="E475" s="1"/>
  <c r="F480"/>
  <c r="F479" s="1"/>
  <c r="F478" s="1"/>
  <c r="G480"/>
  <c r="G479" s="1"/>
  <c r="G478" s="1"/>
  <c r="E480"/>
  <c r="E479" s="1"/>
  <c r="E478" s="1"/>
  <c r="G394"/>
  <c r="F394"/>
  <c r="E394"/>
  <c r="G392"/>
  <c r="F392"/>
  <c r="E392"/>
  <c r="G297"/>
  <c r="G296" s="1"/>
  <c r="G295" s="1"/>
  <c r="F297"/>
  <c r="F296" s="1"/>
  <c r="F295" s="1"/>
  <c r="E297"/>
  <c r="E296" s="1"/>
  <c r="E295" s="1"/>
  <c r="G292"/>
  <c r="G291" s="1"/>
  <c r="G290" s="1"/>
  <c r="G289" s="1"/>
  <c r="F292"/>
  <c r="F291" s="1"/>
  <c r="F290" s="1"/>
  <c r="F289" s="1"/>
  <c r="E292"/>
  <c r="E291" s="1"/>
  <c r="E290" s="1"/>
  <c r="E289" s="1"/>
  <c r="F259" i="147"/>
  <c r="F258" s="1"/>
  <c r="F257" s="1"/>
  <c r="D259"/>
  <c r="D258" s="1"/>
  <c r="D257" s="1"/>
  <c r="G97" i="155"/>
  <c r="G96" s="1"/>
  <c r="G95" s="1"/>
  <c r="G94" s="1"/>
  <c r="G93" s="1"/>
  <c r="F97"/>
  <c r="F96" s="1"/>
  <c r="F95" s="1"/>
  <c r="F94" s="1"/>
  <c r="F93" s="1"/>
  <c r="G13"/>
  <c r="G12" s="1"/>
  <c r="G11" s="1"/>
  <c r="G10" s="1"/>
  <c r="G9" s="1"/>
  <c r="F13"/>
  <c r="F12" s="1"/>
  <c r="F11" s="1"/>
  <c r="F10" s="1"/>
  <c r="F9" s="1"/>
  <c r="E13"/>
  <c r="E12" s="1"/>
  <c r="E11" s="1"/>
  <c r="E10" s="1"/>
  <c r="E9" s="1"/>
  <c r="H341" i="154"/>
  <c r="G341"/>
  <c r="F341"/>
  <c r="H339"/>
  <c r="G339"/>
  <c r="F339"/>
  <c r="H337"/>
  <c r="G337"/>
  <c r="F337"/>
  <c r="H334"/>
  <c r="H333" s="1"/>
  <c r="G334"/>
  <c r="G333" s="1"/>
  <c r="F334"/>
  <c r="F333" s="1"/>
  <c r="H331"/>
  <c r="G331"/>
  <c r="F331"/>
  <c r="H329"/>
  <c r="G329"/>
  <c r="F329"/>
  <c r="H327"/>
  <c r="G327"/>
  <c r="F327"/>
  <c r="H323"/>
  <c r="H322" s="1"/>
  <c r="H321" s="1"/>
  <c r="G323"/>
  <c r="G322" s="1"/>
  <c r="G321" s="1"/>
  <c r="F323"/>
  <c r="F322" s="1"/>
  <c r="F321" s="1"/>
  <c r="H319"/>
  <c r="H318" s="1"/>
  <c r="H317" s="1"/>
  <c r="G319"/>
  <c r="G318" s="1"/>
  <c r="G317" s="1"/>
  <c r="F319"/>
  <c r="F318" s="1"/>
  <c r="F317" s="1"/>
  <c r="H308"/>
  <c r="H307" s="1"/>
  <c r="G308"/>
  <c r="G307" s="1"/>
  <c r="F308"/>
  <c r="F307" s="1"/>
  <c r="H254"/>
  <c r="H253" s="1"/>
  <c r="G254"/>
  <c r="G253" s="1"/>
  <c r="F254"/>
  <c r="F253" s="1"/>
  <c r="H251"/>
  <c r="H250" s="1"/>
  <c r="G251"/>
  <c r="G250" s="1"/>
  <c r="F251"/>
  <c r="F250" s="1"/>
  <c r="H248"/>
  <c r="H247" s="1"/>
  <c r="G248"/>
  <c r="G247" s="1"/>
  <c r="F248"/>
  <c r="F247" s="1"/>
  <c r="H235"/>
  <c r="H234" s="1"/>
  <c r="H233" s="1"/>
  <c r="G235"/>
  <c r="G234" s="1"/>
  <c r="G233" s="1"/>
  <c r="F235"/>
  <c r="F234" s="1"/>
  <c r="F233" s="1"/>
  <c r="H75"/>
  <c r="H74" s="1"/>
  <c r="H73" s="1"/>
  <c r="G75"/>
  <c r="G74" s="1"/>
  <c r="G73" s="1"/>
  <c r="F75"/>
  <c r="F74" s="1"/>
  <c r="F73" s="1"/>
  <c r="E274" i="155" l="1"/>
  <c r="F274"/>
  <c r="F273" s="1"/>
  <c r="E258"/>
  <c r="E257" s="1"/>
  <c r="F258"/>
  <c r="F257" s="1"/>
  <c r="G140"/>
  <c r="F347" i="147"/>
  <c r="F346" s="1"/>
  <c r="E142" i="155"/>
  <c r="D349" i="147"/>
  <c r="D348" s="1"/>
  <c r="F142" i="155"/>
  <c r="E349" i="147"/>
  <c r="E348" s="1"/>
  <c r="E140" i="155"/>
  <c r="E139" s="1"/>
  <c r="D347" i="147"/>
  <c r="D346" s="1"/>
  <c r="G142" i="155"/>
  <c r="F349" i="147"/>
  <c r="F348" s="1"/>
  <c r="G56" i="155"/>
  <c r="G55" s="1"/>
  <c r="G54" s="1"/>
  <c r="G53" s="1"/>
  <c r="G52" s="1"/>
  <c r="E13" i="143" s="1"/>
  <c r="E361" i="155"/>
  <c r="D334" i="147"/>
  <c r="D333" s="1"/>
  <c r="F361" i="155"/>
  <c r="E334" i="147"/>
  <c r="E333" s="1"/>
  <c r="G361" i="155"/>
  <c r="F334" i="147"/>
  <c r="F333" s="1"/>
  <c r="E56" i="155"/>
  <c r="E55" s="1"/>
  <c r="E54" s="1"/>
  <c r="E53" s="1"/>
  <c r="E52" s="1"/>
  <c r="C13" i="143" s="1"/>
  <c r="F56" i="155"/>
  <c r="F55" s="1"/>
  <c r="F54" s="1"/>
  <c r="F53" s="1"/>
  <c r="F52" s="1"/>
  <c r="D13" i="143" s="1"/>
  <c r="E368" i="155"/>
  <c r="G368"/>
  <c r="F368"/>
  <c r="F246" i="147"/>
  <c r="D246"/>
  <c r="E246"/>
  <c r="E471" i="155"/>
  <c r="E470" s="1"/>
  <c r="E469" s="1"/>
  <c r="E468" s="1"/>
  <c r="F471"/>
  <c r="F470" s="1"/>
  <c r="F469" s="1"/>
  <c r="F468" s="1"/>
  <c r="E199"/>
  <c r="E198" s="1"/>
  <c r="F199"/>
  <c r="F198" s="1"/>
  <c r="G199"/>
  <c r="E409"/>
  <c r="G409"/>
  <c r="F409"/>
  <c r="E38"/>
  <c r="F38"/>
  <c r="G38"/>
  <c r="E287"/>
  <c r="E286" s="1"/>
  <c r="E285" s="1"/>
  <c r="E273" s="1"/>
  <c r="D36" i="147"/>
  <c r="D35" s="1"/>
  <c r="D34" s="1"/>
  <c r="E450" i="155"/>
  <c r="F326" i="154"/>
  <c r="F450" i="155"/>
  <c r="G450"/>
  <c r="E161"/>
  <c r="E160" s="1"/>
  <c r="E159" s="1"/>
  <c r="C19" i="143" s="1"/>
  <c r="F161" i="155"/>
  <c r="F160" s="1"/>
  <c r="F159" s="1"/>
  <c r="D19" i="143" s="1"/>
  <c r="D26"/>
  <c r="C26"/>
  <c r="G473" i="155"/>
  <c r="G472" s="1"/>
  <c r="E294"/>
  <c r="G294"/>
  <c r="F294"/>
  <c r="F315"/>
  <c r="G315"/>
  <c r="G476"/>
  <c r="G475" s="1"/>
  <c r="F160" i="147"/>
  <c r="F159" s="1"/>
  <c r="E9" i="143"/>
  <c r="D9"/>
  <c r="C9"/>
  <c r="G34" i="155"/>
  <c r="F324" i="147"/>
  <c r="F323" s="1"/>
  <c r="F152" i="155"/>
  <c r="F151" s="1"/>
  <c r="E339" i="147"/>
  <c r="E338" s="1"/>
  <c r="E337" s="1"/>
  <c r="E34" i="155"/>
  <c r="D324" i="147"/>
  <c r="D323" s="1"/>
  <c r="E152" i="155"/>
  <c r="E151" s="1"/>
  <c r="D339" i="147"/>
  <c r="D338" s="1"/>
  <c r="D337" s="1"/>
  <c r="F36" i="155"/>
  <c r="E326" i="147"/>
  <c r="E325" s="1"/>
  <c r="G152" i="155"/>
  <c r="G151" s="1"/>
  <c r="F339" i="147"/>
  <c r="F338" s="1"/>
  <c r="F337" s="1"/>
  <c r="E36" i="155"/>
  <c r="D326" i="147"/>
  <c r="D325" s="1"/>
  <c r="F231" i="155"/>
  <c r="F230" s="1"/>
  <c r="F229" s="1"/>
  <c r="E342"/>
  <c r="E341" s="1"/>
  <c r="G88"/>
  <c r="G87" s="1"/>
  <c r="G86" s="1"/>
  <c r="G463"/>
  <c r="G164"/>
  <c r="G163" s="1"/>
  <c r="G162" s="1"/>
  <c r="F131"/>
  <c r="G326" i="154"/>
  <c r="G123" i="155"/>
  <c r="G122" s="1"/>
  <c r="G121" s="1"/>
  <c r="G120" s="1"/>
  <c r="E347"/>
  <c r="F347"/>
  <c r="G211"/>
  <c r="G210" s="1"/>
  <c r="G209" s="1"/>
  <c r="G208" s="1"/>
  <c r="G157"/>
  <c r="G154" s="1"/>
  <c r="E323" i="147"/>
  <c r="G79" i="155"/>
  <c r="G78" s="1"/>
  <c r="G77" s="1"/>
  <c r="E247"/>
  <c r="E246" s="1"/>
  <c r="E233" s="1"/>
  <c r="F311"/>
  <c r="F310" s="1"/>
  <c r="F309" s="1"/>
  <c r="F308" s="1"/>
  <c r="F307" s="1"/>
  <c r="F306" s="1"/>
  <c r="D32" i="143" s="1"/>
  <c r="F111" i="155"/>
  <c r="F110" s="1"/>
  <c r="F109" s="1"/>
  <c r="F108" s="1"/>
  <c r="G226"/>
  <c r="G225" s="1"/>
  <c r="G224" s="1"/>
  <c r="G223" s="1"/>
  <c r="G333"/>
  <c r="G332" s="1"/>
  <c r="D284" i="147"/>
  <c r="D283" s="1"/>
  <c r="D282" s="1"/>
  <c r="D281" s="1"/>
  <c r="D215"/>
  <c r="D214" s="1"/>
  <c r="D213" s="1"/>
  <c r="D212" s="1"/>
  <c r="D211" s="1"/>
  <c r="G27" i="155"/>
  <c r="G195"/>
  <c r="G194" s="1"/>
  <c r="G193" s="1"/>
  <c r="G192" s="1"/>
  <c r="G276"/>
  <c r="G275" s="1"/>
  <c r="G274" s="1"/>
  <c r="E318"/>
  <c r="E317" s="1"/>
  <c r="E316" s="1"/>
  <c r="G461"/>
  <c r="E346" i="147"/>
  <c r="F329"/>
  <c r="F328" s="1"/>
  <c r="E23"/>
  <c r="E22" s="1"/>
  <c r="D110"/>
  <c r="D109" s="1"/>
  <c r="E74"/>
  <c r="E73" s="1"/>
  <c r="E72" s="1"/>
  <c r="E71" s="1"/>
  <c r="F129" i="155"/>
  <c r="D133" i="147"/>
  <c r="D132" s="1"/>
  <c r="D131" s="1"/>
  <c r="F34" i="155"/>
  <c r="G219"/>
  <c r="G218" s="1"/>
  <c r="G217" s="1"/>
  <c r="G216" s="1"/>
  <c r="G215" s="1"/>
  <c r="G214" s="1"/>
  <c r="G336"/>
  <c r="G335" s="1"/>
  <c r="F325" i="147"/>
  <c r="F336"/>
  <c r="F335" s="1"/>
  <c r="D13"/>
  <c r="D12" s="1"/>
  <c r="D11" s="1"/>
  <c r="D108"/>
  <c r="D107" s="1"/>
  <c r="E172"/>
  <c r="E171" s="1"/>
  <c r="E170" s="1"/>
  <c r="G353" i="155"/>
  <c r="F53" i="147"/>
  <c r="E353" i="155"/>
  <c r="D54" i="147"/>
  <c r="D53" s="1"/>
  <c r="E318"/>
  <c r="E317" s="1"/>
  <c r="F198"/>
  <c r="F197" s="1"/>
  <c r="F196" s="1"/>
  <c r="F277"/>
  <c r="F276" s="1"/>
  <c r="F275" s="1"/>
  <c r="F121"/>
  <c r="F120" s="1"/>
  <c r="F117" s="1"/>
  <c r="G247" i="155"/>
  <c r="G246" s="1"/>
  <c r="G233" s="1"/>
  <c r="E280" i="147"/>
  <c r="E279" s="1"/>
  <c r="E278" s="1"/>
  <c r="D99"/>
  <c r="D154"/>
  <c r="D153" s="1"/>
  <c r="D152" s="1"/>
  <c r="F175"/>
  <c r="F174" s="1"/>
  <c r="F173" s="1"/>
  <c r="G23" i="155"/>
  <c r="F179"/>
  <c r="F178" s="1"/>
  <c r="F177" s="1"/>
  <c r="F176" s="1"/>
  <c r="F175" s="1"/>
  <c r="F174" s="1"/>
  <c r="D22" i="143" s="1"/>
  <c r="F244" i="155"/>
  <c r="F243" s="1"/>
  <c r="G260"/>
  <c r="G259" s="1"/>
  <c r="E458"/>
  <c r="E457" s="1"/>
  <c r="D19" i="147"/>
  <c r="D18" s="1"/>
  <c r="D17" s="1"/>
  <c r="E320" i="155"/>
  <c r="E342" i="147"/>
  <c r="E341" s="1"/>
  <c r="D320"/>
  <c r="D319" s="1"/>
  <c r="D313"/>
  <c r="D312" s="1"/>
  <c r="D311" s="1"/>
  <c r="D204"/>
  <c r="D203" s="1"/>
  <c r="D202" s="1"/>
  <c r="E16"/>
  <c r="E15" s="1"/>
  <c r="E14" s="1"/>
  <c r="E33"/>
  <c r="E32" s="1"/>
  <c r="E31" s="1"/>
  <c r="E30" s="1"/>
  <c r="D98"/>
  <c r="D97" s="1"/>
  <c r="E106"/>
  <c r="E105" s="1"/>
  <c r="E124"/>
  <c r="E123" s="1"/>
  <c r="D143"/>
  <c r="D142" s="1"/>
  <c r="D141" s="1"/>
  <c r="F83"/>
  <c r="F82" s="1"/>
  <c r="F81" s="1"/>
  <c r="F80" s="1"/>
  <c r="F353" i="155"/>
  <c r="E53" i="147"/>
  <c r="D29"/>
  <c r="D28" s="1"/>
  <c r="D27" s="1"/>
  <c r="D26" s="1"/>
  <c r="F99"/>
  <c r="F154"/>
  <c r="F153" s="1"/>
  <c r="F152" s="1"/>
  <c r="G186" i="155"/>
  <c r="G185" s="1"/>
  <c r="G184" s="1"/>
  <c r="G183" s="1"/>
  <c r="D329" i="147"/>
  <c r="D328" s="1"/>
  <c r="F194"/>
  <c r="F193" s="1"/>
  <c r="F192" s="1"/>
  <c r="F191" s="1"/>
  <c r="F207"/>
  <c r="F206" s="1"/>
  <c r="F205" s="1"/>
  <c r="D119"/>
  <c r="D118" s="1"/>
  <c r="G36" i="155"/>
  <c r="F140"/>
  <c r="F241"/>
  <c r="F240" s="1"/>
  <c r="E252"/>
  <c r="E251" s="1"/>
  <c r="E250" s="1"/>
  <c r="E249" s="1"/>
  <c r="G287"/>
  <c r="G286" s="1"/>
  <c r="G285" s="1"/>
  <c r="G327"/>
  <c r="G326" s="1"/>
  <c r="G325" s="1"/>
  <c r="G320" s="1"/>
  <c r="G349"/>
  <c r="G348" s="1"/>
  <c r="G465"/>
  <c r="F19" i="147"/>
  <c r="F18" s="1"/>
  <c r="F17" s="1"/>
  <c r="F10" s="1"/>
  <c r="E344"/>
  <c r="E343" s="1"/>
  <c r="E316"/>
  <c r="E315" s="1"/>
  <c r="E198"/>
  <c r="E197" s="1"/>
  <c r="E196" s="1"/>
  <c r="E210"/>
  <c r="E209" s="1"/>
  <c r="E208" s="1"/>
  <c r="D265"/>
  <c r="D264" s="1"/>
  <c r="D263" s="1"/>
  <c r="F29"/>
  <c r="F28" s="1"/>
  <c r="F27" s="1"/>
  <c r="F26" s="1"/>
  <c r="E96"/>
  <c r="E95" s="1"/>
  <c r="E103"/>
  <c r="E102" s="1"/>
  <c r="E101" s="1"/>
  <c r="E139"/>
  <c r="E138" s="1"/>
  <c r="E137" s="1"/>
  <c r="E161"/>
  <c r="D83"/>
  <c r="D82" s="1"/>
  <c r="D81" s="1"/>
  <c r="D80" s="1"/>
  <c r="D331"/>
  <c r="D330" s="1"/>
  <c r="E268"/>
  <c r="E267" s="1"/>
  <c r="E266" s="1"/>
  <c r="D25"/>
  <c r="D24" s="1"/>
  <c r="D47"/>
  <c r="D46" s="1"/>
  <c r="D45" s="1"/>
  <c r="E88"/>
  <c r="E87" s="1"/>
  <c r="E86" s="1"/>
  <c r="E85" s="1"/>
  <c r="E115"/>
  <c r="E114" s="1"/>
  <c r="E113" s="1"/>
  <c r="E112" s="1"/>
  <c r="D126"/>
  <c r="D125" s="1"/>
  <c r="E136"/>
  <c r="E135" s="1"/>
  <c r="E134" s="1"/>
  <c r="G25" i="155"/>
  <c r="F238"/>
  <c r="F237" s="1"/>
  <c r="D336" i="147"/>
  <c r="D335" s="1"/>
  <c r="D189"/>
  <c r="D188" s="1"/>
  <c r="D187" s="1"/>
  <c r="D186" s="1"/>
  <c r="D185" s="1"/>
  <c r="E219"/>
  <c r="E218" s="1"/>
  <c r="E217" s="1"/>
  <c r="E216" s="1"/>
  <c r="E211" s="1"/>
  <c r="D277"/>
  <c r="D276" s="1"/>
  <c r="D275" s="1"/>
  <c r="F289"/>
  <c r="F288" s="1"/>
  <c r="F287" s="1"/>
  <c r="F286" s="1"/>
  <c r="F285" s="1"/>
  <c r="E293"/>
  <c r="E292" s="1"/>
  <c r="E291" s="1"/>
  <c r="E290" s="1"/>
  <c r="E285" s="1"/>
  <c r="E37"/>
  <c r="E36" s="1"/>
  <c r="E35" s="1"/>
  <c r="E34" s="1"/>
  <c r="F60"/>
  <c r="F59" s="1"/>
  <c r="F58" s="1"/>
  <c r="F57" s="1"/>
  <c r="D92"/>
  <c r="D91" s="1"/>
  <c r="D90" s="1"/>
  <c r="D89" s="1"/>
  <c r="F103"/>
  <c r="F102" s="1"/>
  <c r="F101" s="1"/>
  <c r="F115"/>
  <c r="F114" s="1"/>
  <c r="F113" s="1"/>
  <c r="F112" s="1"/>
  <c r="E165"/>
  <c r="E164" s="1"/>
  <c r="E163" s="1"/>
  <c r="D175"/>
  <c r="D174" s="1"/>
  <c r="D173" s="1"/>
  <c r="E169"/>
  <c r="E168" s="1"/>
  <c r="E167" s="1"/>
  <c r="F74"/>
  <c r="F73" s="1"/>
  <c r="F72" s="1"/>
  <c r="F71" s="1"/>
  <c r="E70"/>
  <c r="E69" s="1"/>
  <c r="E68" s="1"/>
  <c r="E67" s="1"/>
  <c r="D344"/>
  <c r="D343" s="1"/>
  <c r="F342"/>
  <c r="F341" s="1"/>
  <c r="F340" s="1"/>
  <c r="D318"/>
  <c r="D317" s="1"/>
  <c r="E313"/>
  <c r="E312" s="1"/>
  <c r="E311" s="1"/>
  <c r="D198"/>
  <c r="D197" s="1"/>
  <c r="D196" s="1"/>
  <c r="F201"/>
  <c r="F200" s="1"/>
  <c r="F199" s="1"/>
  <c r="F219"/>
  <c r="F218" s="1"/>
  <c r="F217" s="1"/>
  <c r="F216" s="1"/>
  <c r="F211" s="1"/>
  <c r="E225"/>
  <c r="E224" s="1"/>
  <c r="E223" s="1"/>
  <c r="E222" s="1"/>
  <c r="D234"/>
  <c r="D233" s="1"/>
  <c r="D232" s="1"/>
  <c r="D231" s="1"/>
  <c r="D230" s="1"/>
  <c r="D268"/>
  <c r="D267" s="1"/>
  <c r="D266" s="1"/>
  <c r="F280"/>
  <c r="F279" s="1"/>
  <c r="F278" s="1"/>
  <c r="E284"/>
  <c r="E283" s="1"/>
  <c r="E282" s="1"/>
  <c r="E281" s="1"/>
  <c r="D289"/>
  <c r="D288" s="1"/>
  <c r="D287" s="1"/>
  <c r="D286" s="1"/>
  <c r="E19"/>
  <c r="E18" s="1"/>
  <c r="E17" s="1"/>
  <c r="D16"/>
  <c r="D15" s="1"/>
  <c r="D14" s="1"/>
  <c r="F23"/>
  <c r="F22" s="1"/>
  <c r="E25"/>
  <c r="E24" s="1"/>
  <c r="D60"/>
  <c r="D59" s="1"/>
  <c r="D58" s="1"/>
  <c r="D57" s="1"/>
  <c r="E47"/>
  <c r="E46" s="1"/>
  <c r="E45" s="1"/>
  <c r="D88"/>
  <c r="D87" s="1"/>
  <c r="D86" s="1"/>
  <c r="D85" s="1"/>
  <c r="F96"/>
  <c r="F95" s="1"/>
  <c r="E98"/>
  <c r="E97" s="1"/>
  <c r="E108"/>
  <c r="E107" s="1"/>
  <c r="D115"/>
  <c r="D114" s="1"/>
  <c r="D113" s="1"/>
  <c r="D112" s="1"/>
  <c r="F124"/>
  <c r="F123" s="1"/>
  <c r="E126"/>
  <c r="E125" s="1"/>
  <c r="D136"/>
  <c r="D135" s="1"/>
  <c r="D134" s="1"/>
  <c r="F139"/>
  <c r="F138" s="1"/>
  <c r="F137" s="1"/>
  <c r="F130" s="1"/>
  <c r="E143"/>
  <c r="E142" s="1"/>
  <c r="E141" s="1"/>
  <c r="D161"/>
  <c r="F165"/>
  <c r="F164" s="1"/>
  <c r="F163" s="1"/>
  <c r="E178"/>
  <c r="E177" s="1"/>
  <c r="E176" s="1"/>
  <c r="D172"/>
  <c r="D171" s="1"/>
  <c r="D170" s="1"/>
  <c r="D74"/>
  <c r="D73" s="1"/>
  <c r="D72" s="1"/>
  <c r="D71" s="1"/>
  <c r="F70"/>
  <c r="F69" s="1"/>
  <c r="F68" s="1"/>
  <c r="F67" s="1"/>
  <c r="D121"/>
  <c r="D120" s="1"/>
  <c r="D225"/>
  <c r="D224" s="1"/>
  <c r="D223" s="1"/>
  <c r="D222" s="1"/>
  <c r="E234"/>
  <c r="E233" s="1"/>
  <c r="E232" s="1"/>
  <c r="E231" s="1"/>
  <c r="E230" s="1"/>
  <c r="E60"/>
  <c r="E59" s="1"/>
  <c r="E58" s="1"/>
  <c r="E57" s="1"/>
  <c r="F92"/>
  <c r="F91" s="1"/>
  <c r="F90" s="1"/>
  <c r="F89" s="1"/>
  <c r="D194"/>
  <c r="D193" s="1"/>
  <c r="D192" s="1"/>
  <c r="D191" s="1"/>
  <c r="D207"/>
  <c r="D206" s="1"/>
  <c r="D205" s="1"/>
  <c r="E240"/>
  <c r="E239" s="1"/>
  <c r="E238" s="1"/>
  <c r="E237" s="1"/>
  <c r="F33"/>
  <c r="F32" s="1"/>
  <c r="F31" s="1"/>
  <c r="F30" s="1"/>
  <c r="E64"/>
  <c r="E63" s="1"/>
  <c r="E62" s="1"/>
  <c r="E61" s="1"/>
  <c r="F88"/>
  <c r="F87" s="1"/>
  <c r="F86" s="1"/>
  <c r="F85" s="1"/>
  <c r="E119"/>
  <c r="E118" s="1"/>
  <c r="F102" i="155"/>
  <c r="G179"/>
  <c r="G178" s="1"/>
  <c r="G177" s="1"/>
  <c r="G176" s="1"/>
  <c r="G175" s="1"/>
  <c r="G174" s="1"/>
  <c r="E22" i="143" s="1"/>
  <c r="G263" i="155"/>
  <c r="G262" s="1"/>
  <c r="E461"/>
  <c r="E460" s="1"/>
  <c r="D351" i="147"/>
  <c r="D350" s="1"/>
  <c r="D342"/>
  <c r="D341" s="1"/>
  <c r="F331"/>
  <c r="F330" s="1"/>
  <c r="E336"/>
  <c r="E335" s="1"/>
  <c r="E320"/>
  <c r="E319" s="1"/>
  <c r="D316"/>
  <c r="D315" s="1"/>
  <c r="F313"/>
  <c r="F312" s="1"/>
  <c r="F311" s="1"/>
  <c r="E189"/>
  <c r="E188" s="1"/>
  <c r="E187" s="1"/>
  <c r="E186" s="1"/>
  <c r="E185" s="1"/>
  <c r="D201"/>
  <c r="D200" s="1"/>
  <c r="D199" s="1"/>
  <c r="F204"/>
  <c r="F203" s="1"/>
  <c r="F202" s="1"/>
  <c r="D240"/>
  <c r="D239" s="1"/>
  <c r="D238" s="1"/>
  <c r="D237" s="1"/>
  <c r="E265"/>
  <c r="E264" s="1"/>
  <c r="E263" s="1"/>
  <c r="D280"/>
  <c r="D279" s="1"/>
  <c r="D278" s="1"/>
  <c r="F284"/>
  <c r="F283" s="1"/>
  <c r="F282" s="1"/>
  <c r="F281" s="1"/>
  <c r="D293"/>
  <c r="D292" s="1"/>
  <c r="D291" s="1"/>
  <c r="D290" s="1"/>
  <c r="E13"/>
  <c r="E12" s="1"/>
  <c r="E11" s="1"/>
  <c r="D23"/>
  <c r="D22" s="1"/>
  <c r="F25"/>
  <c r="F24" s="1"/>
  <c r="E29"/>
  <c r="E28" s="1"/>
  <c r="E27" s="1"/>
  <c r="E26" s="1"/>
  <c r="D64"/>
  <c r="D63" s="1"/>
  <c r="D62" s="1"/>
  <c r="D61" s="1"/>
  <c r="E92"/>
  <c r="E91" s="1"/>
  <c r="E90" s="1"/>
  <c r="E89" s="1"/>
  <c r="D96"/>
  <c r="D95" s="1"/>
  <c r="F98"/>
  <c r="F97" s="1"/>
  <c r="E99"/>
  <c r="E110"/>
  <c r="E109" s="1"/>
  <c r="D124"/>
  <c r="D123" s="1"/>
  <c r="F126"/>
  <c r="F125" s="1"/>
  <c r="E133"/>
  <c r="E132" s="1"/>
  <c r="E131" s="1"/>
  <c r="D139"/>
  <c r="D138" s="1"/>
  <c r="D137" s="1"/>
  <c r="F143"/>
  <c r="F142" s="1"/>
  <c r="F141" s="1"/>
  <c r="E154"/>
  <c r="E153" s="1"/>
  <c r="E152" s="1"/>
  <c r="D165"/>
  <c r="D164" s="1"/>
  <c r="D163" s="1"/>
  <c r="F178"/>
  <c r="F177" s="1"/>
  <c r="F176" s="1"/>
  <c r="E175"/>
  <c r="E174" s="1"/>
  <c r="E173" s="1"/>
  <c r="D169"/>
  <c r="D168" s="1"/>
  <c r="D167" s="1"/>
  <c r="D70"/>
  <c r="D69" s="1"/>
  <c r="D68" s="1"/>
  <c r="D67" s="1"/>
  <c r="E83"/>
  <c r="E82" s="1"/>
  <c r="E81" s="1"/>
  <c r="E80" s="1"/>
  <c r="E121"/>
  <c r="E120" s="1"/>
  <c r="E146"/>
  <c r="E145" s="1"/>
  <c r="D309"/>
  <c r="D308" s="1"/>
  <c r="D307" s="1"/>
  <c r="E50"/>
  <c r="E49" s="1"/>
  <c r="E48" s="1"/>
  <c r="F148"/>
  <c r="F147" s="1"/>
  <c r="E309"/>
  <c r="E308" s="1"/>
  <c r="E307" s="1"/>
  <c r="F50"/>
  <c r="F49" s="1"/>
  <c r="F48" s="1"/>
  <c r="F44" s="1"/>
  <c r="D146"/>
  <c r="D145" s="1"/>
  <c r="F146"/>
  <c r="F145" s="1"/>
  <c r="F309"/>
  <c r="F308" s="1"/>
  <c r="F307" s="1"/>
  <c r="E259"/>
  <c r="E258" s="1"/>
  <c r="E257" s="1"/>
  <c r="D50"/>
  <c r="D49" s="1"/>
  <c r="D48" s="1"/>
  <c r="D148"/>
  <c r="D147" s="1"/>
  <c r="E148"/>
  <c r="E147" s="1"/>
  <c r="E391" i="155"/>
  <c r="E327" i="147"/>
  <c r="F314"/>
  <c r="F236"/>
  <c r="F235" s="1"/>
  <c r="F104"/>
  <c r="G128" i="155"/>
  <c r="G102"/>
  <c r="E102"/>
  <c r="E78"/>
  <c r="E77" s="1"/>
  <c r="F322"/>
  <c r="F321" s="1"/>
  <c r="F320" s="1"/>
  <c r="E22"/>
  <c r="F183"/>
  <c r="F182" s="1"/>
  <c r="F181" s="1"/>
  <c r="D23" i="143" s="1"/>
  <c r="F86" i="155"/>
  <c r="F391"/>
  <c r="F78"/>
  <c r="F77" s="1"/>
  <c r="E86"/>
  <c r="E183"/>
  <c r="E182" s="1"/>
  <c r="E181" s="1"/>
  <c r="C23" i="143" s="1"/>
  <c r="F22" i="155"/>
  <c r="F18" s="1"/>
  <c r="G426"/>
  <c r="G425" s="1"/>
  <c r="G424" s="1"/>
  <c r="G423" s="1"/>
  <c r="F426"/>
  <c r="F425" s="1"/>
  <c r="F424" s="1"/>
  <c r="F423" s="1"/>
  <c r="F331"/>
  <c r="F330" s="1"/>
  <c r="F329" s="1"/>
  <c r="G391"/>
  <c r="G109"/>
  <c r="G108" s="1"/>
  <c r="F154"/>
  <c r="F404"/>
  <c r="G404"/>
  <c r="E404"/>
  <c r="E109"/>
  <c r="E108" s="1"/>
  <c r="E154"/>
  <c r="E128"/>
  <c r="E426"/>
  <c r="E425" s="1"/>
  <c r="E424" s="1"/>
  <c r="E423" s="1"/>
  <c r="F460"/>
  <c r="H326" i="154"/>
  <c r="G336"/>
  <c r="H336"/>
  <c r="F336"/>
  <c r="G72"/>
  <c r="H72"/>
  <c r="F72"/>
  <c r="H108"/>
  <c r="H537"/>
  <c r="H534" s="1"/>
  <c r="G537"/>
  <c r="G534" s="1"/>
  <c r="F537"/>
  <c r="F535"/>
  <c r="H527"/>
  <c r="G527"/>
  <c r="F527"/>
  <c r="H525"/>
  <c r="G525"/>
  <c r="F525"/>
  <c r="H517"/>
  <c r="G517"/>
  <c r="F517"/>
  <c r="H513"/>
  <c r="H512" s="1"/>
  <c r="G513"/>
  <c r="G512" s="1"/>
  <c r="F513"/>
  <c r="F512" s="1"/>
  <c r="H506"/>
  <c r="H505" s="1"/>
  <c r="H504" s="1"/>
  <c r="G506"/>
  <c r="G505" s="1"/>
  <c r="G504" s="1"/>
  <c r="F506"/>
  <c r="F505" s="1"/>
  <c r="F504" s="1"/>
  <c r="H499"/>
  <c r="H498" s="1"/>
  <c r="H497" s="1"/>
  <c r="H496" s="1"/>
  <c r="G499"/>
  <c r="G498" s="1"/>
  <c r="G497" s="1"/>
  <c r="G496" s="1"/>
  <c r="F499"/>
  <c r="F498" s="1"/>
  <c r="F497" s="1"/>
  <c r="F496" s="1"/>
  <c r="H492"/>
  <c r="H491" s="1"/>
  <c r="H490" s="1"/>
  <c r="G492"/>
  <c r="G491" s="1"/>
  <c r="G490" s="1"/>
  <c r="F492"/>
  <c r="F491" s="1"/>
  <c r="F490" s="1"/>
  <c r="H487"/>
  <c r="H486" s="1"/>
  <c r="H485" s="1"/>
  <c r="H484" s="1"/>
  <c r="G487"/>
  <c r="G486" s="1"/>
  <c r="G485" s="1"/>
  <c r="G484" s="1"/>
  <c r="F487"/>
  <c r="F486" s="1"/>
  <c r="F485" s="1"/>
  <c r="F484" s="1"/>
  <c r="H482"/>
  <c r="H481" s="1"/>
  <c r="H480" s="1"/>
  <c r="G482"/>
  <c r="G481" s="1"/>
  <c r="G480" s="1"/>
  <c r="F482"/>
  <c r="F481" s="1"/>
  <c r="F480" s="1"/>
  <c r="H478"/>
  <c r="H477" s="1"/>
  <c r="H476" s="1"/>
  <c r="G478"/>
  <c r="G477" s="1"/>
  <c r="G476" s="1"/>
  <c r="F478"/>
  <c r="F477" s="1"/>
  <c r="F476" s="1"/>
  <c r="H471"/>
  <c r="H470" s="1"/>
  <c r="G471"/>
  <c r="G470" s="1"/>
  <c r="F471"/>
  <c r="F470" s="1"/>
  <c r="H474"/>
  <c r="H473" s="1"/>
  <c r="G474"/>
  <c r="G473" s="1"/>
  <c r="F474"/>
  <c r="F473" s="1"/>
  <c r="H461"/>
  <c r="H460" s="1"/>
  <c r="G461"/>
  <c r="G460" s="1"/>
  <c r="F461"/>
  <c r="F460" s="1"/>
  <c r="H464"/>
  <c r="H463" s="1"/>
  <c r="G464"/>
  <c r="G463" s="1"/>
  <c r="F464"/>
  <c r="F463" s="1"/>
  <c r="H453"/>
  <c r="H452" s="1"/>
  <c r="H451" s="1"/>
  <c r="H450" s="1"/>
  <c r="H449" s="1"/>
  <c r="H448" s="1"/>
  <c r="H447" s="1"/>
  <c r="G453"/>
  <c r="G452" s="1"/>
  <c r="G451" s="1"/>
  <c r="G450" s="1"/>
  <c r="G449" s="1"/>
  <c r="G448" s="1"/>
  <c r="G447" s="1"/>
  <c r="F453"/>
  <c r="F452" s="1"/>
  <c r="F451" s="1"/>
  <c r="F450" s="1"/>
  <c r="F449" s="1"/>
  <c r="F448" s="1"/>
  <c r="F447" s="1"/>
  <c r="H444"/>
  <c r="G444"/>
  <c r="F444"/>
  <c r="H442"/>
  <c r="G442"/>
  <c r="F442"/>
  <c r="H440"/>
  <c r="G440"/>
  <c r="F440"/>
  <c r="H437"/>
  <c r="H436" s="1"/>
  <c r="G437"/>
  <c r="G436" s="1"/>
  <c r="F437"/>
  <c r="F436" s="1"/>
  <c r="H420"/>
  <c r="H419" s="1"/>
  <c r="H418" s="1"/>
  <c r="H417" s="1"/>
  <c r="H416" s="1"/>
  <c r="H415" s="1"/>
  <c r="H414" s="1"/>
  <c r="G420"/>
  <c r="G419" s="1"/>
  <c r="G418" s="1"/>
  <c r="G417" s="1"/>
  <c r="G416" s="1"/>
  <c r="G415" s="1"/>
  <c r="G414" s="1"/>
  <c r="F420"/>
  <c r="F419" s="1"/>
  <c r="F418" s="1"/>
  <c r="F417" s="1"/>
  <c r="F416" s="1"/>
  <c r="F415" s="1"/>
  <c r="F414" s="1"/>
  <c r="H412"/>
  <c r="H411" s="1"/>
  <c r="H410" s="1"/>
  <c r="H409" s="1"/>
  <c r="H408" s="1"/>
  <c r="H407" s="1"/>
  <c r="H406" s="1"/>
  <c r="G412"/>
  <c r="G411" s="1"/>
  <c r="G410" s="1"/>
  <c r="G409" s="1"/>
  <c r="G408" s="1"/>
  <c r="G407" s="1"/>
  <c r="G406" s="1"/>
  <c r="F412"/>
  <c r="F411" s="1"/>
  <c r="F410" s="1"/>
  <c r="F409" s="1"/>
  <c r="F408" s="1"/>
  <c r="F407" s="1"/>
  <c r="F406" s="1"/>
  <c r="H404"/>
  <c r="H403" s="1"/>
  <c r="G404"/>
  <c r="G403" s="1"/>
  <c r="F404"/>
  <c r="F403" s="1"/>
  <c r="H398"/>
  <c r="H397" s="1"/>
  <c r="G398"/>
  <c r="G397" s="1"/>
  <c r="F398"/>
  <c r="F397" s="1"/>
  <c r="H395"/>
  <c r="H394" s="1"/>
  <c r="G395"/>
  <c r="G394" s="1"/>
  <c r="F395"/>
  <c r="F394" s="1"/>
  <c r="H379"/>
  <c r="H378" s="1"/>
  <c r="H377" s="1"/>
  <c r="H376" s="1"/>
  <c r="G379"/>
  <c r="G378" s="1"/>
  <c r="G377" s="1"/>
  <c r="G376" s="1"/>
  <c r="F379"/>
  <c r="F378" s="1"/>
  <c r="F377" s="1"/>
  <c r="F376" s="1"/>
  <c r="H372"/>
  <c r="H371" s="1"/>
  <c r="H370" s="1"/>
  <c r="H369" s="1"/>
  <c r="H368" s="1"/>
  <c r="G372"/>
  <c r="G371" s="1"/>
  <c r="G370" s="1"/>
  <c r="G369" s="1"/>
  <c r="G368" s="1"/>
  <c r="F372"/>
  <c r="F371" s="1"/>
  <c r="F370" s="1"/>
  <c r="F369" s="1"/>
  <c r="F368" s="1"/>
  <c r="G366"/>
  <c r="F366"/>
  <c r="H364"/>
  <c r="G364"/>
  <c r="F364"/>
  <c r="H355"/>
  <c r="H354" s="1"/>
  <c r="G355"/>
  <c r="G354" s="1"/>
  <c r="F355"/>
  <c r="F354" s="1"/>
  <c r="H352"/>
  <c r="H351" s="1"/>
  <c r="G352"/>
  <c r="G351" s="1"/>
  <c r="F352"/>
  <c r="F351" s="1"/>
  <c r="H349"/>
  <c r="H348" s="1"/>
  <c r="G349"/>
  <c r="G348" s="1"/>
  <c r="F349"/>
  <c r="F348" s="1"/>
  <c r="H302"/>
  <c r="H301" s="1"/>
  <c r="H300" s="1"/>
  <c r="G302"/>
  <c r="G301" s="1"/>
  <c r="G300" s="1"/>
  <c r="F302"/>
  <c r="F301" s="1"/>
  <c r="F300" s="1"/>
  <c r="H298"/>
  <c r="G298"/>
  <c r="F298"/>
  <c r="H296"/>
  <c r="G296"/>
  <c r="F296"/>
  <c r="H292"/>
  <c r="H291" s="1"/>
  <c r="H290" s="1"/>
  <c r="G292"/>
  <c r="G291" s="1"/>
  <c r="G290" s="1"/>
  <c r="F292"/>
  <c r="F291" s="1"/>
  <c r="F290" s="1"/>
  <c r="H285"/>
  <c r="G285"/>
  <c r="F285"/>
  <c r="H283"/>
  <c r="G283"/>
  <c r="F283"/>
  <c r="H275"/>
  <c r="H274" s="1"/>
  <c r="H273" s="1"/>
  <c r="G275"/>
  <c r="G274" s="1"/>
  <c r="G273" s="1"/>
  <c r="F275"/>
  <c r="F274" s="1"/>
  <c r="F273" s="1"/>
  <c r="H266"/>
  <c r="H265" s="1"/>
  <c r="H264" s="1"/>
  <c r="G266"/>
  <c r="G265" s="1"/>
  <c r="G264" s="1"/>
  <c r="F266"/>
  <c r="F265" s="1"/>
  <c r="F264" s="1"/>
  <c r="H262"/>
  <c r="H261" s="1"/>
  <c r="H260" s="1"/>
  <c r="G262"/>
  <c r="G261" s="1"/>
  <c r="G260" s="1"/>
  <c r="F262"/>
  <c r="F261" s="1"/>
  <c r="F260" s="1"/>
  <c r="H245"/>
  <c r="H244" s="1"/>
  <c r="G245"/>
  <c r="G244" s="1"/>
  <c r="F245"/>
  <c r="F244" s="1"/>
  <c r="F243" s="1"/>
  <c r="H239"/>
  <c r="H238" s="1"/>
  <c r="H237" s="1"/>
  <c r="G239"/>
  <c r="G238" s="1"/>
  <c r="G237" s="1"/>
  <c r="F239"/>
  <c r="F238" s="1"/>
  <c r="F237" s="1"/>
  <c r="H228"/>
  <c r="H227" s="1"/>
  <c r="H226" s="1"/>
  <c r="H225" s="1"/>
  <c r="H224" s="1"/>
  <c r="H223" s="1"/>
  <c r="G228"/>
  <c r="G227" s="1"/>
  <c r="G226" s="1"/>
  <c r="G225" s="1"/>
  <c r="G224" s="1"/>
  <c r="G223" s="1"/>
  <c r="F228"/>
  <c r="F227" s="1"/>
  <c r="F226" s="1"/>
  <c r="F225" s="1"/>
  <c r="F224" s="1"/>
  <c r="F223" s="1"/>
  <c r="H221"/>
  <c r="H220" s="1"/>
  <c r="H219" s="1"/>
  <c r="H218" s="1"/>
  <c r="G221"/>
  <c r="G220" s="1"/>
  <c r="G219" s="1"/>
  <c r="G218" s="1"/>
  <c r="F221"/>
  <c r="F220" s="1"/>
  <c r="F219" s="1"/>
  <c r="F218" s="1"/>
  <c r="H206"/>
  <c r="H205" s="1"/>
  <c r="H204" s="1"/>
  <c r="H203" s="1"/>
  <c r="G206"/>
  <c r="G205" s="1"/>
  <c r="G204" s="1"/>
  <c r="G203" s="1"/>
  <c r="F206"/>
  <c r="F205" s="1"/>
  <c r="F204" s="1"/>
  <c r="F203" s="1"/>
  <c r="H201"/>
  <c r="H200" s="1"/>
  <c r="G201"/>
  <c r="G200" s="1"/>
  <c r="F201"/>
  <c r="F200" s="1"/>
  <c r="H198"/>
  <c r="H197" s="1"/>
  <c r="G198"/>
  <c r="G197" s="1"/>
  <c r="F198"/>
  <c r="F197" s="1"/>
  <c r="H195"/>
  <c r="H194" s="1"/>
  <c r="G195"/>
  <c r="G194" s="1"/>
  <c r="F195"/>
  <c r="F194" s="1"/>
  <c r="H192"/>
  <c r="H191" s="1"/>
  <c r="G192"/>
  <c r="G191" s="1"/>
  <c r="F192"/>
  <c r="F191" s="1"/>
  <c r="H189"/>
  <c r="H188" s="1"/>
  <c r="G189"/>
  <c r="G188" s="1"/>
  <c r="F189"/>
  <c r="F188" s="1"/>
  <c r="H185"/>
  <c r="H184" s="1"/>
  <c r="H183" s="1"/>
  <c r="G185"/>
  <c r="G184" s="1"/>
  <c r="G183" s="1"/>
  <c r="F185"/>
  <c r="F184" s="1"/>
  <c r="F183" s="1"/>
  <c r="H180"/>
  <c r="H179" s="1"/>
  <c r="H178" s="1"/>
  <c r="H177" s="1"/>
  <c r="G180"/>
  <c r="G179" s="1"/>
  <c r="G178" s="1"/>
  <c r="G177" s="1"/>
  <c r="F180"/>
  <c r="F179" s="1"/>
  <c r="F178" s="1"/>
  <c r="F177" s="1"/>
  <c r="H172"/>
  <c r="H171" s="1"/>
  <c r="H170" s="1"/>
  <c r="G172"/>
  <c r="G171" s="1"/>
  <c r="G170" s="1"/>
  <c r="F172"/>
  <c r="F171" s="1"/>
  <c r="F170" s="1"/>
  <c r="H168"/>
  <c r="H167" s="1"/>
  <c r="H166" s="1"/>
  <c r="G168"/>
  <c r="G167" s="1"/>
  <c r="G166" s="1"/>
  <c r="F168"/>
  <c r="F167" s="1"/>
  <c r="F166" s="1"/>
  <c r="H161"/>
  <c r="H160" s="1"/>
  <c r="H159" s="1"/>
  <c r="H158" s="1"/>
  <c r="G161"/>
  <c r="G160" s="1"/>
  <c r="G159" s="1"/>
  <c r="G158" s="1"/>
  <c r="F161"/>
  <c r="F160" s="1"/>
  <c r="F159" s="1"/>
  <c r="F158" s="1"/>
  <c r="H152"/>
  <c r="H151" s="1"/>
  <c r="H150" s="1"/>
  <c r="G152"/>
  <c r="G151" s="1"/>
  <c r="G150" s="1"/>
  <c r="F152"/>
  <c r="F151" s="1"/>
  <c r="F150" s="1"/>
  <c r="H145"/>
  <c r="H144" s="1"/>
  <c r="H143" s="1"/>
  <c r="H142" s="1"/>
  <c r="H141" s="1"/>
  <c r="H140" s="1"/>
  <c r="G145"/>
  <c r="G144" s="1"/>
  <c r="G143" s="1"/>
  <c r="G142" s="1"/>
  <c r="G141" s="1"/>
  <c r="G140" s="1"/>
  <c r="F145"/>
  <c r="F144" s="1"/>
  <c r="F143" s="1"/>
  <c r="F142" s="1"/>
  <c r="F141" s="1"/>
  <c r="F140" s="1"/>
  <c r="H138"/>
  <c r="H137" s="1"/>
  <c r="H136" s="1"/>
  <c r="H135" s="1"/>
  <c r="H134" s="1"/>
  <c r="H133" s="1"/>
  <c r="G138"/>
  <c r="G137" s="1"/>
  <c r="G136" s="1"/>
  <c r="G135" s="1"/>
  <c r="G134" s="1"/>
  <c r="G133" s="1"/>
  <c r="F138"/>
  <c r="F137" s="1"/>
  <c r="F136" s="1"/>
  <c r="F135" s="1"/>
  <c r="F134" s="1"/>
  <c r="F133" s="1"/>
  <c r="H130"/>
  <c r="H129" s="1"/>
  <c r="H128" s="1"/>
  <c r="G130"/>
  <c r="G129" s="1"/>
  <c r="G128" s="1"/>
  <c r="F130"/>
  <c r="F129" s="1"/>
  <c r="F128" s="1"/>
  <c r="H123"/>
  <c r="G123"/>
  <c r="F123"/>
  <c r="H121"/>
  <c r="G121"/>
  <c r="F121"/>
  <c r="H118"/>
  <c r="H117" s="1"/>
  <c r="G118"/>
  <c r="G117" s="1"/>
  <c r="F118"/>
  <c r="F117" s="1"/>
  <c r="F110"/>
  <c r="F108"/>
  <c r="H106"/>
  <c r="G106"/>
  <c r="F106"/>
  <c r="H103"/>
  <c r="H102" s="1"/>
  <c r="H96" s="1"/>
  <c r="G103"/>
  <c r="G102" s="1"/>
  <c r="G96" s="1"/>
  <c r="F103"/>
  <c r="F102" s="1"/>
  <c r="F96" s="1"/>
  <c r="H92"/>
  <c r="H91" s="1"/>
  <c r="H90" s="1"/>
  <c r="H89" s="1"/>
  <c r="G92"/>
  <c r="G91" s="1"/>
  <c r="G90" s="1"/>
  <c r="G89" s="1"/>
  <c r="F92"/>
  <c r="F91" s="1"/>
  <c r="F90" s="1"/>
  <c r="F89" s="1"/>
  <c r="H87"/>
  <c r="H86" s="1"/>
  <c r="H85" s="1"/>
  <c r="G87"/>
  <c r="G86" s="1"/>
  <c r="G85" s="1"/>
  <c r="F87"/>
  <c r="F86" s="1"/>
  <c r="F85" s="1"/>
  <c r="H83"/>
  <c r="H82" s="1"/>
  <c r="G83"/>
  <c r="G82" s="1"/>
  <c r="F83"/>
  <c r="F82" s="1"/>
  <c r="H80"/>
  <c r="H79" s="1"/>
  <c r="G80"/>
  <c r="G79" s="1"/>
  <c r="F80"/>
  <c r="F79" s="1"/>
  <c r="H69"/>
  <c r="H68" s="1"/>
  <c r="H67" s="1"/>
  <c r="H66" s="1"/>
  <c r="H65" s="1"/>
  <c r="G69"/>
  <c r="G68" s="1"/>
  <c r="G67" s="1"/>
  <c r="G66" s="1"/>
  <c r="G65" s="1"/>
  <c r="F69"/>
  <c r="F68" s="1"/>
  <c r="F67" s="1"/>
  <c r="F66" s="1"/>
  <c r="F65" s="1"/>
  <c r="H63"/>
  <c r="H62" s="1"/>
  <c r="G63"/>
  <c r="G62" s="1"/>
  <c r="F63"/>
  <c r="F62" s="1"/>
  <c r="H60"/>
  <c r="H59" s="1"/>
  <c r="G60"/>
  <c r="G59" s="1"/>
  <c r="F60"/>
  <c r="F59" s="1"/>
  <c r="H53"/>
  <c r="G53"/>
  <c r="F53"/>
  <c r="H51"/>
  <c r="G51"/>
  <c r="F51"/>
  <c r="H37"/>
  <c r="H36" s="1"/>
  <c r="H35" s="1"/>
  <c r="H34" s="1"/>
  <c r="H33" s="1"/>
  <c r="G37"/>
  <c r="G36" s="1"/>
  <c r="G35" s="1"/>
  <c r="G34" s="1"/>
  <c r="G33" s="1"/>
  <c r="F37"/>
  <c r="F36" s="1"/>
  <c r="F35" s="1"/>
  <c r="F34" s="1"/>
  <c r="F33" s="1"/>
  <c r="H23"/>
  <c r="G23"/>
  <c r="F23"/>
  <c r="H31"/>
  <c r="H30" s="1"/>
  <c r="G31"/>
  <c r="G30" s="1"/>
  <c r="F31"/>
  <c r="F30" s="1"/>
  <c r="H28"/>
  <c r="G28"/>
  <c r="F28"/>
  <c r="H26"/>
  <c r="G26"/>
  <c r="F26"/>
  <c r="H14"/>
  <c r="H13" s="1"/>
  <c r="H12" s="1"/>
  <c r="H11" s="1"/>
  <c r="H10" s="1"/>
  <c r="G14"/>
  <c r="G13" s="1"/>
  <c r="G12" s="1"/>
  <c r="G11" s="1"/>
  <c r="G10" s="1"/>
  <c r="F14"/>
  <c r="F13" s="1"/>
  <c r="F12" s="1"/>
  <c r="F11" s="1"/>
  <c r="F10" s="1"/>
  <c r="G258" i="155" l="1"/>
  <c r="G257" s="1"/>
  <c r="E76"/>
  <c r="E75" s="1"/>
  <c r="H524" i="154"/>
  <c r="H523" s="1"/>
  <c r="H522" s="1"/>
  <c r="F524"/>
  <c r="F523" s="1"/>
  <c r="F522" s="1"/>
  <c r="G524"/>
  <c r="G523" s="1"/>
  <c r="G522" s="1"/>
  <c r="E52" i="147"/>
  <c r="E51" s="1"/>
  <c r="D52"/>
  <c r="D51" s="1"/>
  <c r="F52"/>
  <c r="F51" s="1"/>
  <c r="F43" s="1"/>
  <c r="D10"/>
  <c r="E10"/>
  <c r="D44"/>
  <c r="E44"/>
  <c r="G273" i="155"/>
  <c r="G272" s="1"/>
  <c r="G271" s="1"/>
  <c r="F352"/>
  <c r="F351" s="1"/>
  <c r="F346" s="1"/>
  <c r="F345" s="1"/>
  <c r="E352"/>
  <c r="E351" s="1"/>
  <c r="E346" s="1"/>
  <c r="E345" s="1"/>
  <c r="G352"/>
  <c r="G351" s="1"/>
  <c r="G360"/>
  <c r="G359" s="1"/>
  <c r="G358" s="1"/>
  <c r="G357" s="1"/>
  <c r="F360"/>
  <c r="F359" s="1"/>
  <c r="F358" s="1"/>
  <c r="F357" s="1"/>
  <c r="E360"/>
  <c r="E359" s="1"/>
  <c r="E358" s="1"/>
  <c r="E357" s="1"/>
  <c r="G516" i="154"/>
  <c r="G515" s="1"/>
  <c r="F516"/>
  <c r="F515" s="1"/>
  <c r="H516"/>
  <c r="H515" s="1"/>
  <c r="E66" i="147"/>
  <c r="F332"/>
  <c r="F459" i="154"/>
  <c r="F458" s="1"/>
  <c r="H459"/>
  <c r="H458" s="1"/>
  <c r="F469"/>
  <c r="F468" s="1"/>
  <c r="H469"/>
  <c r="H468" s="1"/>
  <c r="G469"/>
  <c r="G468" s="1"/>
  <c r="G459"/>
  <c r="G458" s="1"/>
  <c r="F310" i="147"/>
  <c r="F17" i="155"/>
  <c r="F16" s="1"/>
  <c r="F15" s="1"/>
  <c r="D10" i="143" s="1"/>
  <c r="F66" i="147"/>
  <c r="D332"/>
  <c r="E18" i="155"/>
  <c r="E17" s="1"/>
  <c r="E16" s="1"/>
  <c r="E15" s="1"/>
  <c r="C10" i="143" s="1"/>
  <c r="F363" i="154"/>
  <c r="F362" s="1"/>
  <c r="F361" s="1"/>
  <c r="F360" s="1"/>
  <c r="F359" s="1"/>
  <c r="E332" i="147"/>
  <c r="D66"/>
  <c r="E130"/>
  <c r="H363" i="154"/>
  <c r="H362" s="1"/>
  <c r="H361" s="1"/>
  <c r="H360" s="1"/>
  <c r="H359" s="1"/>
  <c r="G363"/>
  <c r="G362" s="1"/>
  <c r="G361" s="1"/>
  <c r="G360" s="1"/>
  <c r="G359" s="1"/>
  <c r="F347"/>
  <c r="F346" s="1"/>
  <c r="F345" s="1"/>
  <c r="F344" s="1"/>
  <c r="F343" s="1"/>
  <c r="H347"/>
  <c r="H346" s="1"/>
  <c r="H345" s="1"/>
  <c r="H344" s="1"/>
  <c r="H343" s="1"/>
  <c r="D195" i="147"/>
  <c r="D190" s="1"/>
  <c r="F195"/>
  <c r="F190" s="1"/>
  <c r="E195"/>
  <c r="E190" s="1"/>
  <c r="D130"/>
  <c r="G471" i="155"/>
  <c r="G470" s="1"/>
  <c r="G469" s="1"/>
  <c r="G468" s="1"/>
  <c r="G467" s="1"/>
  <c r="F233"/>
  <c r="F228" s="1"/>
  <c r="F222" s="1"/>
  <c r="F221" s="1"/>
  <c r="F213" s="1"/>
  <c r="G198"/>
  <c r="G197" s="1"/>
  <c r="E24" i="143" s="1"/>
  <c r="E127" i="155"/>
  <c r="E126" s="1"/>
  <c r="E125" s="1"/>
  <c r="G127"/>
  <c r="G347" i="154"/>
  <c r="G346" s="1"/>
  <c r="G345" s="1"/>
  <c r="G344" s="1"/>
  <c r="G343" s="1"/>
  <c r="F187"/>
  <c r="F182" s="1"/>
  <c r="H187"/>
  <c r="G25"/>
  <c r="G187"/>
  <c r="G182" s="1"/>
  <c r="F165"/>
  <c r="F164" s="1"/>
  <c r="G165"/>
  <c r="G164" s="1"/>
  <c r="H165"/>
  <c r="H164" s="1"/>
  <c r="F25"/>
  <c r="H25"/>
  <c r="H182"/>
  <c r="G228" i="155"/>
  <c r="E228"/>
  <c r="E222" s="1"/>
  <c r="E221" s="1"/>
  <c r="E213" s="1"/>
  <c r="G127" i="154"/>
  <c r="G126" s="1"/>
  <c r="G125" s="1"/>
  <c r="F127"/>
  <c r="F126" s="1"/>
  <c r="F125" s="1"/>
  <c r="H127"/>
  <c r="H126" s="1"/>
  <c r="H125" s="1"/>
  <c r="F217"/>
  <c r="F216" s="1"/>
  <c r="E236" i="147"/>
  <c r="E235" s="1"/>
  <c r="G161" i="155"/>
  <c r="G160" s="1"/>
  <c r="G159" s="1"/>
  <c r="E19" i="143" s="1"/>
  <c r="D236" i="147"/>
  <c r="D235" s="1"/>
  <c r="E26" i="143"/>
  <c r="F221" i="147"/>
  <c r="F220" s="1"/>
  <c r="F256" i="155"/>
  <c r="E256"/>
  <c r="E255" s="1"/>
  <c r="G432"/>
  <c r="G431" s="1"/>
  <c r="G422" s="1"/>
  <c r="E40" i="143" s="1"/>
  <c r="H425" i="154"/>
  <c r="H424" s="1"/>
  <c r="H423" s="1"/>
  <c r="H422" s="1"/>
  <c r="G425"/>
  <c r="G424" s="1"/>
  <c r="G423" s="1"/>
  <c r="G422" s="1"/>
  <c r="F432" i="155"/>
  <c r="F431" s="1"/>
  <c r="F422" s="1"/>
  <c r="D40" i="143" s="1"/>
  <c r="F425" i="154"/>
  <c r="F424" s="1"/>
  <c r="F423" s="1"/>
  <c r="F422" s="1"/>
  <c r="H217"/>
  <c r="H216" s="1"/>
  <c r="G489"/>
  <c r="F489"/>
  <c r="H489"/>
  <c r="H503"/>
  <c r="H502" s="1"/>
  <c r="H501" s="1"/>
  <c r="G503"/>
  <c r="G502" s="1"/>
  <c r="G501" s="1"/>
  <c r="F503"/>
  <c r="F502" s="1"/>
  <c r="F501" s="1"/>
  <c r="G314" i="155"/>
  <c r="F314"/>
  <c r="F313" s="1"/>
  <c r="D33" i="143" s="1"/>
  <c r="E315" i="155"/>
  <c r="E314" s="1"/>
  <c r="D160" i="147"/>
  <c r="D159" s="1"/>
  <c r="D158" s="1"/>
  <c r="F150" i="155"/>
  <c r="F149" s="1"/>
  <c r="F148" s="1"/>
  <c r="F147" s="1"/>
  <c r="F146" s="1"/>
  <c r="F158" i="147"/>
  <c r="E160"/>
  <c r="E159" s="1"/>
  <c r="E158" s="1"/>
  <c r="G107" i="155"/>
  <c r="F262" i="147" s="1"/>
  <c r="F261" s="1"/>
  <c r="F260" s="1"/>
  <c r="F256" s="1"/>
  <c r="F255" s="1"/>
  <c r="F107" i="155"/>
  <c r="E262" i="147" s="1"/>
  <c r="E261" s="1"/>
  <c r="E260" s="1"/>
  <c r="E256" s="1"/>
  <c r="E255" s="1"/>
  <c r="E107" i="155"/>
  <c r="E106" s="1"/>
  <c r="E105" s="1"/>
  <c r="E101" s="1"/>
  <c r="E100" s="1"/>
  <c r="F33"/>
  <c r="F32" s="1"/>
  <c r="F31" s="1"/>
  <c r="F30" s="1"/>
  <c r="F29" s="1"/>
  <c r="E33"/>
  <c r="E150"/>
  <c r="E149" s="1"/>
  <c r="E148" s="1"/>
  <c r="E147" s="1"/>
  <c r="C18" i="143" s="1"/>
  <c r="G150" i="155"/>
  <c r="G149" s="1"/>
  <c r="G148" s="1"/>
  <c r="G147" s="1"/>
  <c r="E18" i="143" s="1"/>
  <c r="G33" i="155"/>
  <c r="G32" s="1"/>
  <c r="G31" s="1"/>
  <c r="G30" s="1"/>
  <c r="G29" s="1"/>
  <c r="E11" i="143" s="1"/>
  <c r="G325" i="154"/>
  <c r="G316" s="1"/>
  <c r="F325"/>
  <c r="F316" s="1"/>
  <c r="E331" i="155"/>
  <c r="E330" s="1"/>
  <c r="E329" s="1"/>
  <c r="E272"/>
  <c r="E271" s="1"/>
  <c r="F128"/>
  <c r="F127" s="1"/>
  <c r="F272"/>
  <c r="F271" s="1"/>
  <c r="G271" i="154"/>
  <c r="G270" s="1"/>
  <c r="G269" s="1"/>
  <c r="G268" s="1"/>
  <c r="F381" i="155"/>
  <c r="F271" i="154"/>
  <c r="F270" s="1"/>
  <c r="F269" s="1"/>
  <c r="F268" s="1"/>
  <c r="E381" i="155"/>
  <c r="F511" i="154"/>
  <c r="E42" i="147"/>
  <c r="E41" s="1"/>
  <c r="E40" s="1"/>
  <c r="E39" s="1"/>
  <c r="E38" s="1"/>
  <c r="H325" i="154"/>
  <c r="H316" s="1"/>
  <c r="F42" i="147"/>
  <c r="F41" s="1"/>
  <c r="F40" s="1"/>
  <c r="F39" s="1"/>
  <c r="F38" s="1"/>
  <c r="H110" i="154"/>
  <c r="H105" s="1"/>
  <c r="G145" i="155"/>
  <c r="H271" i="154"/>
  <c r="H270" s="1"/>
  <c r="H269" s="1"/>
  <c r="H268" s="1"/>
  <c r="G381" i="155"/>
  <c r="G110" i="154"/>
  <c r="G105" s="1"/>
  <c r="F145" i="155"/>
  <c r="E340" i="147"/>
  <c r="E21"/>
  <c r="E20" s="1"/>
  <c r="E274"/>
  <c r="F94"/>
  <c r="F93" s="1"/>
  <c r="F84" s="1"/>
  <c r="G460" i="155"/>
  <c r="G449" s="1"/>
  <c r="G440" s="1"/>
  <c r="G331"/>
  <c r="G330" s="1"/>
  <c r="G329" s="1"/>
  <c r="H511" i="154"/>
  <c r="G347" i="155"/>
  <c r="G511" i="154"/>
  <c r="E122" i="147"/>
  <c r="D221"/>
  <c r="D220" s="1"/>
  <c r="E322"/>
  <c r="D166"/>
  <c r="D117"/>
  <c r="G182" i="155"/>
  <c r="G181" s="1"/>
  <c r="E23" i="143" s="1"/>
  <c r="D104" i="147"/>
  <c r="G76" i="155"/>
  <c r="G75" s="1"/>
  <c r="D94" i="147"/>
  <c r="D327"/>
  <c r="E104"/>
  <c r="F21"/>
  <c r="F20" s="1"/>
  <c r="F9" s="1"/>
  <c r="D340"/>
  <c r="F166"/>
  <c r="F327"/>
  <c r="F322"/>
  <c r="D122"/>
  <c r="E94"/>
  <c r="E314"/>
  <c r="E310" s="1"/>
  <c r="D322"/>
  <c r="F76" i="155"/>
  <c r="F75" s="1"/>
  <c r="F122" i="147"/>
  <c r="F116" s="1"/>
  <c r="E166"/>
  <c r="G22" i="155"/>
  <c r="E144" i="147"/>
  <c r="E140" s="1"/>
  <c r="D314"/>
  <c r="D310" s="1"/>
  <c r="D21"/>
  <c r="D20" s="1"/>
  <c r="D345"/>
  <c r="D285"/>
  <c r="E221"/>
  <c r="E220" s="1"/>
  <c r="E117"/>
  <c r="F467" i="155"/>
  <c r="D44" i="143"/>
  <c r="F403" i="155"/>
  <c r="F398" s="1"/>
  <c r="F397" s="1"/>
  <c r="F396" s="1"/>
  <c r="E197"/>
  <c r="C24" i="143" s="1"/>
  <c r="E467" i="155"/>
  <c r="C44" i="143"/>
  <c r="G403" i="155"/>
  <c r="E403"/>
  <c r="F197"/>
  <c r="D144" i="147"/>
  <c r="D140" s="1"/>
  <c r="F144"/>
  <c r="F140" s="1"/>
  <c r="G390" i="155"/>
  <c r="G389" s="1"/>
  <c r="G388" s="1"/>
  <c r="G387" s="1"/>
  <c r="E38" i="143" s="1"/>
  <c r="E390" i="155"/>
  <c r="E389" s="1"/>
  <c r="E388" s="1"/>
  <c r="E387" s="1"/>
  <c r="C38" i="143" s="1"/>
  <c r="F390" i="155"/>
  <c r="F389" s="1"/>
  <c r="F388" s="1"/>
  <c r="F387" s="1"/>
  <c r="D38" i="143" s="1"/>
  <c r="F274" i="147"/>
  <c r="E449" i="155"/>
  <c r="E440" s="1"/>
  <c r="F449"/>
  <c r="F440" s="1"/>
  <c r="H78" i="154"/>
  <c r="H77" s="1"/>
  <c r="H71" s="1"/>
  <c r="H243"/>
  <c r="H242" s="1"/>
  <c r="H241" s="1"/>
  <c r="G243"/>
  <c r="G242" s="1"/>
  <c r="G241" s="1"/>
  <c r="F242"/>
  <c r="F241" s="1"/>
  <c r="H495"/>
  <c r="H494" s="1"/>
  <c r="F232"/>
  <c r="F231" s="1"/>
  <c r="H20"/>
  <c r="G232"/>
  <c r="G231" s="1"/>
  <c r="H232"/>
  <c r="H231" s="1"/>
  <c r="F295"/>
  <c r="F20"/>
  <c r="F120"/>
  <c r="F116" s="1"/>
  <c r="F115" s="1"/>
  <c r="F114" s="1"/>
  <c r="F113" s="1"/>
  <c r="G120"/>
  <c r="G116" s="1"/>
  <c r="G115" s="1"/>
  <c r="G114" s="1"/>
  <c r="G113" s="1"/>
  <c r="G259"/>
  <c r="F375"/>
  <c r="F374" s="1"/>
  <c r="F78"/>
  <c r="F105"/>
  <c r="H120"/>
  <c r="H116" s="1"/>
  <c r="H115" s="1"/>
  <c r="H114" s="1"/>
  <c r="H113" s="1"/>
  <c r="H282"/>
  <c r="H375"/>
  <c r="H374" s="1"/>
  <c r="H259"/>
  <c r="F50"/>
  <c r="F49" s="1"/>
  <c r="G50"/>
  <c r="G49" s="1"/>
  <c r="G375"/>
  <c r="G374" s="1"/>
  <c r="F393"/>
  <c r="F392" s="1"/>
  <c r="F391" s="1"/>
  <c r="F534"/>
  <c r="F533" s="1"/>
  <c r="F532" s="1"/>
  <c r="F531" s="1"/>
  <c r="F530" s="1"/>
  <c r="F529" s="1"/>
  <c r="H50"/>
  <c r="H49" s="1"/>
  <c r="G58"/>
  <c r="G533"/>
  <c r="G532" s="1"/>
  <c r="G531" s="1"/>
  <c r="G530" s="1"/>
  <c r="G529" s="1"/>
  <c r="H533"/>
  <c r="H532" s="1"/>
  <c r="H531" s="1"/>
  <c r="H530" s="1"/>
  <c r="H529" s="1"/>
  <c r="G20"/>
  <c r="G78"/>
  <c r="G77" s="1"/>
  <c r="G71" s="1"/>
  <c r="F58"/>
  <c r="G149"/>
  <c r="G148" s="1"/>
  <c r="G147" s="1"/>
  <c r="H58"/>
  <c r="F259"/>
  <c r="H393"/>
  <c r="H392" s="1"/>
  <c r="H391" s="1"/>
  <c r="G495"/>
  <c r="G494" s="1"/>
  <c r="F149"/>
  <c r="F148" s="1"/>
  <c r="F147" s="1"/>
  <c r="F282"/>
  <c r="G393"/>
  <c r="G392" s="1"/>
  <c r="G391" s="1"/>
  <c r="G402"/>
  <c r="G401" s="1"/>
  <c r="G400" s="1"/>
  <c r="H149"/>
  <c r="H148" s="1"/>
  <c r="H147" s="1"/>
  <c r="G282"/>
  <c r="G295"/>
  <c r="H295"/>
  <c r="F402"/>
  <c r="F401" s="1"/>
  <c r="F400" s="1"/>
  <c r="F439"/>
  <c r="G439"/>
  <c r="F495"/>
  <c r="F494" s="1"/>
  <c r="H402"/>
  <c r="H401" s="1"/>
  <c r="H400" s="1"/>
  <c r="H439"/>
  <c r="H435" s="1"/>
  <c r="H294" l="1"/>
  <c r="H289" s="1"/>
  <c r="H288" s="1"/>
  <c r="H287" s="1"/>
  <c r="J9" i="161"/>
  <c r="G281" i="154"/>
  <c r="G280" s="1"/>
  <c r="G279" s="1"/>
  <c r="G278" s="1"/>
  <c r="I8" i="161"/>
  <c r="F281" i="154"/>
  <c r="F280" s="1"/>
  <c r="F279" s="1"/>
  <c r="F278" s="1"/>
  <c r="H8" i="161"/>
  <c r="F294" i="154"/>
  <c r="F289" s="1"/>
  <c r="F288" s="1"/>
  <c r="F287" s="1"/>
  <c r="H9" i="161"/>
  <c r="G294" i="154"/>
  <c r="G289" s="1"/>
  <c r="G288" s="1"/>
  <c r="G287" s="1"/>
  <c r="I9" i="161"/>
  <c r="H281" i="154"/>
  <c r="H280" s="1"/>
  <c r="H279" s="1"/>
  <c r="H278" s="1"/>
  <c r="J8" i="161"/>
  <c r="F255" i="155"/>
  <c r="D29" i="143" s="1"/>
  <c r="E43" i="147"/>
  <c r="D43"/>
  <c r="D9"/>
  <c r="E9"/>
  <c r="G346" i="155"/>
  <c r="G345" s="1"/>
  <c r="G344" s="1"/>
  <c r="E34" i="143" s="1"/>
  <c r="G510" i="154"/>
  <c r="G509" s="1"/>
  <c r="H510"/>
  <c r="H509" s="1"/>
  <c r="F510"/>
  <c r="F509" s="1"/>
  <c r="G435"/>
  <c r="G434" s="1"/>
  <c r="G433" s="1"/>
  <c r="G432" s="1"/>
  <c r="G431" s="1"/>
  <c r="G430" s="1"/>
  <c r="G18" i="155"/>
  <c r="G17" s="1"/>
  <c r="G16" s="1"/>
  <c r="G15" s="1"/>
  <c r="E10" i="143" s="1"/>
  <c r="H434" i="154"/>
  <c r="H433" s="1"/>
  <c r="H432" s="1"/>
  <c r="H431" s="1"/>
  <c r="H430" s="1"/>
  <c r="F435"/>
  <c r="F434" s="1"/>
  <c r="F433" s="1"/>
  <c r="F432" s="1"/>
  <c r="F431" s="1"/>
  <c r="F430" s="1"/>
  <c r="D321" i="147"/>
  <c r="D306" s="1"/>
  <c r="D294" s="1"/>
  <c r="E321"/>
  <c r="F321"/>
  <c r="D116"/>
  <c r="D111" s="1"/>
  <c r="E116"/>
  <c r="E111" s="1"/>
  <c r="G222" i="155"/>
  <c r="G221" s="1"/>
  <c r="G213" s="1"/>
  <c r="F19" i="154"/>
  <c r="F18" s="1"/>
  <c r="F17" s="1"/>
  <c r="F16" s="1"/>
  <c r="F77"/>
  <c r="F71" s="1"/>
  <c r="E32" i="155"/>
  <c r="E31" s="1"/>
  <c r="E30" s="1"/>
  <c r="E29" s="1"/>
  <c r="C11" i="143" s="1"/>
  <c r="C30"/>
  <c r="E30"/>
  <c r="D30"/>
  <c r="G304" i="155"/>
  <c r="G303" s="1"/>
  <c r="G302" s="1"/>
  <c r="G301" s="1"/>
  <c r="E304"/>
  <c r="E303" s="1"/>
  <c r="E302" s="1"/>
  <c r="E301" s="1"/>
  <c r="C29" i="143"/>
  <c r="H390" i="154"/>
  <c r="H389" s="1"/>
  <c r="H388" s="1"/>
  <c r="F390"/>
  <c r="F389" s="1"/>
  <c r="F388" s="1"/>
  <c r="G390"/>
  <c r="G389" s="1"/>
  <c r="G388" s="1"/>
  <c r="E99" i="155"/>
  <c r="E74" s="1"/>
  <c r="F184" i="147"/>
  <c r="G258" i="154"/>
  <c r="G257" s="1"/>
  <c r="F112"/>
  <c r="G112"/>
  <c r="H258"/>
  <c r="H257" s="1"/>
  <c r="F258"/>
  <c r="F257" s="1"/>
  <c r="H112"/>
  <c r="H315"/>
  <c r="H314" s="1"/>
  <c r="H313" s="1"/>
  <c r="F315"/>
  <c r="F314" s="1"/>
  <c r="F313" s="1"/>
  <c r="G315"/>
  <c r="G314" s="1"/>
  <c r="G313" s="1"/>
  <c r="G217"/>
  <c r="G216" s="1"/>
  <c r="G256" i="155"/>
  <c r="G457" i="154"/>
  <c r="G456" s="1"/>
  <c r="H457"/>
  <c r="H456" s="1"/>
  <c r="F457"/>
  <c r="F456" s="1"/>
  <c r="F386" i="155"/>
  <c r="E439"/>
  <c r="E438" s="1"/>
  <c r="F439"/>
  <c r="F438" s="1"/>
  <c r="G439"/>
  <c r="G438" s="1"/>
  <c r="E42" i="143" s="1"/>
  <c r="E41" s="1"/>
  <c r="E44"/>
  <c r="E432" i="155"/>
  <c r="E431" s="1"/>
  <c r="E422" s="1"/>
  <c r="C40" i="143" s="1"/>
  <c r="F106" i="155"/>
  <c r="F105" s="1"/>
  <c r="F101" s="1"/>
  <c r="F100" s="1"/>
  <c r="D42" i="147"/>
  <c r="D41" s="1"/>
  <c r="D40" s="1"/>
  <c r="D39" s="1"/>
  <c r="D38" s="1"/>
  <c r="F8"/>
  <c r="D18" i="143"/>
  <c r="G146" i="155"/>
  <c r="G467" i="154"/>
  <c r="G466" s="1"/>
  <c r="G313" i="155"/>
  <c r="E33" i="143" s="1"/>
  <c r="G106" i="155"/>
  <c r="G105" s="1"/>
  <c r="G101" s="1"/>
  <c r="G100" s="1"/>
  <c r="D262" i="147"/>
  <c r="D261" s="1"/>
  <c r="D260" s="1"/>
  <c r="D256" s="1"/>
  <c r="D255" s="1"/>
  <c r="F344" i="155"/>
  <c r="D34" i="143" s="1"/>
  <c r="D11"/>
  <c r="E146" i="155"/>
  <c r="E313"/>
  <c r="C33" i="143" s="1"/>
  <c r="G163" i="154"/>
  <c r="G132" s="1"/>
  <c r="F163"/>
  <c r="F132" s="1"/>
  <c r="H163"/>
  <c r="H132" s="1"/>
  <c r="H48"/>
  <c r="H47" s="1"/>
  <c r="F176"/>
  <c r="F175" s="1"/>
  <c r="F174" s="1"/>
  <c r="D274" i="147"/>
  <c r="D273" s="1"/>
  <c r="H467" i="154"/>
  <c r="H466" s="1"/>
  <c r="F467"/>
  <c r="F466" s="1"/>
  <c r="G380" i="155"/>
  <c r="G379" s="1"/>
  <c r="G378" s="1"/>
  <c r="G377" s="1"/>
  <c r="F79" i="147"/>
  <c r="F78" s="1"/>
  <c r="F77" s="1"/>
  <c r="F76" s="1"/>
  <c r="F75" s="1"/>
  <c r="F380" i="155"/>
  <c r="F379" s="1"/>
  <c r="F378" s="1"/>
  <c r="F377" s="1"/>
  <c r="E79" i="147"/>
  <c r="E78" s="1"/>
  <c r="E77" s="1"/>
  <c r="E76" s="1"/>
  <c r="E75" s="1"/>
  <c r="H521" i="154"/>
  <c r="F144" i="155"/>
  <c r="F139" s="1"/>
  <c r="F126" s="1"/>
  <c r="F125" s="1"/>
  <c r="E351" i="147"/>
  <c r="E350" s="1"/>
  <c r="E345" s="1"/>
  <c r="G144" i="155"/>
  <c r="G139" s="1"/>
  <c r="G126" s="1"/>
  <c r="G125" s="1"/>
  <c r="F351" i="147"/>
  <c r="F350" s="1"/>
  <c r="F345" s="1"/>
  <c r="E380" i="155"/>
  <c r="E379" s="1"/>
  <c r="E378" s="1"/>
  <c r="E377" s="1"/>
  <c r="D79" i="147"/>
  <c r="D78" s="1"/>
  <c r="D77" s="1"/>
  <c r="D76" s="1"/>
  <c r="D75" s="1"/>
  <c r="E344" i="155"/>
  <c r="C34" i="143" s="1"/>
  <c r="F273" i="147"/>
  <c r="F245" s="1"/>
  <c r="E273"/>
  <c r="E245" s="1"/>
  <c r="E184"/>
  <c r="D184"/>
  <c r="E93"/>
  <c r="E84" s="1"/>
  <c r="D93"/>
  <c r="D84" s="1"/>
  <c r="E398" i="155"/>
  <c r="E397" s="1"/>
  <c r="E396" s="1"/>
  <c r="G398"/>
  <c r="G397" s="1"/>
  <c r="G396" s="1"/>
  <c r="D24" i="143"/>
  <c r="F166" i="155"/>
  <c r="D27" i="143"/>
  <c r="D25" s="1"/>
  <c r="F111" i="147"/>
  <c r="E166" i="155"/>
  <c r="C27" i="143"/>
  <c r="C25" s="1"/>
  <c r="G166" i="155"/>
  <c r="H19" i="154"/>
  <c r="H18" s="1"/>
  <c r="H17" s="1"/>
  <c r="H16" s="1"/>
  <c r="F358"/>
  <c r="F357" s="1"/>
  <c r="H230"/>
  <c r="H208" s="1"/>
  <c r="G95"/>
  <c r="G94" s="1"/>
  <c r="F95"/>
  <c r="F94" s="1"/>
  <c r="F521"/>
  <c r="F508" s="1"/>
  <c r="F455" s="1"/>
  <c r="G230"/>
  <c r="F230"/>
  <c r="F208" s="1"/>
  <c r="H176"/>
  <c r="H175" s="1"/>
  <c r="H174" s="1"/>
  <c r="H358"/>
  <c r="H357" s="1"/>
  <c r="G48"/>
  <c r="G47" s="1"/>
  <c r="G358"/>
  <c r="G357" s="1"/>
  <c r="F48"/>
  <c r="F47" s="1"/>
  <c r="G521"/>
  <c r="G508" s="1"/>
  <c r="G455" s="1"/>
  <c r="H95"/>
  <c r="H94" s="1"/>
  <c r="G176"/>
  <c r="G175" s="1"/>
  <c r="G174" s="1"/>
  <c r="G19"/>
  <c r="G18" s="1"/>
  <c r="G17" s="1"/>
  <c r="G16" s="1"/>
  <c r="G277" l="1"/>
  <c r="F277"/>
  <c r="H277"/>
  <c r="J10" i="161"/>
  <c r="H508" i="154"/>
  <c r="H455" s="1"/>
  <c r="H446" s="1"/>
  <c r="H10" i="161"/>
  <c r="I10"/>
  <c r="G208" i="154"/>
  <c r="D65" i="147"/>
  <c r="E65"/>
  <c r="F65"/>
  <c r="G255" i="155"/>
  <c r="E29" i="143" s="1"/>
  <c r="C42"/>
  <c r="C41" s="1"/>
  <c r="E437" i="155"/>
  <c r="G300"/>
  <c r="G299" s="1"/>
  <c r="E300"/>
  <c r="E299" s="1"/>
  <c r="E27" i="143"/>
  <c r="E25" s="1"/>
  <c r="E8" i="155"/>
  <c r="F446" i="154"/>
  <c r="H256"/>
  <c r="F256"/>
  <c r="G256"/>
  <c r="F304" i="155"/>
  <c r="F303" s="1"/>
  <c r="F302" s="1"/>
  <c r="F301" s="1"/>
  <c r="G99"/>
  <c r="F99"/>
  <c r="E367"/>
  <c r="E366" s="1"/>
  <c r="D8" i="147"/>
  <c r="D39" i="143"/>
  <c r="D42"/>
  <c r="D41" s="1"/>
  <c r="F437" i="155"/>
  <c r="G437"/>
  <c r="E386"/>
  <c r="G446" i="154"/>
  <c r="E8" i="147"/>
  <c r="D245"/>
  <c r="H46" i="154"/>
  <c r="E306" i="147"/>
  <c r="E294" s="1"/>
  <c r="F46" i="154"/>
  <c r="F306" i="147"/>
  <c r="F294" s="1"/>
  <c r="C39" i="143"/>
  <c r="C16"/>
  <c r="C8" s="1"/>
  <c r="E39"/>
  <c r="G386" i="155"/>
  <c r="G46" i="154"/>
  <c r="G9" s="1"/>
  <c r="G74" i="155" l="1"/>
  <c r="G8" s="1"/>
  <c r="F74"/>
  <c r="F8" s="1"/>
  <c r="E31" i="143"/>
  <c r="C31"/>
  <c r="F300" i="155"/>
  <c r="F299" s="1"/>
  <c r="E365"/>
  <c r="F367"/>
  <c r="F366" s="1"/>
  <c r="E7" i="147"/>
  <c r="G367" i="155"/>
  <c r="G366" s="1"/>
  <c r="F7" i="147"/>
  <c r="D7"/>
  <c r="C36" i="143"/>
  <c r="F9" i="154"/>
  <c r="F8" s="1"/>
  <c r="F7" s="1"/>
  <c r="H9"/>
  <c r="H8" s="1"/>
  <c r="H7" s="1"/>
  <c r="G8"/>
  <c r="G7" s="1"/>
  <c r="D16" i="143" l="1"/>
  <c r="D8" s="1"/>
  <c r="E16"/>
  <c r="E8" s="1"/>
  <c r="E254" i="155"/>
  <c r="E7" s="1"/>
  <c r="G254"/>
  <c r="F254"/>
  <c r="D31" i="143"/>
  <c r="D28" s="1"/>
  <c r="F365" i="155"/>
  <c r="F7" s="1"/>
  <c r="G365"/>
  <c r="E28" i="143"/>
  <c r="C28"/>
  <c r="G7" i="155" l="1"/>
  <c r="E36" i="143"/>
  <c r="D36"/>
  <c r="D20"/>
  <c r="E20"/>
  <c r="C20"/>
  <c r="C43" l="1"/>
  <c r="D43"/>
  <c r="E43"/>
  <c r="C35"/>
  <c r="C17" l="1"/>
  <c r="E17"/>
  <c r="D17"/>
  <c r="E35"/>
  <c r="E37"/>
  <c r="D35"/>
  <c r="C37"/>
  <c r="D37"/>
  <c r="C7" l="1"/>
  <c r="D7"/>
  <c r="E7"/>
</calcChain>
</file>

<file path=xl/sharedStrings.xml><?xml version="1.0" encoding="utf-8"?>
<sst xmlns="http://schemas.openxmlformats.org/spreadsheetml/2006/main" count="4179" uniqueCount="616">
  <si>
    <t>Всего: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</si>
  <si>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</si>
  <si>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Торжокская городская Дума</t>
  </si>
  <si>
    <t>Комитет по управлению имуществом муниципального образования город Торжок Тверской области</t>
  </si>
  <si>
    <t>1</t>
  </si>
  <si>
    <t>0501</t>
  </si>
  <si>
    <t>Жилищное хозяйство</t>
  </si>
  <si>
    <t>0409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</si>
  <si>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</si>
  <si>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</si>
  <si>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011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</si>
  <si>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</si>
  <si>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</si>
  <si>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</si>
  <si>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</si>
  <si>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006</t>
  </si>
  <si>
    <t>Защита населения и территории от  чрезвычайных ситуаций природного и техногенного характера, гражданская оборона</t>
  </si>
  <si>
    <t>ППП</t>
  </si>
  <si>
    <t>КЦСР</t>
  </si>
  <si>
    <t>КВР</t>
  </si>
  <si>
    <t>Наименование</t>
  </si>
  <si>
    <t>001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</si>
  <si>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</si>
  <si>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</si>
  <si>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</si>
  <si>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</si>
  <si>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</si>
  <si>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</si>
  <si>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</si>
  <si>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</si>
  <si>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Благоустройство</t>
  </si>
  <si>
    <t>Образование</t>
  </si>
  <si>
    <t>Физическая культура и спорт</t>
  </si>
  <si>
    <t>Социальная политика</t>
  </si>
  <si>
    <t>Пенсионное обеспечение</t>
  </si>
  <si>
    <t>005</t>
  </si>
  <si>
    <t>Социальное обеспечение населения</t>
  </si>
  <si>
    <t>002</t>
  </si>
  <si>
    <t>РП</t>
  </si>
  <si>
    <t>0700</t>
  </si>
  <si>
    <t>0707</t>
  </si>
  <si>
    <t>1000</t>
  </si>
  <si>
    <t>1003</t>
  </si>
  <si>
    <t>0800</t>
  </si>
  <si>
    <t>0801</t>
  </si>
  <si>
    <t>0102</t>
  </si>
  <si>
    <t>0103</t>
  </si>
  <si>
    <t>0104</t>
  </si>
  <si>
    <t>0106</t>
  </si>
  <si>
    <t>0111</t>
  </si>
  <si>
    <t>0309</t>
  </si>
  <si>
    <t>0412</t>
  </si>
  <si>
    <t>0503</t>
  </si>
  <si>
    <t>0701</t>
  </si>
  <si>
    <t>0702</t>
  </si>
  <si>
    <t>0709</t>
  </si>
  <si>
    <t>1001</t>
  </si>
  <si>
    <t>0100</t>
  </si>
  <si>
    <t>0300</t>
  </si>
  <si>
    <t>0400</t>
  </si>
  <si>
    <t>0500</t>
  </si>
  <si>
    <t>ВСЕГО</t>
  </si>
  <si>
    <t>Функционирование высшего должностного лица субъекта Российской Федерации и муниципального образования</t>
  </si>
  <si>
    <t>0113</t>
  </si>
  <si>
    <t>1100</t>
  </si>
  <si>
    <t>Массовый спорт</t>
  </si>
  <si>
    <t>Средства массовой информации</t>
  </si>
  <si>
    <t>1204</t>
  </si>
  <si>
    <t>Другие вопросы в области средств массовой информации</t>
  </si>
  <si>
    <t/>
  </si>
  <si>
    <t>Пенсии за выслугу лет к трудовой пенсии по старости (инвалидности) лицам, замещавшим должности муниципальной службы муниципального образования город Торжок</t>
  </si>
  <si>
    <t>100</t>
  </si>
  <si>
    <t>200</t>
  </si>
  <si>
    <t>800</t>
  </si>
  <si>
    <t>Иные бюджетные ассигнования</t>
  </si>
  <si>
    <t>400</t>
  </si>
  <si>
    <t>300</t>
  </si>
  <si>
    <t>Социальное обеспечение и иные выплаты населению</t>
  </si>
  <si>
    <t>0304</t>
  </si>
  <si>
    <t>Органы юстиции</t>
  </si>
  <si>
    <t>2</t>
  </si>
  <si>
    <t>3</t>
  </si>
  <si>
    <t>4</t>
  </si>
  <si>
    <t>5</t>
  </si>
  <si>
    <t>6</t>
  </si>
  <si>
    <t xml:space="preserve">Культура,  кинематография </t>
  </si>
  <si>
    <t>администрация муниципального образования город Торжок</t>
  </si>
  <si>
    <t>Предоставление субсидий бюджетным, автономным учреждениям и иным некоммерческим организациям</t>
  </si>
  <si>
    <t>1004</t>
  </si>
  <si>
    <t>Охрана семьи и детства</t>
  </si>
  <si>
    <t>1102</t>
  </si>
  <si>
    <t>0405</t>
  </si>
  <si>
    <t>Сельское хозяйство и рыболовство</t>
  </si>
  <si>
    <t>Сумма, тыс. руб.</t>
  </si>
  <si>
    <t>2019 год</t>
  </si>
  <si>
    <t>плановый период</t>
  </si>
  <si>
    <t>Дорожное хозяйство (дорожные фонды)</t>
  </si>
  <si>
    <t>0703</t>
  </si>
  <si>
    <t>Дополнительное образование детей</t>
  </si>
  <si>
    <t>1200</t>
  </si>
  <si>
    <t>7</t>
  </si>
  <si>
    <t>8</t>
  </si>
  <si>
    <t>Закупка товаров, работ и услуг для обеспечения  государственных (муниципальных ) нужд</t>
  </si>
  <si>
    <t>Капитальные  вложения в объекты недвижимого имущества государственной (муниципальной) собственности</t>
  </si>
  <si>
    <t>600</t>
  </si>
  <si>
    <t>Предоставление субсидий  бюджетным, автономным учреждениям и иным некоммерческим организациям</t>
  </si>
  <si>
    <t xml:space="preserve">Молодежная политика </t>
  </si>
  <si>
    <t>2020 год</t>
  </si>
  <si>
    <t>Распределение бюджетных ассигнований  бюджета 		
муниципального образования город Торжок  по разделам и подразделам классификации		
расходов бюджетов на 2018 год и на плановый период 2019 и 2020 годов</t>
  </si>
  <si>
    <t>0401</t>
  </si>
  <si>
    <t>Общеэкономические вопросы</t>
  </si>
  <si>
    <t xml:space="preserve">Иные закупки товаров, работ и услуг для обеспечения
государственных (муниципальных) нужд
</t>
  </si>
  <si>
    <t xml:space="preserve">Уплата налогов, сборов и иных платежей </t>
  </si>
  <si>
    <t>320</t>
  </si>
  <si>
    <t>Социальные выплаты гражданам, кроме публичных нормативных социальных выплат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</si>
  <si>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</si>
  <si>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Субсидии бюджетным учреждениям</t>
  </si>
  <si>
    <t>Расходы, не включенные в муниципальные программы</t>
  </si>
  <si>
    <t>Оценка недвижимости, признание прав и регулирование отношений по муниципальной собственности</t>
  </si>
  <si>
    <t>Подпрограмма "Обеспечение эффективного управления имуществом города и вовлечение его в хозяйственный оборот"</t>
  </si>
  <si>
    <t>Мероприятие "Управление муниципальным имуществом"</t>
  </si>
  <si>
    <t xml:space="preserve">Содержание имущества казны муниципального образования </t>
  </si>
  <si>
    <t>9900000000</t>
  </si>
  <si>
    <t xml:space="preserve">Формирование земельных участков, находящихся в ведении муниципального образования </t>
  </si>
  <si>
    <t>Мероприятие "Формирование муниципального жилищного фонда"</t>
  </si>
  <si>
    <t>Взносы на капитальный ремонт общего домового имущества многоквартирных домов в части доли имущества, находящегося в муниципальной собственности</t>
  </si>
  <si>
    <t>Муниципальная программа муниципального образования город Торжок "Экономическое развитие и инвестиционная привлекательность города Торжка" на 2018  - 2023 годы</t>
  </si>
  <si>
    <t>Подпрограмма  "Создание условий для воспитания гармоничного развития личности"</t>
  </si>
  <si>
    <t>Мероприятие  "Поддержка деятельности городских трудовых объединений молодежи по организации временной занятости обучающихся в свободное от учебы время"</t>
  </si>
  <si>
    <t>Организация временной занятости несовершеннолетних в свободное от учебы время</t>
  </si>
  <si>
    <t>Обеспечение деятельности исполнительно-распорядительного органа местного самоуправления</t>
  </si>
  <si>
    <t>Обеспечение деятельности исполнительно-распорядительных органов местного самоуправления за исключением переданных государственных полномочий</t>
  </si>
  <si>
    <t>410</t>
  </si>
  <si>
    <t>Бюджетные инвестиции</t>
  </si>
  <si>
    <t>Подпрограмма "Дополнительное образование "</t>
  </si>
  <si>
    <t>Мероприятие "Оказание муниципальных услуг, выполнение работ муниципальными организациями, реализующими программы дополнительного образования"</t>
  </si>
  <si>
    <t>Оказание муниципальными учреждениями муниципальных услуг, выполнение работ</t>
  </si>
  <si>
    <t>Подпрограмма "Санитарно-эпизоотическое благополучие населения"</t>
  </si>
  <si>
    <t>Подпрограмма "Дорожное хозяйство "</t>
  </si>
  <si>
    <t>Содержание автомобильных дорог общего пользования местного значения и искусственных сооружений на них</t>
  </si>
  <si>
    <t>Подпрограмма "Обеспечение безопасности дорожного движения"</t>
  </si>
  <si>
    <t>Разметка объектов дорожного хозяйства</t>
  </si>
  <si>
    <t>13201S0430</t>
  </si>
  <si>
    <t>Мероприятие  "Содержание объектов благоустройства"</t>
  </si>
  <si>
    <t>Уличное освещение в границах города</t>
  </si>
  <si>
    <t>Развитие и содержание сетей уличного освещения</t>
  </si>
  <si>
    <t>Озеленение территорий</t>
  </si>
  <si>
    <t>Содержание мест захоронения</t>
  </si>
  <si>
    <t>Восстановление воинских захоронений на условиях софинансирования</t>
  </si>
  <si>
    <t>13202S0280</t>
  </si>
  <si>
    <t>Ликвидация несанкционированных свалок</t>
  </si>
  <si>
    <t>Подпрограмма  "Формирование благоприятной социальной среды и развитие международных, межмуниципальных связей"</t>
  </si>
  <si>
    <t>Мероприятие  "Развитие международных и межмуниципальных связей"</t>
  </si>
  <si>
    <t xml:space="preserve">1240600000  </t>
  </si>
  <si>
    <t>Мероприятия по вовлечению молодежи в добровольческую деятельность</t>
  </si>
  <si>
    <t xml:space="preserve">1240620420  </t>
  </si>
  <si>
    <t>Проведение конкурсов, фестивалей, выставок для обучающейся молодежи</t>
  </si>
  <si>
    <t xml:space="preserve">1240620430  </t>
  </si>
  <si>
    <t>Именные стипендии Главы города</t>
  </si>
  <si>
    <t>340</t>
  </si>
  <si>
    <t>Стипендии</t>
  </si>
  <si>
    <t>Мероприятие  "Проведение общегородских мероприятий в области молодежной политики"</t>
  </si>
  <si>
    <t>Проведение мероприятий по профилактике безнадзорности и правонарушений несовершеннолетних</t>
  </si>
  <si>
    <t xml:space="preserve">12103L5191  </t>
  </si>
  <si>
    <t xml:space="preserve">Подпрограмма "Создание условий для организации досуга и обеспечения жителей города услугами организаций культуры" </t>
  </si>
  <si>
    <t>Проведение общегородских мероприятий</t>
  </si>
  <si>
    <t>310</t>
  </si>
  <si>
    <t>Публичные нормативные социальные выплаты гражданам</t>
  </si>
  <si>
    <t>Оказание адресной материальной помощи отдельным категориям граждан</t>
  </si>
  <si>
    <t>Субсидии социально ориентированным некоммерческим организациям в реализации ими целевых социальных проектов</t>
  </si>
  <si>
    <t>Субсидии некоммерческим организациям (за исключением государственных (муниципальных) учреждений)</t>
  </si>
  <si>
    <t>Мероприятие "Поощрение жителей города, добившихся значительных успехов в различных сферах деятельности"</t>
  </si>
  <si>
    <t>Поддержка средств массовой информации  города учредителем (соучредителем) которого является администрация города Торжка</t>
  </si>
  <si>
    <t xml:space="preserve">Поддержка средств массовой информации  города в отношении которых муниципальное образование город Торжок не является учредителем (соучредителем) </t>
  </si>
  <si>
    <t>Поддержка средств массовой информации  города учредителем (соучредителем) которого является администрация города Торжка на условиях софинансирования</t>
  </si>
  <si>
    <t xml:space="preserve">12403S0320  </t>
  </si>
  <si>
    <t>810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</si>
  <si>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</si>
  <si>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Обеспечение деятельности органов местного самоуправления и учреждений, обеспечивающих их деятельность</t>
  </si>
  <si>
    <t>Глава муниципального образования</t>
  </si>
  <si>
    <t>Обеспечение деятельности исполнительно-распорядительного органа местного самоуправления на исполнение переданных государственных полномочий</t>
  </si>
  <si>
    <t>Финансовое обеспечение реализации государственных полномочий по созданию, исполнению полномочий и обеспечению деятельности комиссий по делам несовершеннолетних</t>
  </si>
  <si>
    <t>Проведение конкурсов "Лучший по профессии" и "Новотор года"</t>
  </si>
  <si>
    <t>Премии и гранты</t>
  </si>
  <si>
    <t>Организационное обеспечение проведения мероприятий с участием Главы города"</t>
  </si>
  <si>
    <t>Подпрограмма "Обеспечение безопасности территории города"</t>
  </si>
  <si>
    <t>Иные выплаты населению</t>
  </si>
  <si>
    <t>360</t>
  </si>
  <si>
    <t>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</si>
  <si>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0105</t>
  </si>
  <si>
    <t>Судебная система</t>
  </si>
  <si>
    <t>Мероприятия, не включенные в муниципальные программы муниципального образования город Торжок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</si>
  <si>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</si>
  <si>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Обеспечение деятельности учреждений, обеспечивающих деятельность органов местного самоуправления</t>
  </si>
  <si>
    <t>Расходы на выплаты персоналу казенных учреждений</t>
  </si>
  <si>
    <t>Осуществление государственных полномочий на государственную регистрацию актов гражданского состояния</t>
  </si>
  <si>
    <t>Резервный фонд администрации муниципального образования город Торжок</t>
  </si>
  <si>
    <t>870</t>
  </si>
  <si>
    <t>Резервные средства</t>
  </si>
  <si>
    <t>Обеспечение деятельности  представительного органа местного самоуправления</t>
  </si>
  <si>
    <t>Председатель Торжокской городской Думы</t>
  </si>
  <si>
    <t>Обеспечение деятельности центрального аппарата Торжокской городской Думы</t>
  </si>
  <si>
    <t>Подпрограмма "Общее образование "</t>
  </si>
  <si>
    <t>Мероприятие "Оказание муниципальных услуг, выполнение работ муниципальными образовательными организациями, реализующими основные общеобразовательные программы"</t>
  </si>
  <si>
    <t>1110120010</t>
  </si>
  <si>
    <t>1110110740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</si>
  <si>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</si>
  <si>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Мероприятие "Организация питания учащихся начальных классов общеобразовательных учреждений"</t>
  </si>
  <si>
    <t>Организация обеспечения учащихся начальных классов муниципальных общеобразовательных учреждений горячим питанием на условиях софинансирования</t>
  </si>
  <si>
    <t xml:space="preserve">11103S0230  </t>
  </si>
  <si>
    <t>Мероприятие "Проведение капитального ремонта объектов недвижимого имущества и (или) особо ценного движимого имущества муниципальными образовательными организациями, реализующими основные общеобразовательные программы"</t>
  </si>
  <si>
    <t xml:space="preserve">11105S0440  </t>
  </si>
  <si>
    <t>Мероприятие  "Организация отдыха детей в каникулярное время "</t>
  </si>
  <si>
    <t xml:space="preserve">Софинансирование расходных обязательств по организации отдыха детей в каникулярное время </t>
  </si>
  <si>
    <t xml:space="preserve">11104S0240  </t>
  </si>
  <si>
    <t>Мероприятие  "Реализация механизмов развития  кадрового потенциала  образовательных организаций"</t>
  </si>
  <si>
    <t>Укрепление и развитие кадрового потенциала в системе образования, стимулирование высокого качества работы</t>
  </si>
  <si>
    <t>Мероприятие "Обеспечение мер социальной защиты в образовательных организациях, реализующих основные общеобразовательные программы"</t>
  </si>
  <si>
    <t>Муниципальная программа муниципального образования город Торжок "Развитие социальной  инфраструктуры города Торжка" на 2018  - 2023 годы</t>
  </si>
  <si>
    <t>Муниципальная программа муниципального образования город Торжок "Безопасный город" на 2018  - 2023 годы</t>
  </si>
  <si>
    <t>Мероприятие "Оказание поддержки гражданам и их объединениям, участвующим в охране общественного порядка, создание условий для деятельности народных дружин"</t>
  </si>
  <si>
    <t xml:space="preserve">Поощрение народных дружин, участвующих в охране общественного порядка </t>
  </si>
  <si>
    <t>Мероприятие "Оказание муниципальных услуг, выполнение работ муниципальными учреждениями в сфере предупреждения и ликвидации последствий чрезвычайных ситуаций"</t>
  </si>
  <si>
    <t>Муниципальная программа муниципального образования город Торжок "Развитие образования  города Торжка" на 2018  - 2023 годы</t>
  </si>
  <si>
    <t>Муниципальная программа муниципального образования город Торжок "Формирование современной  городской среды" на 2018  - 2023 годы</t>
  </si>
  <si>
    <t>Мероприятие  "Организация проведения на территории города  мероприятий по отлову и содержанию безнадзорных животных"</t>
  </si>
  <si>
    <t>Муниципальная программа муниципального образования город Торжок "Развитие транспортной и коммунальной инфраструктуры" на 2018  - 2023 годы</t>
  </si>
  <si>
    <t>Мероприятие  "Содержание объектов дорожного хозяйства"</t>
  </si>
  <si>
    <t>Мероприятие  "Проектирование, капитальный ремонт и ремонт автомобильных дорог общего пользования местного значения и искусственных сооружений на них"</t>
  </si>
  <si>
    <t>Мероприятие "Содержание и ремонт технических средств организации дорожного движения"</t>
  </si>
  <si>
    <t>Мероприятие "Оказание муниципальных услуг, выполнение работ муниципальными учреждениями в целях содействия развитию предпринимательства и туризма"</t>
  </si>
  <si>
    <t>Подпрограмма "Организация благоустройства территории города"</t>
  </si>
  <si>
    <t>Мероприятие  "Реализация проектов в рамках программы поддержки местных инициатив в Тверской области"</t>
  </si>
  <si>
    <r>
      <t>Мероприятие</t>
    </r>
    <r>
      <rPr>
        <b/>
        <sz val="12"/>
        <rFont val="Times New Roman"/>
        <family val="1"/>
        <charset val="204"/>
      </rPr>
      <t xml:space="preserve">  "</t>
    </r>
    <r>
      <rPr>
        <sz val="12"/>
        <rFont val="Times New Roman"/>
        <family val="1"/>
        <charset val="204"/>
      </rPr>
      <t>Организация деятельности по сбору (в том числе раздельному сбору), транспортированию, обработке, утилизации, обезвреживанию, захоронению твердых коммунальных отходов"</t>
    </r>
  </si>
  <si>
    <t>Подпрограмма "Организация библиотечного обслуживания населения"</t>
  </si>
  <si>
    <t xml:space="preserve">Мероприятие "Оказание муниципальных услуг, выполнение работ муниципальными библиотеками" </t>
  </si>
  <si>
    <t>Мероприятие  "Приобретение основных средств, не относящихся к объектам недвижимости, муниципальными библиотеками"</t>
  </si>
  <si>
    <t>Мероприятие  "Оказание муниципальных услуг, выполнение работ муниципальными учреждениями культурно-досугового типа"</t>
  </si>
  <si>
    <t>Мероприятие  "Проведение общегородских мероприятий в области культуры"</t>
  </si>
  <si>
    <t>Мероприятие "Поддержка отдельных категорий граждан"</t>
  </si>
  <si>
    <t>Мероприятие "Поддержка социально ориентированных некоммерческих организаций"</t>
  </si>
  <si>
    <t>Социальная поддержка лиц, удостоенных звания "Почетный гражданин города Торжка"</t>
  </si>
  <si>
    <t>Мероприятие "Поддержка средств массовой информации  города"</t>
  </si>
  <si>
    <t>Подпрограмма "Массовая физкультурно-спортивная работа"</t>
  </si>
  <si>
    <t>Мероприятие "Оказание муниципальных услуг, выполнение работ муниципальными учреждениями  спортивной направленности"</t>
  </si>
  <si>
    <t>Мероприятие "Возмещение недополученных доходов в связи с выполнением работ, оказанием услуг для льготной категории потребителей муниципальными учреждениями спортивной направленности"</t>
  </si>
  <si>
    <t xml:space="preserve">Возмещение недополученных доходов  </t>
  </si>
  <si>
    <t>Мероприятие "Организация и проведение спортивно-массовых мероприятий и соревнований"</t>
  </si>
  <si>
    <t>Участие спортсменов города в спортивно массовых мероприятиях всероссийского и регионального уровней</t>
  </si>
  <si>
    <t>Создание условий для внедрения Всероссийского физкультурно-спортивного комплекса Готов к труду и обороне (ГТО)</t>
  </si>
  <si>
    <t xml:space="preserve">1240620320  </t>
  </si>
  <si>
    <t>0705</t>
  </si>
  <si>
    <t xml:space="preserve">1240620440  </t>
  </si>
  <si>
    <t>Подпрограмма "Создание условий для эффективного функционирования исполнительных органов местного самоуправления"</t>
  </si>
  <si>
    <t xml:space="preserve">Информационно-справочное обеспечение  </t>
  </si>
  <si>
    <t>Мероприятие "Развитие кадрового потенциала исполнительных органов местного самоуправления"</t>
  </si>
  <si>
    <t>Мероприятие "Мониторинг социально-экономического развития муниципального образования"</t>
  </si>
  <si>
    <t>Повышение квалификации кадров</t>
  </si>
  <si>
    <t xml:space="preserve">Участие в работе общественных объединений и ассоциаций муниципальных образований </t>
  </si>
  <si>
    <t>Подпрограмма "Содействие развитию малого и среднего предпринимательства и туризма в городе"</t>
  </si>
  <si>
    <t>Подпрограмма "Развитие информационно-коммуникационной инфраструктуры органов местного самоуправления и муниципальных учреждений"</t>
  </si>
  <si>
    <t>Мероприятие "Обеспечение централизованного размещения городских информационных систем и ресурсов на базе муниципального казенного учреждения"</t>
  </si>
  <si>
    <t xml:space="preserve">Обеспечение программное прикладное для решения конкретных отраслевых задач, управления процессами организациии и услуги по его сопровождению </t>
  </si>
  <si>
    <t>Мероприятие "Обеспечение информационной безопасности  деятельности  органов местного самоуправления и муниципальных учреждений"</t>
  </si>
  <si>
    <t>Программные средства обеспечения информационной безопасности</t>
  </si>
  <si>
    <t>Мероприятие  "Реализация механизмов развития  потенциала обучающихся"</t>
  </si>
  <si>
    <t>Проведение олимпиад, конкурсов, фестивалей, выставок для обучающихся муниципальных образовательных учреждений</t>
  </si>
  <si>
    <t>Мероприятие "Проведение общегородских мероприятий в целях содействия развитию предпринимательства и туризма»</t>
  </si>
  <si>
    <t>Информационное, компьютерное и телекоммуникационное оборудование, системное программное обеспечение и офисные приложения</t>
  </si>
  <si>
    <t>Подпрограмма "Благоустройство дворовых и общественных территорий в целях реализации приоритетного проекта "Формирование комфортной городской среды"</t>
  </si>
  <si>
    <t>Мероприятие  "Организация деятельности по сбору (в том числе раздельному сбору), транспортированию, обработке, утилизации, обезвреживанию, захоронению твердых коммунальных отходов"</t>
  </si>
  <si>
    <t>0108</t>
  </si>
  <si>
    <t xml:space="preserve"> Международные отношения и международное сотрудничество</t>
  </si>
  <si>
    <t>Международные отношения и международное сотрудничество</t>
  </si>
  <si>
    <t>Управление финансов администрации муниципального образования город Торжок</t>
  </si>
  <si>
    <t>Управление образования администрации города Торжка Тверской области</t>
  </si>
  <si>
    <t>Организационное обеспечение проведения мероприятий с участием Главы города</t>
  </si>
  <si>
    <t>Компенсация части родительской платы за присмотр и уход за ребенком в муниципальных образовательных организациях и иных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</si>
  <si>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Укрепление материально-технической базы муниципальных общеобразовательных учреждений на условиях софинансирования</t>
  </si>
  <si>
    <r>
      <t>Реализация программ по поддержке местных инициатив на условиях софинансирования</t>
    </r>
    <r>
      <rPr>
        <i/>
        <sz val="12"/>
        <rFont val="Times New Roman"/>
        <family val="1"/>
        <charset val="204"/>
      </rPr>
      <t xml:space="preserve"> </t>
    </r>
  </si>
  <si>
    <t xml:space="preserve">Осуществление органами местного самоуправления отдельных государственных полномочий Тверской области по организации проведения на территории Тверской области мероприятий по предупреждению и ликвидации болезней животных, их лечению, защите населения от болезней, общих для человека и животных </t>
  </si>
  <si>
    <t>Подпрограмма "Общее образование"</t>
  </si>
  <si>
    <t>Обеспечение предоставления жилых помещений детям-сиротам, детям, оставшимся без попечения родителей, лицам из их числа по договорам найма специализированных жилых помещений  за счет средств областного бюджета</t>
  </si>
  <si>
    <r>
      <t xml:space="preserve">Реализация программы формирования современной городской среды </t>
    </r>
    <r>
      <rPr>
        <i/>
        <sz val="12"/>
        <rFont val="Times New Roman"/>
        <family val="1"/>
        <charset val="204"/>
      </rPr>
      <t xml:space="preserve"> </t>
    </r>
  </si>
  <si>
    <t xml:space="preserve">Комплектование книжных фондов муниципальных библиотек </t>
  </si>
  <si>
    <t>Реализация мероприятий по обеспечению жильем молодых семей</t>
  </si>
  <si>
    <t xml:space="preserve">12404L4970  </t>
  </si>
  <si>
    <t xml:space="preserve">Капитальный ремонт и ремонт улично-дорожной сети города Торжка на условиях софинансирования </t>
  </si>
  <si>
    <t>14102S1050</t>
  </si>
  <si>
    <t>№ п/п</t>
  </si>
  <si>
    <t xml:space="preserve">Наименование </t>
  </si>
  <si>
    <t xml:space="preserve">Бюджетополучатель    </t>
  </si>
  <si>
    <t>Лимит местного бюджета (тыс. руб.)</t>
  </si>
  <si>
    <t xml:space="preserve">Раздел и подраздел бюджетной классификации расходов </t>
  </si>
  <si>
    <t xml:space="preserve">средства местного бюджета </t>
  </si>
  <si>
    <t xml:space="preserve">средства областного бюджета Тверской области </t>
  </si>
  <si>
    <t>средства федерального бюджета</t>
  </si>
  <si>
    <t>всего</t>
  </si>
  <si>
    <t>х</t>
  </si>
  <si>
    <t>1.1.</t>
  </si>
  <si>
    <t>1.1.1.</t>
  </si>
  <si>
    <t>2.1.</t>
  </si>
  <si>
    <t>Приобретение в муниципальную собственность жилых помещений</t>
  </si>
  <si>
    <t>Приложение  1</t>
  </si>
  <si>
    <t>Источники  финансирования  дефицита  бюджета</t>
  </si>
  <si>
    <t>Код БК РФ</t>
  </si>
  <si>
    <t>000 01 03 00 00 00 0000 000</t>
  </si>
  <si>
    <t>Бюджетные кредиты от других бюджетов бюджетной системы Российской Федерации</t>
  </si>
  <si>
    <t>000 01 03 01 00 00 0000 700</t>
  </si>
  <si>
    <t>Получение бюджетных кредитов от  других бюджетов бюджетной системы Российской Федерации в валюте Российской Федерации</t>
  </si>
  <si>
    <t>000 01 03 01 00 00 0000 800</t>
  </si>
  <si>
    <t>Погашение бюджетных кредитов, полученных от  других бюджетов бюджетной системы Российской Федерации в валюте Российской Федерации</t>
  </si>
  <si>
    <t>000 01 05 00 00 00 0000 000</t>
  </si>
  <si>
    <t>Изменение остатков средств на счетах 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</si>
  <si>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</si>
  <si>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</si>
  <si>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</si>
  <si>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 средств  бюджетов</t>
  </si>
  <si>
    <t>000 01 05 02 01 04 0000 510</t>
  </si>
  <si>
    <t>Увеличение прочих остатков  денежных средств  бюджетов городских округов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</si>
  <si>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</si>
  <si>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</si>
  <si>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</si>
  <si>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 средств  бюджетов</t>
  </si>
  <si>
    <t>000 01 05 02 01 04 0000 610</t>
  </si>
  <si>
    <t>Уменьшение прочих остатков  денежных средств  бюджетов городских округов</t>
  </si>
  <si>
    <t>Итого источники финансирования дефицита бюджета</t>
  </si>
  <si>
    <t>1.</t>
  </si>
  <si>
    <t>Привлечение заёмных средств :</t>
  </si>
  <si>
    <t>тыс.руб.</t>
  </si>
  <si>
    <t>№
 п/п</t>
  </si>
  <si>
    <t>источники</t>
  </si>
  <si>
    <t>Объем привлечения, тыс. руб.</t>
  </si>
  <si>
    <t>Бюджетные кредиты, полученные из областного бюджета</t>
  </si>
  <si>
    <t>ИТОГО:</t>
  </si>
  <si>
    <t>2. Погашение долговых обязательств:</t>
  </si>
  <si>
    <t>№ 
п/п</t>
  </si>
  <si>
    <t>долговые обязательства</t>
  </si>
  <si>
    <t>Объем погашения, тыс. руб.</t>
  </si>
  <si>
    <t>Кредитные соглашения и договоры заключённые от имени муниципального образования</t>
  </si>
  <si>
    <t>в том числе:</t>
  </si>
  <si>
    <t>с Министерством финансов Тверской области</t>
  </si>
  <si>
    <t>бюджетные кредиты, полученные  за счет средств федерального бюджета на пополнение остатков средств на счетах местных бюджетов</t>
  </si>
  <si>
    <t>Бюджетные кредиты, полученные  за счет средств федерального бюджета на пополнение остатков средств на счетах местных бюджетов</t>
  </si>
  <si>
    <t>Получение кредитов за счет средств федерального бюджета на пополнение остатков средств на счетах местных бюджетов</t>
  </si>
  <si>
    <t>Погашение бюджетных кредитов, полученных за счет средств федерального бюджета на пополнение остатков средств на счетах местных бюджетов</t>
  </si>
  <si>
    <t>000 01 03 01 00 04 0002 710</t>
  </si>
  <si>
    <t>000 01 03 01 00 04 0002 810</t>
  </si>
  <si>
    <t>Иные закупки товаров, работ и услуг для обеспечения
государственных (муниципальных) нужд</t>
  </si>
  <si>
    <t>муниципального образования город Торжок на 2019 год и на плановый период 2020 и 2021 годов</t>
  </si>
  <si>
    <t>2021 год</t>
  </si>
  <si>
    <t>Ведомственная структура расходов бюджета муниципального образования  город Торжок  
на 2019 год и на плановый период 2020 и 2021 годов</t>
  </si>
  <si>
    <t xml:space="preserve"> Расходы на выплаты персоналу государственных
(муниципальных) органов</t>
  </si>
  <si>
    <t>Профессиональная подготовка, переподготовка и повышение квалификации</t>
  </si>
  <si>
    <t>Предоставление платежей, взносов, безвозмездных
перечислений субъектам международного права</t>
  </si>
  <si>
    <t>Распределение бюджетных ассигнований бюджета муниципального образования город Торжок 
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2019 год и на плановый период 2020 и 2021 годов</t>
  </si>
  <si>
    <r>
      <t xml:space="preserve">Распределение бюджетных ассигнований </t>
    </r>
    <r>
      <rPr>
        <b/>
        <sz val="12"/>
        <color rgb="FFFF0000"/>
        <rFont val="Times New Roman"/>
        <family val="1"/>
        <charset val="204"/>
      </rPr>
      <t xml:space="preserve"> </t>
    </r>
    <r>
      <rPr>
        <b/>
        <sz val="12"/>
        <color rgb="FF000000"/>
        <rFont val="Times New Roman"/>
        <family val="1"/>
        <charset val="204"/>
      </rPr>
      <t>по целевым статьям (муниципальным программам и непрограммным направлениям деятельности),  группам и подгруппам видов расходов классификации расходов бюджетов  на 2019 год и на плановый период 2020 и 2021 годов</t>
    </r>
  </si>
  <si>
    <r>
      <t xml:space="preserve">ПРОГРАММА
муниципальных </t>
    </r>
    <r>
      <rPr>
        <b/>
        <sz val="12"/>
        <color theme="1"/>
        <rFont val="Times New Roman"/>
        <family val="1"/>
        <charset val="204"/>
      </rPr>
      <t>внутренних</t>
    </r>
    <r>
      <rPr>
        <b/>
        <sz val="12"/>
        <color rgb="FFFF0000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 xml:space="preserve">заимствований муниципального образования город Торжок                        на 2019 год и на плановый период 2020 и 2021 годов  
</t>
    </r>
  </si>
  <si>
    <t>Наименование публичного нормативного обязательства</t>
  </si>
  <si>
    <t>Реквизиты нормативного правового акта</t>
  </si>
  <si>
    <t>Код расходов по БК</t>
  </si>
  <si>
    <t>Объем 
бюджетных ассигнований 
(тыс. руб.)</t>
  </si>
  <si>
    <t>вид</t>
  </si>
  <si>
    <t>дата</t>
  </si>
  <si>
    <t>номер</t>
  </si>
  <si>
    <t>наименование</t>
  </si>
  <si>
    <t>ЦСР</t>
  </si>
  <si>
    <t>на 2019
год</t>
  </si>
  <si>
    <t>на 2020
год</t>
  </si>
  <si>
    <t>Решение</t>
  </si>
  <si>
    <t>26.06.2013</t>
  </si>
  <si>
    <t>186</t>
  </si>
  <si>
    <t>Об утверждении Положения об именных стипендиях Главы города Торжка</t>
  </si>
  <si>
    <t>О Положении о порядке назначения и выплаты пенсии за выслугу лет к страховой пенсии по старости (инвалидности) лицам, замещавшим должности муниципальной службы муниципального образования город Торжок</t>
  </si>
  <si>
    <t>24.04.2014</t>
  </si>
  <si>
    <t>248</t>
  </si>
  <si>
    <t>О Положении о звании "Почетный гражданин города Торжка"</t>
  </si>
  <si>
    <t>Итого:</t>
  </si>
  <si>
    <t>Общий объем бюджетных ассигнований, направляемых  на исполнение публичных нормативных обязательств муниципального образования город Торжок
 на 2019 год и на плановый период 2020 и 2021 годов</t>
  </si>
  <si>
    <t>на 2021
год</t>
  </si>
  <si>
    <t>Поощрение лиц молодежного возраста, добившихся высоких результатов в учебе и общественной жизни</t>
  </si>
  <si>
    <t>Реализация мероприятий по обеспечению жильем молодых семей за счет средств местного бюджета</t>
  </si>
  <si>
    <t>12404S0670</t>
  </si>
  <si>
    <t>Софинансирование мероприятий по обеспечению жильем молодых семей без привлечения средств федерального бюджета</t>
  </si>
  <si>
    <t>Подпрограмма "Капитальное строительство объектов социальной инфраструктуры"</t>
  </si>
  <si>
    <t>2020год</t>
  </si>
  <si>
    <t xml:space="preserve">1. </t>
  </si>
  <si>
    <t>2.</t>
  </si>
  <si>
    <t>2.1.1.</t>
  </si>
  <si>
    <t>Строительство детского сада в г.Торжок Тверской области</t>
  </si>
  <si>
    <t xml:space="preserve">Администрация муниципального образования город Торжок </t>
  </si>
  <si>
    <t xml:space="preserve">11301S1080  </t>
  </si>
  <si>
    <t>Организация участия детей и подростков в социально значимых региональных проектах на условиях софинансирования</t>
  </si>
  <si>
    <t xml:space="preserve">Адресная инвестиционная программа </t>
  </si>
  <si>
    <t>Приложение 12</t>
  </si>
  <si>
    <t>Прогнозируемые доходы бюджета муниципального образования город Торжок по группам, подгруппам, 
статьям, подстатьям и элементам доходов классификации доходов 
бюджетов  Российской Федерации на 2019 год и на плановый период 2020 и 2021 годов</t>
  </si>
  <si>
    <t>Код классификации Российской Федерации</t>
  </si>
  <si>
    <t>Наименование дохода</t>
  </si>
  <si>
    <t>Сумма, тыс.руб.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</si>
  <si>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</si>
  <si>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</si>
  <si>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</si>
  <si>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</si>
  <si>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</si>
  <si>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</si>
  <si>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</si>
  <si>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</si>
  <si>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000 1 01 02020 01 0000 110</t>
  </si>
  <si>
    <t>Налог на доходы физических лиц с доходов, полученных 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</si>
  <si>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</si>
  <si>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</si>
  <si>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</si>
  <si>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</si>
  <si>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</si>
  <si>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</si>
  <si>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</si>
  <si>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</si>
  <si>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</si>
  <si>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</si>
  <si>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</si>
  <si>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</si>
  <si>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</si>
  <si>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</si>
  <si>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000 1 05 00000 00 0000 000</t>
  </si>
  <si>
    <t>НАЛОГИ НА СОВОКУПНЫЙ ДОХОД</t>
  </si>
  <si>
    <t>000 1 05 02000 02 0000 110</t>
  </si>
  <si>
    <t>Единый налог на вмененный доход для отдельных видов деятельности</t>
  </si>
  <si>
    <t>000 1 05 02010 02 0000 110</t>
  </si>
  <si>
    <t>000 1 05 04000 02 0000 110</t>
  </si>
  <si>
    <t>Налог, взимаемый в связи с применением патентной системы налогообложения</t>
  </si>
  <si>
    <t>000 1 05 04010 02 0000 110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</si>
  <si>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</si>
  <si>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</si>
  <si>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</si>
  <si>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</si>
  <si>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</si>
  <si>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</si>
  <si>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</si>
  <si>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000 1 06 06000 00 0000 110</t>
  </si>
  <si>
    <t>Земельный налог</t>
  </si>
  <si>
    <t>000 1 06 06030 00 0000 110</t>
  </si>
  <si>
    <t>Земельный налог с организаций</t>
  </si>
  <si>
    <t>000 1 06 06032 04 0000 110</t>
  </si>
  <si>
    <t>Земельный налог с организаций, обладающих земельным участком, расположенным в границах городских округов</t>
  </si>
  <si>
    <t>000 1 06 06040 00 0000 110</t>
  </si>
  <si>
    <t>Земельный налог с физических лиц</t>
  </si>
  <si>
    <t>000 1 06 06042 04 0000 110</t>
  </si>
  <si>
    <t>Земельный налог с физических лиц, обладающих земельным участком, расположенным в границах городских округов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</si>
  <si>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</si>
  <si>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</si>
  <si>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</si>
  <si>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</si>
  <si>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</si>
  <si>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</si>
  <si>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</si>
  <si>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</si>
  <si>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</si>
  <si>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либо иной 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</si>
  <si>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</si>
  <si>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</si>
  <si>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</si>
  <si>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</si>
  <si>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</si>
  <si>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 (за исключением  земельных участков  бюджетных и автономных учреждений)</t>
  </si>
  <si>
    <t>000 1 11 05024 04 0000 120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</si>
  <si>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 (за исключением  земельных участков муниципальных бюджетных и автономных учреждений)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</si>
  <si>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</si>
  <si>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</si>
  <si>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000 1 11 05074 04 0000 120</t>
  </si>
  <si>
    <t>Доходы от сдачи в аренду имущества, составляющего  казну городских округов (за исключением земельных участков)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</si>
  <si>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</si>
  <si>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</si>
  <si>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</si>
  <si>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 xml:space="preserve">Доходы от перечисления части прибыли государственных и муниципальных унитарных предприятий, остающейся после уплаты налогов и  обязательных платежей </t>
  </si>
  <si>
    <t>000 1 11 07014 04 0000 120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</si>
  <si>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</si>
  <si>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</si>
  <si>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</si>
  <si>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</si>
  <si>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</si>
  <si>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</si>
  <si>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</si>
  <si>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</si>
  <si>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</si>
  <si>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</si>
  <si>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</si>
  <si>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</si>
  <si>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</si>
  <si>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000 1 12 01030 01 0000 120</t>
  </si>
  <si>
    <t>Плата за сбросы загрязняющих веществ в водные объекты</t>
  </si>
  <si>
    <t>000 1 12 01040 01 0000 120</t>
  </si>
  <si>
    <t>Плата за размещение отходов производства и потребления</t>
  </si>
  <si>
    <t>000 1 12 01041 01 0000 120</t>
  </si>
  <si>
    <t xml:space="preserve">Плата за размещение отходов производства
</t>
  </si>
  <si>
    <t>000 1 12 01042 01 0000 120</t>
  </si>
  <si>
    <t xml:space="preserve">Плата за размещение твердых коммунальных отходов
</t>
  </si>
  <si>
    <t>000 1 13 00000 00 0000 000</t>
  </si>
  <si>
    <t>ДОХОДЫ ОТ ОКАЗАНИЯ ПЛАТНЫХ УСЛУГ (РАБОТ) И КОМПЕНСАЦИИ ЗАТРАТ ГОСУДАРСТВА</t>
  </si>
  <si>
    <t>000 1 13 01000 00 0000 130</t>
  </si>
  <si>
    <t>Доходы от оказания платных услуг (работ)</t>
  </si>
  <si>
    <t>000 1 13 01990 00 0000 130</t>
  </si>
  <si>
    <t>Прочие доходы от оказания платных услуг (работ)</t>
  </si>
  <si>
    <t>000 1 13 01994 04 0000 130</t>
  </si>
  <si>
    <t>Прочие доходы от оказания платных услуг (работ) получателями средств бюджетов городских округов</t>
  </si>
  <si>
    <t>000 1 14 00000 00 0000 000</t>
  </si>
  <si>
    <t>ДОХОДЫ ОТ ПРОДАЖИ МАТЕРИАЛЬНЫХ И НЕМАТЕРИАЛЬНЫХ АКТИВОВ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</si>
  <si>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</si>
  <si>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</si>
  <si>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000 1 14 02040 04 0000 410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</si>
  <si>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</si>
  <si>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</si>
  <si>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</si>
  <si>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000 1 14 06000 00 0000 430</t>
  </si>
  <si>
    <t xml:space="preserve">Доходы от продажи земельных участков, находящихся в государственной и муниципальной собственности 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</si>
  <si>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</si>
  <si>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</si>
  <si>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000 1 14  06012 04 0000 430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</si>
  <si>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</si>
  <si>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000 1 16 00000 00 0000 000</t>
  </si>
  <si>
    <t>ШТРАФЫ,  САНКЦИИ,  ВОЗМЕЩЕНИЕ УЩЕРБА</t>
  </si>
  <si>
    <t>000 1 16 03000 00 0000 140</t>
  </si>
  <si>
    <t>Денежные взыскания (штрафы) за нарушение законодательства о налогах и сборах</t>
  </si>
  <si>
    <t>000 1 16 03010 01 0000 140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</si>
  <si>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</si>
  <si>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000 1 16 03030 01 0000 140</t>
  </si>
  <si>
    <t>Денежные взыскания (штрафы) за административные правонарушения в области налогов и сборов, предусмотренные Кодеском Российской Федерации об административных правонарушениях</t>
  </si>
  <si>
    <t>000 1 16 06000 01 0000 140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</si>
  <si>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</si>
  <si>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000 1 16 08000 00 0000 140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</si>
  <si>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</si>
  <si>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</si>
  <si>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</si>
  <si>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1 1 16 08020 01 0000 140</t>
  </si>
  <si>
    <t xml:space="preserve">Денежные взыскания (штрафы) за административные правонару-шения в области государственного регулирования производства и оборота табачной продукции
</t>
  </si>
  <si>
    <t>000 1 16 25000 00 0000 140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</si>
  <si>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</si>
  <si>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000 1 16 25050 01 0000 140</t>
  </si>
  <si>
    <t>Денежные взыскания (штрафы) за нарушение законодательства в области охраны окружающей среды</t>
  </si>
  <si>
    <t>000 1 16 25060 01 0000 140</t>
  </si>
  <si>
    <t>Денежные взыскания (штрафы) за нарушение земельного законодательства</t>
  </si>
  <si>
    <t>000 1 16 28000 01 0000 140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</si>
  <si>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</si>
  <si>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000 1 16 30000 01 0000 140</t>
  </si>
  <si>
    <t>Денежные взыскания (штрафы) за правонарушения в области дорожного движения</t>
  </si>
  <si>
    <t xml:space="preserve">000 1 16 30030 01 0000 140
</t>
  </si>
  <si>
    <t>Прочие денежные взыскания (штрафы) за правонарушения в области дорожного движения</t>
  </si>
  <si>
    <t>000 1 16 37000 00 0000 140</t>
  </si>
  <si>
    <t>Поступления сумм в возмещение вреда, причиняемого автомобильным дорогам  транспортными средствами, осуществляющими перевозки тяжеловесных и (или) крупногабаритных грузов</t>
  </si>
  <si>
    <t>000 1 16 37030 04 0000 140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</si>
  <si>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</t>
  </si>
  <si>
    <t>000 1 16 43000 01 0000 140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</si>
  <si>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</si>
  <si>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</si>
  <si>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</si>
  <si>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000 1 16 51020 02 0000 140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</si>
  <si>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</si>
  <si>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000 1 16 90000 00 0000 140</t>
  </si>
  <si>
    <t>Прочие поступления от денежных взысканий (штрафов) и иных сумм в возмещение ущерба</t>
  </si>
  <si>
    <t>000 1 16 90040 04 0000 140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</si>
  <si>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</si>
  <si>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</si>
  <si>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</si>
  <si>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</si>
  <si>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</si>
  <si>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Субвенции бюджетам бюджетной системы Российской Федерации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</si>
  <si>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</si>
  <si>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</si>
  <si>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</si>
  <si>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</si>
  <si>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Субвенции  бюджетам на  государственную регистрацию актов гражданского состояния </t>
  </si>
  <si>
    <t xml:space="preserve">Субвенции  бюджетам городских округов на  государственную регистрацию актов гражданского состояния </t>
  </si>
  <si>
    <t>Прочие субвенции</t>
  </si>
  <si>
    <t>Субвенции бюджетам на обеспечение государственных гарантий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</si>
  <si>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Субвенции бюджетам на обеспечение государственных гарантий прав на получение общедоступного и бесплатного дошкольного образования в муниципальных дошкольных образовательных организациях</t>
  </si>
  <si>
    <t>Субвенции на осуществление  государственных полномочий по созданию, исполнению полномочий и обеспечению деятельности комиссий по делам несовершеннолетних</t>
  </si>
  <si>
    <t>Субвенции на осуществление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</si>
  <si>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Субвенции бюджетам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 Тверской области</t>
  </si>
  <si>
    <t>Субвенции на осуществление органами местного самоуправления Тверской области отдельных государственных полномочий Тверской области по организации проведения на территории Тверской области мероприятий по предупреждению и ликвидации болезней животных, их лечению, защите населения от болезней, общих для человека и животных</t>
  </si>
  <si>
    <t>ИТОГО ДОХОДОВ</t>
  </si>
  <si>
    <t>Приложение 5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</si>
  <si>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</si>
  <si>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</si>
  <si>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</si>
  <si>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</si>
  <si>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Обслуживание муниципального долга</t>
  </si>
  <si>
    <t>700</t>
  </si>
  <si>
    <t>Обслуживание государственного (муниципального ) долга</t>
  </si>
  <si>
    <t>730</t>
  </si>
  <si>
    <t xml:space="preserve">Привлечение заемных средств на частичное покрытие дефицита бюджета не планируется.        </t>
  </si>
  <si>
    <t>000 2 02 30000 00 0000 150</t>
  </si>
  <si>
    <t>000 2 02 30029 00 0000 150</t>
  </si>
  <si>
    <t>000 2 02 30029 04 0000 150</t>
  </si>
  <si>
    <t>000 2 02 35120 00 0000 150</t>
  </si>
  <si>
    <t>000 2 02 35120 04 0000 150</t>
  </si>
  <si>
    <t>000 2 02 35930 00 0000 150</t>
  </si>
  <si>
    <t>000 2 02 35930 04 0000 150</t>
  </si>
  <si>
    <t>000 2 02 39999 00 0000 150</t>
  </si>
  <si>
    <t>000 2 02 39999 04 0000 150</t>
  </si>
  <si>
    <t>Мероприятие "Реализация федерального проекта "Содействие занятости женщин - создание условий дошкольного образования для детей в возрасте до трех лет" национального проекта "Демография"</t>
  </si>
  <si>
    <t>Мероприятие "Реализация федерального проекта "Формирование комфортной городской среды" в рамках национального проекта "Жилье и городская среда"</t>
  </si>
  <si>
    <t>Строительство, реконструкция муниципальных объектов дошкольного образования на условиях софинансирования</t>
  </si>
  <si>
    <t>125P200000</t>
  </si>
  <si>
    <t>125P2S0150</t>
  </si>
  <si>
    <t>131F200000</t>
  </si>
  <si>
    <t>131F255550</t>
  </si>
  <si>
    <t xml:space="preserve">к решению Торжокской городской Думы </t>
  </si>
  <si>
    <t xml:space="preserve">от 25.12.2018  № 180 </t>
  </si>
  <si>
    <t>к   решению Торжокской городской Думы</t>
  </si>
  <si>
    <t>от 25.12.2018 № 180</t>
  </si>
  <si>
    <t>Приложение 6
к решению Торжокской городской Думы
от 25.12.2018  № 180</t>
  </si>
  <si>
    <t>Приложение 7
к решению Торжокской городской Думы
от 25.12.2018  № 180</t>
  </si>
  <si>
    <t>Приложение  8
к решению Торжокской городской Думы
от 25.12.2018  № 180</t>
  </si>
  <si>
    <t>Приложение 9
к решению Торжокской городской Думы
от 25.12.2018  № 180</t>
  </si>
  <si>
    <t>Приложение 10
к решению Торжокской городской Думы
от 25.12.2018  № 180</t>
  </si>
  <si>
    <t>Приложение 11
к решению Торжокской городской Думы
от 25.12.2018  № 180</t>
  </si>
  <si>
    <t xml:space="preserve">к решению Торжокской городской  Думы            </t>
  </si>
</sst>
</file>

<file path=xl/styles.xml><?xml version="1.0" encoding="utf-8"?>
<styleSheet xmlns="http://schemas.openxmlformats.org/spreadsheetml/2006/main">
  <numFmts count="6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0.0"/>
    <numFmt numFmtId="167" formatCode="#,##0.0"/>
    <numFmt numFmtId="168" formatCode="_-* #,##0_р_._-;\-* #,##0_р_._-;_-* &quot;-&quot;_р_._-;_-@_-"/>
    <numFmt numFmtId="169" formatCode="#,##0&quot;р.&quot;;\-#,##0&quot;р.&quot;"/>
  </numFmts>
  <fonts count="33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3" tint="0.3999755851924192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97">
    <xf numFmtId="0" fontId="0" fillId="0" borderId="0">
      <alignment wrapText="1"/>
    </xf>
    <xf numFmtId="0" fontId="15" fillId="0" borderId="0"/>
    <xf numFmtId="0" fontId="15" fillId="0" borderId="0"/>
    <xf numFmtId="0" fontId="17" fillId="0" borderId="0"/>
    <xf numFmtId="165" fontId="15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2" fillId="0" borderId="0"/>
    <xf numFmtId="164" fontId="18" fillId="0" borderId="0">
      <alignment vertical="top" wrapText="1"/>
    </xf>
    <xf numFmtId="164" fontId="20" fillId="0" borderId="0">
      <alignment vertical="top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7" fillId="0" borderId="0"/>
    <xf numFmtId="0" fontId="7" fillId="0" borderId="0"/>
    <xf numFmtId="0" fontId="14" fillId="0" borderId="0"/>
    <xf numFmtId="164" fontId="18" fillId="0" borderId="0">
      <alignment vertical="top" wrapText="1"/>
    </xf>
    <xf numFmtId="0" fontId="7" fillId="0" borderId="0"/>
    <xf numFmtId="0" fontId="7" fillId="0" borderId="0"/>
    <xf numFmtId="0" fontId="7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29" fillId="0" borderId="0">
      <alignment horizontal="justify" vertical="top" wrapText="1"/>
    </xf>
    <xf numFmtId="164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9" fontId="18" fillId="0" borderId="0">
      <alignment vertical="top" wrapText="1"/>
    </xf>
    <xf numFmtId="0" fontId="1" fillId="0" borderId="0"/>
  </cellStyleXfs>
  <cellXfs count="261">
    <xf numFmtId="0" fontId="0" fillId="0" borderId="0" xfId="0">
      <alignment wrapText="1"/>
    </xf>
    <xf numFmtId="49" fontId="21" fillId="0" borderId="1" xfId="0" applyNumberFormat="1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164" fontId="19" fillId="0" borderId="0" xfId="12" applyNumberFormat="1" applyFont="1" applyFill="1" applyAlignment="1">
      <alignment vertical="top" wrapText="1"/>
    </xf>
    <xf numFmtId="0" fontId="23" fillId="0" borderId="3" xfId="12" applyNumberFormat="1" applyFont="1" applyFill="1" applyBorder="1" applyAlignment="1">
      <alignment horizontal="center" vertical="center" wrapText="1"/>
    </xf>
    <xf numFmtId="0" fontId="23" fillId="0" borderId="3" xfId="12" applyNumberFormat="1" applyFont="1" applyFill="1" applyBorder="1" applyAlignment="1">
      <alignment horizontal="left" vertical="center" wrapText="1"/>
    </xf>
    <xf numFmtId="167" fontId="23" fillId="0" borderId="3" xfId="12" applyNumberFormat="1" applyFont="1" applyFill="1" applyBorder="1" applyAlignment="1">
      <alignment horizontal="center" vertical="center" wrapText="1"/>
    </xf>
    <xf numFmtId="167" fontId="19" fillId="0" borderId="3" xfId="12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49" fontId="16" fillId="0" borderId="1" xfId="0" applyNumberFormat="1" applyFont="1" applyFill="1" applyBorder="1" applyAlignment="1" applyProtection="1">
      <alignment horizontal="center" vertical="center"/>
      <protection locked="0"/>
    </xf>
    <xf numFmtId="49" fontId="16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9" fillId="0" borderId="3" xfId="12" applyNumberFormat="1" applyFont="1" applyFill="1" applyBorder="1" applyAlignment="1">
      <alignment horizontal="left" vertical="center" wrapText="1"/>
    </xf>
    <xf numFmtId="164" fontId="19" fillId="0" borderId="0" xfId="12" applyNumberFormat="1" applyFont="1" applyFill="1" applyAlignment="1">
      <alignment vertical="center" wrapText="1"/>
    </xf>
    <xf numFmtId="49" fontId="19" fillId="0" borderId="3" xfId="12" applyNumberFormat="1" applyFont="1" applyFill="1" applyBorder="1" applyAlignment="1">
      <alignment horizontal="center" vertical="center" wrapText="1"/>
    </xf>
    <xf numFmtId="0" fontId="23" fillId="0" borderId="1" xfId="12" applyNumberFormat="1" applyFont="1" applyFill="1" applyBorder="1" applyAlignment="1">
      <alignment horizontal="center" vertical="center" wrapText="1"/>
    </xf>
    <xf numFmtId="167" fontId="19" fillId="0" borderId="1" xfId="12" applyNumberFormat="1" applyFont="1" applyFill="1" applyBorder="1" applyAlignment="1">
      <alignment horizontal="center" vertical="center" wrapText="1"/>
    </xf>
    <xf numFmtId="49" fontId="16" fillId="0" borderId="1" xfId="12" applyNumberFormat="1" applyFont="1" applyFill="1" applyBorder="1" applyAlignment="1">
      <alignment horizontal="center" vertical="center" wrapText="1"/>
    </xf>
    <xf numFmtId="0" fontId="24" fillId="0" borderId="1" xfId="12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left" vertical="center" wrapText="1"/>
    </xf>
    <xf numFmtId="164" fontId="19" fillId="0" borderId="0" xfId="12" applyNumberFormat="1" applyFont="1" applyFill="1" applyAlignment="1">
      <alignment horizontal="center" vertical="center" wrapText="1"/>
    </xf>
    <xf numFmtId="167" fontId="16" fillId="0" borderId="1" xfId="12" applyNumberFormat="1" applyFont="1" applyFill="1" applyBorder="1" applyAlignment="1">
      <alignment horizontal="center" vertical="center" wrapText="1"/>
    </xf>
    <xf numFmtId="49" fontId="19" fillId="0" borderId="1" xfId="12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left" vertical="center"/>
    </xf>
    <xf numFmtId="0" fontId="19" fillId="0" borderId="1" xfId="12" applyNumberFormat="1" applyFont="1" applyFill="1" applyBorder="1" applyAlignment="1">
      <alignment vertical="center" wrapText="1"/>
    </xf>
    <xf numFmtId="0" fontId="19" fillId="0" borderId="3" xfId="12" applyNumberFormat="1" applyFont="1" applyFill="1" applyBorder="1" applyAlignment="1">
      <alignment horizontal="center" vertical="center" wrapText="1"/>
    </xf>
    <xf numFmtId="167" fontId="22" fillId="0" borderId="1" xfId="12" applyNumberFormat="1" applyFont="1" applyFill="1" applyBorder="1" applyAlignment="1">
      <alignment horizontal="center" vertical="center" wrapText="1"/>
    </xf>
    <xf numFmtId="164" fontId="16" fillId="0" borderId="0" xfId="12" applyNumberFormat="1" applyFont="1" applyFill="1" applyAlignment="1">
      <alignment vertical="top" wrapText="1"/>
    </xf>
    <xf numFmtId="0" fontId="22" fillId="0" borderId="1" xfId="12" applyNumberFormat="1" applyFont="1" applyFill="1" applyBorder="1" applyAlignment="1">
      <alignment horizontal="center" vertical="center" wrapText="1"/>
    </xf>
    <xf numFmtId="2" fontId="19" fillId="0" borderId="0" xfId="12" applyNumberFormat="1" applyFont="1" applyFill="1" applyAlignment="1">
      <alignment vertical="top" wrapText="1"/>
    </xf>
    <xf numFmtId="164" fontId="19" fillId="0" borderId="0" xfId="13" applyNumberFormat="1" applyFont="1" applyFill="1" applyAlignment="1">
      <alignment vertical="center" wrapText="1"/>
    </xf>
    <xf numFmtId="0" fontId="23" fillId="0" borderId="7" xfId="13" applyNumberFormat="1" applyFont="1" applyFill="1" applyBorder="1" applyAlignment="1">
      <alignment horizontal="center" vertical="center" wrapText="1"/>
    </xf>
    <xf numFmtId="0" fontId="23" fillId="0" borderId="7" xfId="13" applyNumberFormat="1" applyFont="1" applyFill="1" applyBorder="1" applyAlignment="1">
      <alignment horizontal="left" vertical="center" wrapText="1"/>
    </xf>
    <xf numFmtId="0" fontId="22" fillId="0" borderId="1" xfId="13" applyNumberFormat="1" applyFont="1" applyFill="1" applyBorder="1" applyAlignment="1">
      <alignment horizontal="center" vertical="center" wrapText="1"/>
    </xf>
    <xf numFmtId="164" fontId="23" fillId="0" borderId="0" xfId="13" applyNumberFormat="1" applyFont="1" applyFill="1" applyAlignment="1">
      <alignment vertical="center" wrapText="1"/>
    </xf>
    <xf numFmtId="166" fontId="23" fillId="0" borderId="7" xfId="13" applyNumberFormat="1" applyFont="1" applyFill="1" applyBorder="1" applyAlignment="1">
      <alignment horizontal="center" vertical="center" wrapText="1"/>
    </xf>
    <xf numFmtId="166" fontId="23" fillId="0" borderId="1" xfId="13" applyNumberFormat="1" applyFont="1" applyFill="1" applyBorder="1" applyAlignment="1">
      <alignment horizontal="center" vertical="center" wrapText="1"/>
    </xf>
    <xf numFmtId="166" fontId="19" fillId="0" borderId="1" xfId="13" applyNumberFormat="1" applyFont="1" applyFill="1" applyBorder="1" applyAlignment="1">
      <alignment horizontal="center" vertical="center" wrapText="1"/>
    </xf>
    <xf numFmtId="166" fontId="19" fillId="0" borderId="0" xfId="13" applyNumberFormat="1" applyFont="1" applyFill="1" applyAlignment="1">
      <alignment vertical="center" wrapText="1"/>
    </xf>
    <xf numFmtId="0" fontId="19" fillId="0" borderId="3" xfId="12" applyNumberFormat="1" applyFont="1" applyFill="1" applyBorder="1" applyAlignment="1">
      <alignment vertical="center" wrapText="1"/>
    </xf>
    <xf numFmtId="0" fontId="16" fillId="0" borderId="0" xfId="0" applyFont="1">
      <alignment wrapText="1"/>
    </xf>
    <xf numFmtId="166" fontId="16" fillId="0" borderId="1" xfId="13" applyNumberFormat="1" applyFont="1" applyFill="1" applyBorder="1" applyAlignment="1">
      <alignment horizontal="center" vertical="center" wrapText="1"/>
    </xf>
    <xf numFmtId="0" fontId="19" fillId="0" borderId="0" xfId="12" applyNumberFormat="1" applyFont="1" applyFill="1" applyAlignment="1">
      <alignment horizontal="right" vertical="top" wrapText="1"/>
    </xf>
    <xf numFmtId="0" fontId="19" fillId="0" borderId="1" xfId="12" applyNumberFormat="1" applyFont="1" applyFill="1" applyBorder="1" applyAlignment="1">
      <alignment horizontal="center" vertical="center" wrapText="1"/>
    </xf>
    <xf numFmtId="0" fontId="16" fillId="0" borderId="1" xfId="12" applyNumberFormat="1" applyFont="1" applyFill="1" applyBorder="1" applyAlignment="1">
      <alignment horizontal="center" vertical="center" wrapText="1"/>
    </xf>
    <xf numFmtId="0" fontId="22" fillId="0" borderId="3" xfId="12" applyNumberFormat="1" applyFont="1" applyFill="1" applyBorder="1" applyAlignment="1">
      <alignment horizontal="left" vertical="center" wrapText="1"/>
    </xf>
    <xf numFmtId="0" fontId="19" fillId="0" borderId="1" xfId="12" applyNumberFormat="1" applyFont="1" applyFill="1" applyBorder="1" applyAlignment="1">
      <alignment horizontal="center" vertical="center" wrapText="1"/>
    </xf>
    <xf numFmtId="0" fontId="16" fillId="0" borderId="1" xfId="12" applyNumberFormat="1" applyFont="1" applyFill="1" applyBorder="1" applyAlignment="1">
      <alignment horizontal="center" vertical="center" wrapText="1"/>
    </xf>
    <xf numFmtId="0" fontId="19" fillId="0" borderId="3" xfId="12" applyNumberFormat="1" applyFont="1" applyFill="1" applyBorder="1" applyAlignment="1">
      <alignment horizontal="center" vertical="center" wrapText="1"/>
    </xf>
    <xf numFmtId="0" fontId="19" fillId="0" borderId="3" xfId="13" applyNumberFormat="1" applyFont="1" applyFill="1" applyBorder="1" applyAlignment="1">
      <alignment horizontal="center" vertical="center" wrapText="1"/>
    </xf>
    <xf numFmtId="166" fontId="19" fillId="0" borderId="3" xfId="13" applyNumberFormat="1" applyFont="1" applyFill="1" applyBorder="1" applyAlignment="1">
      <alignment horizontal="center" vertical="center" wrapText="1"/>
    </xf>
    <xf numFmtId="0" fontId="16" fillId="0" borderId="1" xfId="12" applyNumberFormat="1" applyFont="1" applyFill="1" applyBorder="1" applyAlignment="1">
      <alignment horizontal="center" vertical="center" wrapText="1"/>
    </xf>
    <xf numFmtId="0" fontId="19" fillId="0" borderId="1" xfId="12" applyNumberFormat="1" applyFont="1" applyFill="1" applyBorder="1" applyAlignment="1">
      <alignment horizontal="center" vertical="center" wrapText="1"/>
    </xf>
    <xf numFmtId="0" fontId="16" fillId="0" borderId="1" xfId="12" applyNumberFormat="1" applyFont="1" applyFill="1" applyBorder="1" applyAlignment="1">
      <alignment horizontal="center" vertical="center" wrapText="1"/>
    </xf>
    <xf numFmtId="49" fontId="19" fillId="0" borderId="0" xfId="12" applyNumberFormat="1" applyFont="1" applyFill="1" applyAlignment="1">
      <alignment vertical="top" wrapText="1"/>
    </xf>
    <xf numFmtId="0" fontId="16" fillId="0" borderId="1" xfId="0" applyFont="1" applyFill="1" applyBorder="1" applyAlignment="1">
      <alignment horizontal="left" vertical="center" wrapText="1"/>
    </xf>
    <xf numFmtId="0" fontId="19" fillId="0" borderId="1" xfId="12" applyNumberFormat="1" applyFont="1" applyFill="1" applyBorder="1" applyAlignment="1">
      <alignment horizontal="center" vertical="center" wrapText="1"/>
    </xf>
    <xf numFmtId="167" fontId="23" fillId="0" borderId="9" xfId="12" applyNumberFormat="1" applyFont="1" applyFill="1" applyBorder="1" applyAlignment="1">
      <alignment horizontal="center" vertical="center" wrapText="1"/>
    </xf>
    <xf numFmtId="0" fontId="19" fillId="0" borderId="1" xfId="12" applyNumberFormat="1" applyFont="1" applyFill="1" applyBorder="1" applyAlignment="1">
      <alignment horizontal="center" vertical="center" wrapText="1"/>
    </xf>
    <xf numFmtId="0" fontId="19" fillId="0" borderId="1" xfId="12" applyNumberFormat="1" applyFont="1" applyFill="1" applyBorder="1" applyAlignment="1">
      <alignment horizontal="center" vertical="center" wrapText="1"/>
    </xf>
    <xf numFmtId="0" fontId="19" fillId="0" borderId="1" xfId="12" applyNumberFormat="1" applyFont="1" applyFill="1" applyBorder="1" applyAlignment="1">
      <alignment horizontal="center" vertical="center" wrapText="1"/>
    </xf>
    <xf numFmtId="0" fontId="16" fillId="0" borderId="1" xfId="12" applyNumberFormat="1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left" vertical="center" wrapText="1"/>
    </xf>
    <xf numFmtId="0" fontId="16" fillId="0" borderId="1" xfId="12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wrapText="1"/>
    </xf>
    <xf numFmtId="49" fontId="22" fillId="0" borderId="1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left" vertical="center" wrapText="1"/>
    </xf>
    <xf numFmtId="166" fontId="22" fillId="0" borderId="1" xfId="0" applyNumberFormat="1" applyFont="1" applyBorder="1" applyAlignment="1">
      <alignment horizontal="center" vertical="center"/>
    </xf>
    <xf numFmtId="49" fontId="16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left" vertical="center" wrapText="1"/>
    </xf>
    <xf numFmtId="166" fontId="16" fillId="0" borderId="1" xfId="0" applyNumberFormat="1" applyFont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/>
    </xf>
    <xf numFmtId="49" fontId="16" fillId="0" borderId="0" xfId="0" applyNumberFormat="1" applyFont="1" applyFill="1" applyBorder="1" applyAlignment="1">
      <alignment horizontal="right"/>
    </xf>
    <xf numFmtId="0" fontId="16" fillId="0" borderId="0" xfId="0" applyFont="1" applyAlignment="1">
      <alignment horizontal="center"/>
    </xf>
    <xf numFmtId="0" fontId="16" fillId="0" borderId="0" xfId="90" applyFont="1">
      <alignment horizontal="justify" vertical="top" wrapText="1"/>
    </xf>
    <xf numFmtId="168" fontId="16" fillId="0" borderId="0" xfId="91" applyNumberFormat="1" applyFont="1" applyAlignment="1">
      <alignment vertical="top" wrapText="1"/>
    </xf>
    <xf numFmtId="0" fontId="16" fillId="0" borderId="0" xfId="90" applyFont="1" applyAlignment="1">
      <alignment vertical="top" wrapText="1"/>
    </xf>
    <xf numFmtId="0" fontId="16" fillId="0" borderId="0" xfId="90" applyFont="1" applyAlignment="1">
      <alignment horizontal="left" vertical="top" wrapText="1" indent="1"/>
    </xf>
    <xf numFmtId="0" fontId="16" fillId="0" borderId="0" xfId="90" applyFont="1" applyAlignment="1">
      <alignment vertical="top"/>
    </xf>
    <xf numFmtId="0" fontId="16" fillId="0" borderId="0" xfId="90" applyFont="1" applyAlignment="1">
      <alignment horizontal="center" vertical="center" wrapText="1"/>
    </xf>
    <xf numFmtId="0" fontId="16" fillId="0" borderId="1" xfId="90" applyFont="1" applyBorder="1" applyAlignment="1">
      <alignment horizontal="left" vertical="center" wrapText="1" indent="1"/>
    </xf>
    <xf numFmtId="166" fontId="16" fillId="0" borderId="1" xfId="90" applyNumberFormat="1" applyFont="1" applyBorder="1" applyAlignment="1">
      <alignment horizontal="center" vertical="center" wrapText="1"/>
    </xf>
    <xf numFmtId="0" fontId="22" fillId="0" borderId="1" xfId="90" applyFont="1" applyBorder="1" applyAlignment="1">
      <alignment horizontal="left" vertical="center" wrapText="1" indent="1"/>
    </xf>
    <xf numFmtId="166" fontId="22" fillId="0" borderId="1" xfId="9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justify"/>
    </xf>
    <xf numFmtId="0" fontId="16" fillId="0" borderId="1" xfId="90" applyFont="1" applyFill="1" applyBorder="1" applyAlignment="1">
      <alignment horizontal="center" vertical="center" wrapText="1"/>
    </xf>
    <xf numFmtId="0" fontId="16" fillId="0" borderId="1" xfId="90" applyFont="1" applyFill="1" applyBorder="1" applyAlignment="1">
      <alignment horizontal="left" vertical="center" wrapText="1" indent="1"/>
    </xf>
    <xf numFmtId="166" fontId="16" fillId="0" borderId="1" xfId="90" applyNumberFormat="1" applyFont="1" applyFill="1" applyBorder="1" applyAlignment="1">
      <alignment horizontal="center" vertical="center" wrapText="1"/>
    </xf>
    <xf numFmtId="0" fontId="16" fillId="0" borderId="1" xfId="90" applyFont="1" applyFill="1" applyBorder="1" applyAlignment="1">
      <alignment horizontal="left" vertical="top" wrapText="1"/>
    </xf>
    <xf numFmtId="0" fontId="22" fillId="0" borderId="1" xfId="90" applyFont="1" applyFill="1" applyBorder="1" applyAlignment="1">
      <alignment horizontal="left" vertical="top" wrapText="1" indent="1"/>
    </xf>
    <xf numFmtId="166" fontId="22" fillId="0" borderId="1" xfId="90" applyNumberFormat="1" applyFont="1" applyFill="1" applyBorder="1" applyAlignment="1">
      <alignment horizontal="center" vertical="top" wrapText="1"/>
    </xf>
    <xf numFmtId="0" fontId="19" fillId="0" borderId="0" xfId="12" applyNumberFormat="1" applyFont="1" applyFill="1" applyAlignment="1">
      <alignment horizontal="right" vertical="top" wrapText="1"/>
    </xf>
    <xf numFmtId="0" fontId="19" fillId="0" borderId="1" xfId="12" applyNumberFormat="1" applyFont="1" applyFill="1" applyBorder="1" applyAlignment="1">
      <alignment horizontal="center" vertical="center" wrapText="1"/>
    </xf>
    <xf numFmtId="0" fontId="16" fillId="0" borderId="1" xfId="12" applyNumberFormat="1" applyFont="1" applyFill="1" applyBorder="1" applyAlignment="1">
      <alignment horizontal="center" vertical="center" wrapText="1"/>
    </xf>
    <xf numFmtId="0" fontId="19" fillId="0" borderId="3" xfId="12" applyNumberFormat="1" applyFont="1" applyFill="1" applyBorder="1" applyAlignment="1">
      <alignment horizontal="center" vertical="center" wrapText="1"/>
    </xf>
    <xf numFmtId="0" fontId="16" fillId="0" borderId="1" xfId="12" applyNumberFormat="1" applyFont="1" applyFill="1" applyBorder="1" applyAlignment="1">
      <alignment horizontal="left" vertical="center" wrapText="1"/>
    </xf>
    <xf numFmtId="0" fontId="22" fillId="0" borderId="1" xfId="12" applyNumberFormat="1" applyFont="1" applyFill="1" applyBorder="1" applyAlignment="1">
      <alignment horizontal="left" vertical="center" wrapText="1"/>
    </xf>
    <xf numFmtId="0" fontId="16" fillId="0" borderId="1" xfId="0" applyFont="1" applyFill="1" applyBorder="1" applyAlignment="1" applyProtection="1">
      <alignment horizontal="left" vertical="center" wrapText="1"/>
      <protection locked="0"/>
    </xf>
    <xf numFmtId="49" fontId="16" fillId="0" borderId="1" xfId="0" applyNumberFormat="1" applyFont="1" applyFill="1" applyBorder="1" applyAlignment="1">
      <alignment horizontal="left" vertical="center" wrapText="1"/>
    </xf>
    <xf numFmtId="164" fontId="16" fillId="0" borderId="0" xfId="12" applyNumberFormat="1" applyFont="1" applyFill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9" fillId="0" borderId="1" xfId="12" applyNumberFormat="1" applyFont="1" applyFill="1" applyBorder="1" applyAlignment="1">
      <alignment horizontal="left" vertical="center" wrapText="1"/>
    </xf>
    <xf numFmtId="49" fontId="21" fillId="0" borderId="1" xfId="0" applyNumberFormat="1" applyFont="1" applyFill="1" applyBorder="1" applyAlignment="1">
      <alignment horizontal="left" vertical="center" wrapText="1"/>
    </xf>
    <xf numFmtId="0" fontId="16" fillId="0" borderId="0" xfId="0" applyFont="1" applyFill="1" applyAlignment="1">
      <alignment horizontal="left" vertical="center" wrapText="1"/>
    </xf>
    <xf numFmtId="164" fontId="19" fillId="0" borderId="0" xfId="12" applyNumberFormat="1" applyFont="1" applyFill="1" applyAlignment="1">
      <alignment horizontal="left" vertical="center" wrapText="1"/>
    </xf>
    <xf numFmtId="0" fontId="19" fillId="0" borderId="3" xfId="13" applyNumberFormat="1" applyFont="1" applyFill="1" applyBorder="1" applyAlignment="1">
      <alignment horizontal="left" vertical="center" wrapText="1"/>
    </xf>
    <xf numFmtId="0" fontId="23" fillId="0" borderId="1" xfId="12" applyNumberFormat="1" applyFont="1" applyFill="1" applyBorder="1" applyAlignment="1">
      <alignment horizontal="left" vertical="center" wrapText="1"/>
    </xf>
    <xf numFmtId="164" fontId="19" fillId="0" borderId="0" xfId="13" applyNumberFormat="1" applyFont="1" applyFill="1" applyAlignment="1">
      <alignment horizontal="left" vertical="center" wrapText="1"/>
    </xf>
    <xf numFmtId="14" fontId="19" fillId="0" borderId="3" xfId="12" applyNumberFormat="1" applyFont="1" applyFill="1" applyBorder="1" applyAlignment="1">
      <alignment horizontal="center" vertical="center" wrapText="1"/>
    </xf>
    <xf numFmtId="0" fontId="19" fillId="0" borderId="1" xfId="12" applyNumberFormat="1" applyFont="1" applyFill="1" applyBorder="1" applyAlignment="1">
      <alignment horizontal="center" vertical="center" wrapText="1"/>
    </xf>
    <xf numFmtId="0" fontId="16" fillId="0" borderId="1" xfId="12" applyNumberFormat="1" applyFont="1" applyFill="1" applyBorder="1" applyAlignment="1">
      <alignment horizontal="left" vertical="center" wrapText="1"/>
    </xf>
    <xf numFmtId="0" fontId="16" fillId="0" borderId="1" xfId="12" applyNumberFormat="1" applyFont="1" applyFill="1" applyBorder="1" applyAlignment="1">
      <alignment horizontal="center" vertical="center" wrapText="1"/>
    </xf>
    <xf numFmtId="0" fontId="16" fillId="0" borderId="1" xfId="90" applyFont="1" applyBorder="1" applyAlignment="1">
      <alignment horizontal="center" vertical="center" wrapText="1"/>
    </xf>
    <xf numFmtId="0" fontId="16" fillId="0" borderId="0" xfId="90" applyFont="1" applyAlignment="1">
      <alignment horizontal="right" vertical="top" wrapText="1"/>
    </xf>
    <xf numFmtId="0" fontId="16" fillId="0" borderId="0" xfId="90" applyFont="1" applyAlignment="1">
      <alignment horizontal="center" vertical="top" wrapText="1"/>
    </xf>
    <xf numFmtId="0" fontId="16" fillId="0" borderId="1" xfId="12" applyNumberFormat="1" applyFont="1" applyFill="1" applyBorder="1" applyAlignment="1">
      <alignment horizontal="left" vertical="center" wrapText="1"/>
    </xf>
    <xf numFmtId="0" fontId="19" fillId="0" borderId="3" xfId="12" applyNumberFormat="1" applyFont="1" applyFill="1" applyBorder="1" applyAlignment="1">
      <alignment horizontal="left" vertical="center" wrapText="1"/>
    </xf>
    <xf numFmtId="0" fontId="16" fillId="0" borderId="1" xfId="12" applyNumberFormat="1" applyFont="1" applyFill="1" applyBorder="1" applyAlignment="1">
      <alignment vertical="center" wrapText="1"/>
    </xf>
    <xf numFmtId="0" fontId="30" fillId="0" borderId="0" xfId="92" applyFont="1" applyAlignment="1">
      <alignment horizontal="center"/>
    </xf>
    <xf numFmtId="0" fontId="19" fillId="0" borderId="1" xfId="12" applyNumberFormat="1" applyFont="1" applyFill="1" applyBorder="1" applyAlignment="1">
      <alignment horizontal="center" vertical="center" wrapText="1"/>
    </xf>
    <xf numFmtId="0" fontId="16" fillId="0" borderId="1" xfId="12" applyNumberFormat="1" applyFont="1" applyFill="1" applyBorder="1" applyAlignment="1">
      <alignment horizontal="left" vertical="center" wrapText="1"/>
    </xf>
    <xf numFmtId="0" fontId="16" fillId="0" borderId="1" xfId="12" applyNumberFormat="1" applyFont="1" applyFill="1" applyBorder="1" applyAlignment="1">
      <alignment horizontal="center" vertical="center" wrapText="1"/>
    </xf>
    <xf numFmtId="0" fontId="19" fillId="0" borderId="3" xfId="12" applyNumberFormat="1" applyFont="1" applyFill="1" applyBorder="1" applyAlignment="1">
      <alignment horizontal="center" vertical="center" wrapText="1"/>
    </xf>
    <xf numFmtId="0" fontId="19" fillId="0" borderId="3" xfId="12" applyNumberFormat="1" applyFont="1" applyFill="1" applyBorder="1" applyAlignment="1">
      <alignment horizontal="left" vertical="center" wrapText="1"/>
    </xf>
    <xf numFmtId="0" fontId="30" fillId="0" borderId="0" xfId="92" applyFont="1" applyAlignment="1">
      <alignment horizontal="left"/>
    </xf>
    <xf numFmtId="0" fontId="30" fillId="0" borderId="0" xfId="92" applyFont="1"/>
    <xf numFmtId="0" fontId="31" fillId="0" borderId="0" xfId="92" applyFont="1" applyAlignment="1">
      <alignment horizontal="center"/>
    </xf>
    <xf numFmtId="0" fontId="31" fillId="0" borderId="0" xfId="92" applyFont="1"/>
    <xf numFmtId="0" fontId="22" fillId="0" borderId="0" xfId="92" applyFont="1" applyBorder="1" applyAlignment="1">
      <alignment horizontal="left" vertical="center" wrapText="1"/>
    </xf>
    <xf numFmtId="0" fontId="16" fillId="0" borderId="11" xfId="92" applyFont="1" applyBorder="1" applyAlignment="1">
      <alignment horizontal="center" vertical="center" wrapText="1"/>
    </xf>
    <xf numFmtId="0" fontId="22" fillId="0" borderId="11" xfId="92" applyFont="1" applyBorder="1" applyAlignment="1">
      <alignment horizontal="center" vertical="center" wrapText="1"/>
    </xf>
    <xf numFmtId="0" fontId="16" fillId="0" borderId="1" xfId="94" applyFont="1" applyBorder="1" applyAlignment="1">
      <alignment horizontal="left" vertical="center" wrapText="1"/>
    </xf>
    <xf numFmtId="0" fontId="16" fillId="0" borderId="12" xfId="94" applyFont="1" applyBorder="1" applyAlignment="1">
      <alignment horizontal="center" vertical="center" wrapText="1"/>
    </xf>
    <xf numFmtId="166" fontId="22" fillId="0" borderId="1" xfId="92" applyNumberFormat="1" applyFont="1" applyBorder="1" applyAlignment="1">
      <alignment horizontal="center" vertical="center" wrapText="1"/>
    </xf>
    <xf numFmtId="166" fontId="16" fillId="0" borderId="1" xfId="92" applyNumberFormat="1" applyFont="1" applyBorder="1" applyAlignment="1">
      <alignment horizontal="center" vertical="center" wrapText="1"/>
    </xf>
    <xf numFmtId="49" fontId="16" fillId="0" borderId="1" xfId="92" applyNumberFormat="1" applyFont="1" applyFill="1" applyBorder="1" applyAlignment="1">
      <alignment horizontal="center" vertical="center" wrapText="1"/>
    </xf>
    <xf numFmtId="166" fontId="16" fillId="0" borderId="12" xfId="92" applyNumberFormat="1" applyFont="1" applyBorder="1" applyAlignment="1">
      <alignment horizontal="center" vertical="center" wrapText="1"/>
    </xf>
    <xf numFmtId="49" fontId="16" fillId="0" borderId="1" xfId="92" applyNumberFormat="1" applyFont="1" applyBorder="1" applyAlignment="1">
      <alignment horizontal="center" vertical="center" wrapText="1"/>
    </xf>
    <xf numFmtId="166" fontId="16" fillId="0" borderId="1" xfId="92" applyNumberFormat="1" applyFont="1" applyFill="1" applyBorder="1" applyAlignment="1">
      <alignment horizontal="center" vertical="center" wrapText="1"/>
    </xf>
    <xf numFmtId="0" fontId="16" fillId="0" borderId="12" xfId="92" applyFont="1" applyFill="1" applyBorder="1" applyAlignment="1">
      <alignment horizontal="center" vertical="center" wrapText="1"/>
    </xf>
    <xf numFmtId="0" fontId="16" fillId="0" borderId="12" xfId="92" applyFont="1" applyFill="1" applyBorder="1" applyAlignment="1">
      <alignment horizontal="left" vertical="center" wrapText="1"/>
    </xf>
    <xf numFmtId="0" fontId="16" fillId="0" borderId="1" xfId="92" applyFont="1" applyBorder="1" applyAlignment="1">
      <alignment horizontal="left" vertical="center" wrapText="1"/>
    </xf>
    <xf numFmtId="0" fontId="16" fillId="0" borderId="1" xfId="92" applyFont="1" applyBorder="1" applyAlignment="1">
      <alignment horizontal="center" vertical="center" wrapText="1"/>
    </xf>
    <xf numFmtId="0" fontId="16" fillId="0" borderId="0" xfId="92" applyFont="1" applyBorder="1" applyAlignment="1">
      <alignment horizontal="left" vertical="center" wrapText="1"/>
    </xf>
    <xf numFmtId="0" fontId="16" fillId="0" borderId="0" xfId="92" applyFont="1" applyBorder="1" applyAlignment="1">
      <alignment horizontal="center" vertical="center" wrapText="1"/>
    </xf>
    <xf numFmtId="166" fontId="16" fillId="0" borderId="0" xfId="92" applyNumberFormat="1" applyFont="1" applyFill="1" applyBorder="1" applyAlignment="1">
      <alignment horizontal="center" vertical="center" wrapText="1"/>
    </xf>
    <xf numFmtId="166" fontId="22" fillId="0" borderId="0" xfId="92" applyNumberFormat="1" applyFont="1" applyBorder="1" applyAlignment="1">
      <alignment horizontal="center" vertical="center" wrapText="1"/>
    </xf>
    <xf numFmtId="49" fontId="16" fillId="0" borderId="0" xfId="92" applyNumberFormat="1" applyFont="1" applyBorder="1" applyAlignment="1">
      <alignment horizontal="center" vertical="center" wrapText="1"/>
    </xf>
    <xf numFmtId="0" fontId="16" fillId="0" borderId="0" xfId="92" applyFont="1" applyBorder="1" applyAlignment="1">
      <alignment vertical="center" wrapText="1"/>
    </xf>
    <xf numFmtId="0" fontId="16" fillId="0" borderId="1" xfId="12" applyNumberFormat="1" applyFont="1" applyFill="1" applyBorder="1" applyAlignment="1">
      <alignment horizontal="left" vertical="center" wrapText="1"/>
    </xf>
    <xf numFmtId="0" fontId="19" fillId="0" borderId="1" xfId="12" applyNumberFormat="1" applyFont="1" applyFill="1" applyBorder="1" applyAlignment="1">
      <alignment horizontal="center" vertical="center" wrapText="1"/>
    </xf>
    <xf numFmtId="0" fontId="16" fillId="0" borderId="1" xfId="12" applyNumberFormat="1" applyFont="1" applyFill="1" applyBorder="1" applyAlignment="1">
      <alignment horizontal="left" vertical="center" wrapText="1"/>
    </xf>
    <xf numFmtId="0" fontId="16" fillId="0" borderId="1" xfId="12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/>
    </xf>
    <xf numFmtId="49" fontId="16" fillId="0" borderId="11" xfId="0" applyNumberFormat="1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9" fillId="0" borderId="3" xfId="12" applyNumberFormat="1" applyFont="1" applyFill="1" applyBorder="1" applyAlignment="1">
      <alignment horizontal="center" vertical="center" wrapText="1"/>
    </xf>
    <xf numFmtId="49" fontId="16" fillId="0" borderId="0" xfId="96" applyNumberFormat="1" applyFont="1" applyFill="1" applyBorder="1" applyAlignment="1">
      <alignment horizontal="center" vertical="center"/>
    </xf>
    <xf numFmtId="0" fontId="16" fillId="0" borderId="0" xfId="96" applyFont="1" applyAlignment="1">
      <alignment vertical="center"/>
    </xf>
    <xf numFmtId="0" fontId="16" fillId="0" borderId="0" xfId="96" applyFont="1" applyFill="1" applyBorder="1" applyAlignment="1">
      <alignment horizontal="left" vertical="center" wrapText="1"/>
    </xf>
    <xf numFmtId="0" fontId="16" fillId="0" borderId="0" xfId="96" applyFont="1" applyFill="1" applyBorder="1" applyAlignment="1">
      <alignment horizontal="right" vertical="center"/>
    </xf>
    <xf numFmtId="0" fontId="32" fillId="0" borderId="0" xfId="96" applyFont="1" applyFill="1"/>
    <xf numFmtId="0" fontId="16" fillId="0" borderId="0" xfId="96" applyFont="1" applyAlignment="1">
      <alignment horizontal="center"/>
    </xf>
    <xf numFmtId="0" fontId="16" fillId="0" borderId="0" xfId="96" applyFont="1" applyFill="1"/>
    <xf numFmtId="0" fontId="22" fillId="0" borderId="0" xfId="96" applyFont="1" applyFill="1" applyBorder="1" applyAlignment="1">
      <alignment horizontal="center" vertical="center" wrapText="1"/>
    </xf>
    <xf numFmtId="0" fontId="22" fillId="0" borderId="1" xfId="96" applyFont="1" applyFill="1" applyBorder="1" applyAlignment="1">
      <alignment horizontal="center" vertical="center"/>
    </xf>
    <xf numFmtId="49" fontId="22" fillId="0" borderId="1" xfId="96" applyNumberFormat="1" applyFont="1" applyFill="1" applyBorder="1" applyAlignment="1">
      <alignment horizontal="center" vertical="center"/>
    </xf>
    <xf numFmtId="0" fontId="22" fillId="0" borderId="1" xfId="96" applyFont="1" applyFill="1" applyBorder="1" applyAlignment="1">
      <alignment horizontal="justify" vertical="center" wrapText="1"/>
    </xf>
    <xf numFmtId="167" fontId="22" fillId="0" borderId="1" xfId="96" applyNumberFormat="1" applyFont="1" applyFill="1" applyBorder="1" applyAlignment="1">
      <alignment horizontal="center" vertical="center"/>
    </xf>
    <xf numFmtId="49" fontId="16" fillId="0" borderId="1" xfId="96" applyNumberFormat="1" applyFont="1" applyFill="1" applyBorder="1" applyAlignment="1">
      <alignment horizontal="center" vertical="center"/>
    </xf>
    <xf numFmtId="0" fontId="16" fillId="0" borderId="1" xfId="96" applyFont="1" applyFill="1" applyBorder="1" applyAlignment="1">
      <alignment horizontal="justify" vertical="center" wrapText="1"/>
    </xf>
    <xf numFmtId="167" fontId="16" fillId="0" borderId="1" xfId="96" applyNumberFormat="1" applyFont="1" applyFill="1" applyBorder="1" applyAlignment="1">
      <alignment horizontal="center" vertical="center"/>
    </xf>
    <xf numFmtId="167" fontId="32" fillId="0" borderId="1" xfId="51" applyNumberFormat="1" applyFont="1" applyFill="1" applyBorder="1" applyAlignment="1">
      <alignment horizontal="center" vertical="center"/>
    </xf>
    <xf numFmtId="49" fontId="22" fillId="0" borderId="1" xfId="96" applyNumberFormat="1" applyFont="1" applyBorder="1" applyAlignment="1">
      <alignment horizontal="center" vertical="center"/>
    </xf>
    <xf numFmtId="49" fontId="16" fillId="0" borderId="1" xfId="96" applyNumberFormat="1" applyFont="1" applyBorder="1" applyAlignment="1">
      <alignment horizontal="center" vertical="center"/>
    </xf>
    <xf numFmtId="166" fontId="16" fillId="0" borderId="16" xfId="60" applyNumberFormat="1" applyFont="1" applyFill="1" applyBorder="1" applyAlignment="1" applyProtection="1">
      <alignment horizontal="center" vertical="center"/>
    </xf>
    <xf numFmtId="166" fontId="16" fillId="0" borderId="16" xfId="51" applyNumberFormat="1" applyFont="1" applyBorder="1" applyAlignment="1">
      <alignment horizontal="center" vertical="center" wrapText="1"/>
    </xf>
    <xf numFmtId="167" fontId="16" fillId="0" borderId="1" xfId="96" applyNumberFormat="1" applyFont="1" applyFill="1" applyBorder="1" applyAlignment="1">
      <alignment horizontal="center" vertical="center" wrapText="1"/>
    </xf>
    <xf numFmtId="0" fontId="16" fillId="0" borderId="1" xfId="96" applyFont="1" applyBorder="1" applyAlignment="1">
      <alignment horizontal="center" vertical="center"/>
    </xf>
    <xf numFmtId="0" fontId="22" fillId="0" borderId="1" xfId="96" applyFont="1" applyBorder="1" applyAlignment="1">
      <alignment horizontal="center" vertical="center"/>
    </xf>
    <xf numFmtId="0" fontId="16" fillId="0" borderId="1" xfId="96" applyFont="1" applyFill="1" applyBorder="1" applyAlignment="1">
      <alignment horizontal="justify" vertical="top" wrapText="1"/>
    </xf>
    <xf numFmtId="49" fontId="16" fillId="0" borderId="1" xfId="96" applyNumberFormat="1" applyFont="1" applyFill="1" applyBorder="1" applyAlignment="1">
      <alignment horizontal="center" vertical="center" wrapText="1"/>
    </xf>
    <xf numFmtId="3" fontId="16" fillId="0" borderId="1" xfId="96" applyNumberFormat="1" applyFont="1" applyBorder="1" applyAlignment="1">
      <alignment horizontal="center" vertical="center" wrapText="1"/>
    </xf>
    <xf numFmtId="3" fontId="22" fillId="0" borderId="1" xfId="96" applyNumberFormat="1" applyFont="1" applyBorder="1" applyAlignment="1">
      <alignment horizontal="center" vertical="center" wrapText="1"/>
    </xf>
    <xf numFmtId="0" fontId="22" fillId="0" borderId="1" xfId="96" applyNumberFormat="1" applyFont="1" applyFill="1" applyBorder="1" applyAlignment="1" applyProtection="1">
      <alignment horizontal="center" vertical="center"/>
    </xf>
    <xf numFmtId="0" fontId="22" fillId="0" borderId="1" xfId="96" applyNumberFormat="1" applyFont="1" applyFill="1" applyBorder="1" applyAlignment="1" applyProtection="1">
      <alignment horizontal="justify" vertical="center" wrapText="1"/>
    </xf>
    <xf numFmtId="0" fontId="16" fillId="0" borderId="1" xfId="96" applyNumberFormat="1" applyFont="1" applyFill="1" applyBorder="1" applyAlignment="1" applyProtection="1">
      <alignment horizontal="justify" vertical="center" wrapText="1"/>
    </xf>
    <xf numFmtId="0" fontId="16" fillId="0" borderId="1" xfId="96" applyNumberFormat="1" applyFont="1" applyFill="1" applyBorder="1" applyAlignment="1" applyProtection="1">
      <alignment horizontal="center" vertical="center"/>
    </xf>
    <xf numFmtId="0" fontId="22" fillId="0" borderId="1" xfId="96" applyFont="1" applyFill="1" applyBorder="1" applyAlignment="1">
      <alignment horizontal="left" vertical="center" wrapText="1"/>
    </xf>
    <xf numFmtId="167" fontId="16" fillId="0" borderId="0" xfId="96" applyNumberFormat="1" applyFont="1" applyFill="1"/>
    <xf numFmtId="0" fontId="32" fillId="0" borderId="0" xfId="96" applyFont="1"/>
    <xf numFmtId="0" fontId="19" fillId="0" borderId="0" xfId="12" applyNumberFormat="1" applyFont="1" applyFill="1" applyAlignment="1">
      <alignment horizontal="right" vertical="top" wrapText="1"/>
    </xf>
    <xf numFmtId="0" fontId="19" fillId="0" borderId="1" xfId="12" applyNumberFormat="1" applyFont="1" applyFill="1" applyBorder="1" applyAlignment="1">
      <alignment horizontal="center" vertical="center" wrapText="1"/>
    </xf>
    <xf numFmtId="0" fontId="19" fillId="0" borderId="7" xfId="12" applyNumberFormat="1" applyFont="1" applyFill="1" applyBorder="1" applyAlignment="1">
      <alignment horizontal="center" vertical="center" wrapText="1"/>
    </xf>
    <xf numFmtId="0" fontId="19" fillId="0" borderId="1" xfId="12" applyNumberFormat="1" applyFont="1" applyFill="1" applyBorder="1" applyAlignment="1">
      <alignment horizontal="center" vertical="center" wrapText="1"/>
    </xf>
    <xf numFmtId="0" fontId="19" fillId="0" borderId="7" xfId="12" applyNumberFormat="1" applyFont="1" applyFill="1" applyBorder="1" applyAlignment="1">
      <alignment horizontal="left" vertical="center" wrapText="1"/>
    </xf>
    <xf numFmtId="167" fontId="19" fillId="0" borderId="7" xfId="12" applyNumberFormat="1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vertical="center" wrapText="1"/>
    </xf>
    <xf numFmtId="167" fontId="23" fillId="0" borderId="1" xfId="12" applyNumberFormat="1" applyFont="1" applyFill="1" applyBorder="1" applyAlignment="1">
      <alignment horizontal="center" vertical="center" wrapText="1"/>
    </xf>
    <xf numFmtId="0" fontId="19" fillId="0" borderId="1" xfId="12" applyNumberFormat="1" applyFont="1" applyFill="1" applyBorder="1" applyAlignment="1">
      <alignment horizontal="center" vertical="center" wrapText="1"/>
    </xf>
    <xf numFmtId="0" fontId="16" fillId="0" borderId="1" xfId="12" applyNumberFormat="1" applyFont="1" applyFill="1" applyBorder="1" applyAlignment="1">
      <alignment horizontal="left" vertical="center" wrapText="1"/>
    </xf>
    <xf numFmtId="0" fontId="16" fillId="0" borderId="1" xfId="12" applyNumberFormat="1" applyFont="1" applyFill="1" applyBorder="1" applyAlignment="1">
      <alignment horizontal="center" vertical="center" wrapText="1"/>
    </xf>
    <xf numFmtId="49" fontId="22" fillId="0" borderId="1" xfId="0" applyNumberFormat="1" applyFont="1" applyBorder="1" applyAlignment="1">
      <alignment horizontal="center"/>
    </xf>
    <xf numFmtId="0" fontId="16" fillId="0" borderId="0" xfId="0" applyFont="1" applyAlignment="1">
      <alignment horizontal="right"/>
    </xf>
    <xf numFmtId="0" fontId="22" fillId="0" borderId="0" xfId="0" applyFont="1" applyAlignment="1">
      <alignment horizontal="center" wrapText="1"/>
    </xf>
    <xf numFmtId="49" fontId="16" fillId="0" borderId="12" xfId="0" applyNumberFormat="1" applyFont="1" applyBorder="1" applyAlignment="1">
      <alignment horizontal="center" vertical="center" wrapText="1"/>
    </xf>
    <xf numFmtId="49" fontId="16" fillId="0" borderId="15" xfId="0" applyNumberFormat="1" applyFont="1" applyBorder="1" applyAlignment="1">
      <alignment horizontal="center" vertical="center" wrapText="1"/>
    </xf>
    <xf numFmtId="49" fontId="16" fillId="0" borderId="11" xfId="0" applyNumberFormat="1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0" xfId="96" applyFont="1" applyFill="1" applyBorder="1" applyAlignment="1">
      <alignment horizontal="right" vertical="center"/>
    </xf>
    <xf numFmtId="0" fontId="22" fillId="0" borderId="0" xfId="96" applyFont="1" applyFill="1" applyBorder="1" applyAlignment="1">
      <alignment horizontal="center" vertical="center" wrapText="1"/>
    </xf>
    <xf numFmtId="49" fontId="22" fillId="0" borderId="1" xfId="96" applyNumberFormat="1" applyFont="1" applyFill="1" applyBorder="1" applyAlignment="1">
      <alignment horizontal="center" vertical="center" wrapText="1"/>
    </xf>
    <xf numFmtId="0" fontId="22" fillId="0" borderId="1" xfId="96" applyFont="1" applyFill="1" applyBorder="1" applyAlignment="1">
      <alignment horizontal="center" vertical="center" wrapText="1"/>
    </xf>
    <xf numFmtId="0" fontId="19" fillId="0" borderId="7" xfId="12" applyNumberFormat="1" applyFont="1" applyFill="1" applyBorder="1" applyAlignment="1">
      <alignment horizontal="center" vertical="center" wrapText="1"/>
    </xf>
    <xf numFmtId="0" fontId="19" fillId="0" borderId="8" xfId="12" applyNumberFormat="1" applyFont="1" applyFill="1" applyBorder="1" applyAlignment="1">
      <alignment horizontal="center" vertical="center" wrapText="1"/>
    </xf>
    <xf numFmtId="0" fontId="19" fillId="0" borderId="9" xfId="12" applyNumberFormat="1" applyFont="1" applyFill="1" applyBorder="1" applyAlignment="1">
      <alignment horizontal="center" vertical="center" wrapText="1"/>
    </xf>
    <xf numFmtId="0" fontId="19" fillId="0" borderId="0" xfId="12" applyNumberFormat="1" applyFont="1" applyFill="1" applyAlignment="1">
      <alignment horizontal="right" vertical="center" wrapText="1"/>
    </xf>
    <xf numFmtId="0" fontId="23" fillId="0" borderId="10" xfId="12" applyNumberFormat="1" applyFont="1" applyFill="1" applyBorder="1" applyAlignment="1">
      <alignment horizontal="center" vertical="center" wrapText="1"/>
    </xf>
    <xf numFmtId="0" fontId="19" fillId="0" borderId="4" xfId="12" applyNumberFormat="1" applyFont="1" applyFill="1" applyBorder="1" applyAlignment="1">
      <alignment horizontal="center" vertical="center" wrapText="1"/>
    </xf>
    <xf numFmtId="0" fontId="19" fillId="0" borderId="6" xfId="12" applyNumberFormat="1" applyFont="1" applyFill="1" applyBorder="1" applyAlignment="1">
      <alignment horizontal="center" vertical="center" wrapText="1"/>
    </xf>
    <xf numFmtId="0" fontId="19" fillId="0" borderId="5" xfId="12" applyNumberFormat="1" applyFont="1" applyFill="1" applyBorder="1" applyAlignment="1">
      <alignment horizontal="center" vertical="center" wrapText="1"/>
    </xf>
    <xf numFmtId="0" fontId="19" fillId="0" borderId="0" xfId="12" applyNumberFormat="1" applyFont="1" applyFill="1" applyAlignment="1">
      <alignment horizontal="right" vertical="top" wrapText="1"/>
    </xf>
    <xf numFmtId="0" fontId="23" fillId="0" borderId="0" xfId="12" applyNumberFormat="1" applyFont="1" applyFill="1" applyAlignment="1">
      <alignment horizontal="center" vertical="center" wrapText="1"/>
    </xf>
    <xf numFmtId="0" fontId="19" fillId="0" borderId="1" xfId="12" applyNumberFormat="1" applyFont="1" applyFill="1" applyBorder="1" applyAlignment="1">
      <alignment horizontal="center" vertical="center" wrapText="1"/>
    </xf>
    <xf numFmtId="0" fontId="16" fillId="0" borderId="1" xfId="12" applyNumberFormat="1" applyFont="1" applyFill="1" applyBorder="1" applyAlignment="1">
      <alignment horizontal="left" vertical="center" wrapText="1"/>
    </xf>
    <xf numFmtId="0" fontId="16" fillId="0" borderId="1" xfId="12" applyNumberFormat="1" applyFont="1" applyFill="1" applyBorder="1" applyAlignment="1">
      <alignment horizontal="center" vertical="center" wrapText="1"/>
    </xf>
    <xf numFmtId="0" fontId="19" fillId="0" borderId="3" xfId="12" applyNumberFormat="1" applyFont="1" applyFill="1" applyBorder="1" applyAlignment="1">
      <alignment horizontal="center" vertical="center" wrapText="1"/>
    </xf>
    <xf numFmtId="0" fontId="19" fillId="0" borderId="3" xfId="12" applyNumberFormat="1" applyFont="1" applyFill="1" applyBorder="1" applyAlignment="1">
      <alignment horizontal="left" vertical="center" wrapText="1"/>
    </xf>
    <xf numFmtId="0" fontId="19" fillId="0" borderId="0" xfId="13" applyNumberFormat="1" applyFont="1" applyFill="1" applyAlignment="1">
      <alignment horizontal="right" vertical="center" wrapText="1"/>
    </xf>
    <xf numFmtId="0" fontId="23" fillId="0" borderId="0" xfId="13" applyNumberFormat="1" applyFont="1" applyFill="1" applyAlignment="1">
      <alignment horizontal="center" vertical="center" wrapText="1"/>
    </xf>
    <xf numFmtId="0" fontId="19" fillId="0" borderId="3" xfId="13" applyNumberFormat="1" applyFont="1" applyFill="1" applyBorder="1" applyAlignment="1">
      <alignment horizontal="center" vertical="center" wrapText="1"/>
    </xf>
    <xf numFmtId="166" fontId="19" fillId="0" borderId="3" xfId="13" applyNumberFormat="1" applyFont="1" applyFill="1" applyBorder="1" applyAlignment="1">
      <alignment horizontal="center" vertical="center" wrapText="1"/>
    </xf>
    <xf numFmtId="0" fontId="16" fillId="0" borderId="0" xfId="92" applyFont="1" applyBorder="1" applyAlignment="1">
      <alignment horizontal="left" vertical="center" wrapText="1"/>
    </xf>
    <xf numFmtId="0" fontId="16" fillId="0" borderId="1" xfId="92" applyFont="1" applyBorder="1" applyAlignment="1">
      <alignment horizontal="left" vertical="center" wrapText="1"/>
    </xf>
    <xf numFmtId="0" fontId="16" fillId="0" borderId="1" xfId="92" applyFont="1" applyBorder="1" applyAlignment="1">
      <alignment horizontal="center" vertical="center" wrapText="1"/>
    </xf>
    <xf numFmtId="0" fontId="16" fillId="0" borderId="13" xfId="92" applyFont="1" applyBorder="1" applyAlignment="1">
      <alignment horizontal="center" vertical="center" wrapText="1"/>
    </xf>
    <xf numFmtId="0" fontId="16" fillId="0" borderId="14" xfId="92" applyFont="1" applyBorder="1" applyAlignment="1">
      <alignment horizontal="center" vertical="center" wrapText="1"/>
    </xf>
    <xf numFmtId="0" fontId="16" fillId="0" borderId="2" xfId="92" applyFont="1" applyBorder="1" applyAlignment="1">
      <alignment horizontal="center" vertical="center" wrapText="1"/>
    </xf>
    <xf numFmtId="0" fontId="22" fillId="0" borderId="0" xfId="92" applyFont="1" applyAlignment="1">
      <alignment horizontal="center"/>
    </xf>
    <xf numFmtId="0" fontId="22" fillId="0" borderId="0" xfId="92" applyFont="1" applyBorder="1" applyAlignment="1">
      <alignment horizontal="left" vertical="center" wrapText="1"/>
    </xf>
    <xf numFmtId="0" fontId="16" fillId="0" borderId="12" xfId="90" applyFont="1" applyBorder="1" applyAlignment="1">
      <alignment horizontal="center" vertical="center" wrapText="1"/>
    </xf>
    <xf numFmtId="0" fontId="16" fillId="0" borderId="11" xfId="90" applyFont="1" applyBorder="1" applyAlignment="1">
      <alignment horizontal="center" vertical="center" wrapText="1"/>
    </xf>
    <xf numFmtId="0" fontId="16" fillId="0" borderId="1" xfId="90" applyFont="1" applyBorder="1" applyAlignment="1">
      <alignment horizontal="center" vertical="center" wrapText="1"/>
    </xf>
    <xf numFmtId="0" fontId="16" fillId="0" borderId="0" xfId="90" applyFont="1" applyAlignment="1">
      <alignment horizontal="right" vertical="top" wrapText="1"/>
    </xf>
    <xf numFmtId="168" fontId="16" fillId="0" borderId="0" xfId="91" applyNumberFormat="1" applyFont="1" applyAlignment="1">
      <alignment horizontal="right" vertical="top" wrapText="1"/>
    </xf>
    <xf numFmtId="0" fontId="22" fillId="0" borderId="0" xfId="90" applyFont="1" applyAlignment="1">
      <alignment horizontal="center" vertical="top" wrapText="1"/>
    </xf>
    <xf numFmtId="0" fontId="26" fillId="0" borderId="0" xfId="90" applyFont="1" applyAlignment="1">
      <alignment horizontal="left" vertical="center" wrapText="1"/>
    </xf>
    <xf numFmtId="0" fontId="16" fillId="0" borderId="0" xfId="0" applyFont="1" applyFill="1" applyAlignment="1">
      <alignment vertical="center" wrapText="1"/>
    </xf>
    <xf numFmtId="0" fontId="16" fillId="0" borderId="0" xfId="90" applyFont="1" applyAlignment="1">
      <alignment horizontal="left" vertical="center" wrapText="1"/>
    </xf>
    <xf numFmtId="0" fontId="22" fillId="0" borderId="0" xfId="95" applyNumberFormat="1" applyFont="1" applyFill="1" applyBorder="1" applyAlignment="1">
      <alignment horizontal="center" vertical="center" wrapText="1"/>
    </xf>
    <xf numFmtId="0" fontId="22" fillId="0" borderId="0" xfId="95" applyNumberFormat="1" applyFont="1" applyFill="1" applyBorder="1" applyAlignment="1">
      <alignment horizontal="left" vertical="center" wrapText="1"/>
    </xf>
    <xf numFmtId="0" fontId="16" fillId="0" borderId="0" xfId="95" applyNumberFormat="1" applyFont="1" applyFill="1" applyBorder="1" applyAlignment="1">
      <alignment horizontal="center" vertical="center" wrapText="1"/>
    </xf>
    <xf numFmtId="0" fontId="16" fillId="0" borderId="0" xfId="95" applyNumberFormat="1" applyFont="1" applyFill="1" applyBorder="1" applyAlignment="1">
      <alignment horizontal="left" vertical="center" wrapText="1"/>
    </xf>
  </cellXfs>
  <cellStyles count="97">
    <cellStyle name="Обычный" xfId="0" builtinId="0"/>
    <cellStyle name="Обычный 10" xfId="12"/>
    <cellStyle name="Обычный 10 2" xfId="95"/>
    <cellStyle name="Обычный 11" xfId="13"/>
    <cellStyle name="Обычный 11 2" xfId="35"/>
    <cellStyle name="Обычный 12" xfId="24"/>
    <cellStyle name="Обычный 13" xfId="25"/>
    <cellStyle name="Обычный 13 2" xfId="22"/>
    <cellStyle name="Обычный 13 2 2" xfId="36"/>
    <cellStyle name="Обычный 13 2 2 2" xfId="63"/>
    <cellStyle name="Обычный 13 2 3" xfId="37"/>
    <cellStyle name="Обычный 13 2 4" xfId="64"/>
    <cellStyle name="Обычный 13 2 5" xfId="84"/>
    <cellStyle name="Обычный 13 3" xfId="38"/>
    <cellStyle name="Обычный 13 4" xfId="65"/>
    <cellStyle name="Обычный 14" xfId="39"/>
    <cellStyle name="Обычный 15" xfId="34"/>
    <cellStyle name="Обычный 2" xfId="1"/>
    <cellStyle name="Обычный 2 2" xfId="11"/>
    <cellStyle name="Обычный 2 2 2" xfId="40"/>
    <cellStyle name="Обычный 2 2 3" xfId="66"/>
    <cellStyle name="Обычный 2 3" xfId="14"/>
    <cellStyle name="Обычный 2 3 2" xfId="41"/>
    <cellStyle name="Обычный 2 3 3" xfId="67"/>
    <cellStyle name="Обычный 2 4" xfId="15"/>
    <cellStyle name="Обычный 2 4 2" xfId="42"/>
    <cellStyle name="Обычный 2 4 3" xfId="68"/>
    <cellStyle name="Обычный 2 5" xfId="16"/>
    <cellStyle name="Обычный 2 5 2" xfId="43"/>
    <cellStyle name="Обычный 2 5 3" xfId="69"/>
    <cellStyle name="Обычный 2 6" xfId="17"/>
    <cellStyle name="Обычный 2 6 2" xfId="44"/>
    <cellStyle name="Обычный 2 6 3" xfId="70"/>
    <cellStyle name="Обычный 2 7" xfId="18"/>
    <cellStyle name="Обычный 2 7 2" xfId="45"/>
    <cellStyle name="Обычный 2 7 3" xfId="71"/>
    <cellStyle name="Обычный 2 8" xfId="21"/>
    <cellStyle name="Обычный 2 8 2" xfId="26"/>
    <cellStyle name="Обычный 2 8 2 2" xfId="32"/>
    <cellStyle name="Обычный 2 8 2 3" xfId="61"/>
    <cellStyle name="Обычный 2 8 2 3 2" xfId="86"/>
    <cellStyle name="Обычный 2 8 2 3 3" xfId="88"/>
    <cellStyle name="Обычный 2 8 2 3 3 2" xfId="92"/>
    <cellStyle name="Обычный 2 8 2 3 3 3" xfId="96"/>
    <cellStyle name="Обычный 2 8 3" xfId="27"/>
    <cellStyle name="Обычный 2 8 3 2" xfId="46"/>
    <cellStyle name="Обычный 2 8 3 3" xfId="72"/>
    <cellStyle name="Обычный 2 8 4" xfId="28"/>
    <cellStyle name="Обычный 2 8 4 2" xfId="47"/>
    <cellStyle name="Обычный 2 8 4 3" xfId="73"/>
    <cellStyle name="Обычный 2 8 5" xfId="29"/>
    <cellStyle name="Обычный 2 8 5 2" xfId="48"/>
    <cellStyle name="Обычный 2 8 5 3" xfId="74"/>
    <cellStyle name="Обычный 2 8 6" xfId="49"/>
    <cellStyle name="Обычный 2 8 6 2" xfId="75"/>
    <cellStyle name="Обычный 2 8 7" xfId="31"/>
    <cellStyle name="Обычный 2 8 7 2" xfId="33"/>
    <cellStyle name="Обычный 2 8 7 3" xfId="62"/>
    <cellStyle name="Обычный 2 8 7 3 2" xfId="87"/>
    <cellStyle name="Обычный 2 8 7 3 3" xfId="89"/>
    <cellStyle name="Обычный 2 8 7 3 3 2" xfId="93"/>
    <cellStyle name="Обычный 2 8 8" xfId="50"/>
    <cellStyle name="Обычный 2 8 9" xfId="76"/>
    <cellStyle name="Обычный 2 9" xfId="51"/>
    <cellStyle name="Обычный 3" xfId="2"/>
    <cellStyle name="Обычный 3 2" xfId="52"/>
    <cellStyle name="Обычный 4" xfId="3"/>
    <cellStyle name="Обычный 4 2" xfId="9"/>
    <cellStyle name="Обычный 4 2 2" xfId="19"/>
    <cellStyle name="Обычный 4 2 2 2" xfId="20"/>
    <cellStyle name="Обычный 4 2 2 2 2" xfId="53"/>
    <cellStyle name="Обычный 4 2 2 2 3" xfId="77"/>
    <cellStyle name="Обычный 4 2 2 3" xfId="54"/>
    <cellStyle name="Обычный 4 2 2 4" xfId="78"/>
    <cellStyle name="Обычный 4 2 3" xfId="30"/>
    <cellStyle name="Обычный 4 2 3 2" xfId="23"/>
    <cellStyle name="Обычный 4 2 3 2 2" xfId="55"/>
    <cellStyle name="Обычный 4 2 3 2 2 2" xfId="79"/>
    <cellStyle name="Обычный 4 2 3 2 3" xfId="56"/>
    <cellStyle name="Обычный 4 2 3 2 4" xfId="80"/>
    <cellStyle name="Обычный 4 2 3 2 5" xfId="85"/>
    <cellStyle name="Обычный 4 2 3 3" xfId="57"/>
    <cellStyle name="Обычный 4 2 3 4" xfId="81"/>
    <cellStyle name="Обычный 4 2 4" xfId="58"/>
    <cellStyle name="Обычный 4 2 5" xfId="82"/>
    <cellStyle name="Обычный 4 2 6" xfId="94"/>
    <cellStyle name="Обычный 4 3" xfId="59"/>
    <cellStyle name="Обычный 4 4" xfId="83"/>
    <cellStyle name="Обычный 5" xfId="5"/>
    <cellStyle name="Обычный 6" xfId="6"/>
    <cellStyle name="Обычный 7" xfId="7"/>
    <cellStyle name="Обычный 8" xfId="8"/>
    <cellStyle name="Обычный 9" xfId="10"/>
    <cellStyle name="Обычный_приложение_Программа госзаимствований 2003" xfId="90"/>
    <cellStyle name="Финансовый [0] 2" xfId="91"/>
    <cellStyle name="Финансовый 2" xfId="4"/>
    <cellStyle name="Финансовый 2 2" xfId="6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workbookViewId="0">
      <selection activeCell="A4" sqref="A4"/>
    </sheetView>
  </sheetViews>
  <sheetFormatPr defaultColWidth="9.140625" defaultRowHeight="15.75"/>
  <cols>
    <col min="1" max="1" width="30.5703125" style="41" customWidth="1"/>
    <col min="2" max="2" width="51.5703125" style="41" customWidth="1"/>
    <col min="3" max="3" width="11.7109375" style="74" customWidth="1"/>
    <col min="4" max="5" width="11.7109375" style="41" customWidth="1"/>
    <col min="6" max="16384" width="9.140625" style="41"/>
  </cols>
  <sheetData>
    <row r="1" spans="1:5">
      <c r="A1" s="205" t="s">
        <v>303</v>
      </c>
      <c r="B1" s="205"/>
      <c r="C1" s="205"/>
      <c r="D1" s="205"/>
      <c r="E1" s="205"/>
    </row>
    <row r="2" spans="1:5">
      <c r="A2" s="205" t="s">
        <v>605</v>
      </c>
      <c r="B2" s="205"/>
      <c r="C2" s="205"/>
      <c r="D2" s="205"/>
      <c r="E2" s="205"/>
    </row>
    <row r="3" spans="1:5">
      <c r="A3" s="205" t="s">
        <v>606</v>
      </c>
      <c r="B3" s="205"/>
      <c r="C3" s="205"/>
      <c r="D3" s="205"/>
      <c r="E3" s="205"/>
    </row>
    <row r="5" spans="1:5">
      <c r="A5" s="206" t="s">
        <v>304</v>
      </c>
      <c r="B5" s="206"/>
      <c r="C5" s="206"/>
      <c r="D5" s="206"/>
      <c r="E5" s="206"/>
    </row>
    <row r="6" spans="1:5">
      <c r="A6" s="206" t="s">
        <v>349</v>
      </c>
      <c r="B6" s="206"/>
      <c r="C6" s="206"/>
      <c r="D6" s="206"/>
      <c r="E6" s="206"/>
    </row>
    <row r="8" spans="1:5">
      <c r="A8" s="207" t="s">
        <v>305</v>
      </c>
      <c r="B8" s="210" t="s">
        <v>20</v>
      </c>
      <c r="C8" s="213" t="s">
        <v>93</v>
      </c>
      <c r="D8" s="214"/>
      <c r="E8" s="215"/>
    </row>
    <row r="9" spans="1:5">
      <c r="A9" s="208"/>
      <c r="B9" s="211"/>
      <c r="C9" s="216" t="s">
        <v>94</v>
      </c>
      <c r="D9" s="216" t="s">
        <v>95</v>
      </c>
      <c r="E9" s="216"/>
    </row>
    <row r="10" spans="1:5">
      <c r="A10" s="209"/>
      <c r="B10" s="212"/>
      <c r="C10" s="216"/>
      <c r="D10" s="157" t="s">
        <v>107</v>
      </c>
      <c r="E10" s="157" t="s">
        <v>350</v>
      </c>
    </row>
    <row r="11" spans="1:5">
      <c r="A11" s="155" t="s">
        <v>4</v>
      </c>
      <c r="B11" s="156">
        <v>2</v>
      </c>
      <c r="C11" s="156">
        <v>3</v>
      </c>
      <c r="D11" s="65">
        <v>4</v>
      </c>
      <c r="E11" s="65">
        <v>5</v>
      </c>
    </row>
    <row r="12" spans="1:5" ht="31.5">
      <c r="A12" s="66" t="s">
        <v>306</v>
      </c>
      <c r="B12" s="67" t="s">
        <v>307</v>
      </c>
      <c r="C12" s="68">
        <f>C15+C13</f>
        <v>0</v>
      </c>
      <c r="D12" s="68">
        <f>D15+D13</f>
        <v>0</v>
      </c>
      <c r="E12" s="68">
        <f>E15+E13</f>
        <v>0</v>
      </c>
    </row>
    <row r="13" spans="1:5" ht="47.25">
      <c r="A13" s="69" t="s">
        <v>308</v>
      </c>
      <c r="B13" s="70" t="s">
        <v>309</v>
      </c>
      <c r="C13" s="71">
        <f>C14</f>
        <v>29598.6</v>
      </c>
      <c r="D13" s="71">
        <f>D14</f>
        <v>28848.3</v>
      </c>
      <c r="E13" s="71">
        <f>E14</f>
        <v>27911.9</v>
      </c>
    </row>
    <row r="14" spans="1:5" ht="47.25">
      <c r="A14" s="69" t="s">
        <v>346</v>
      </c>
      <c r="B14" s="70" t="s">
        <v>344</v>
      </c>
      <c r="C14" s="71">
        <v>29598.6</v>
      </c>
      <c r="D14" s="71">
        <v>28848.3</v>
      </c>
      <c r="E14" s="71">
        <v>27911.9</v>
      </c>
    </row>
    <row r="15" spans="1:5" ht="63">
      <c r="A15" s="69" t="s">
        <v>310</v>
      </c>
      <c r="B15" s="70" t="s">
        <v>311</v>
      </c>
      <c r="C15" s="71">
        <f>C16</f>
        <v>-29598.6</v>
      </c>
      <c r="D15" s="71">
        <f t="shared" ref="D15:E15" si="0">D16</f>
        <v>-28848.3</v>
      </c>
      <c r="E15" s="71">
        <f t="shared" si="0"/>
        <v>-27911.9</v>
      </c>
    </row>
    <row r="16" spans="1:5" ht="63">
      <c r="A16" s="69" t="s">
        <v>347</v>
      </c>
      <c r="B16" s="70" t="s">
        <v>345</v>
      </c>
      <c r="C16" s="71">
        <v>-29598.6</v>
      </c>
      <c r="D16" s="71">
        <v>-28848.3</v>
      </c>
      <c r="E16" s="71">
        <v>-27911.9</v>
      </c>
    </row>
    <row r="17" spans="1:5" ht="31.5">
      <c r="A17" s="66" t="s">
        <v>312</v>
      </c>
      <c r="B17" s="67" t="s">
        <v>313</v>
      </c>
      <c r="C17" s="68">
        <f>C18+C21</f>
        <v>10000</v>
      </c>
      <c r="D17" s="68">
        <f t="shared" ref="D17:E17" si="1">D18+D21</f>
        <v>0</v>
      </c>
      <c r="E17" s="68">
        <f t="shared" si="1"/>
        <v>0</v>
      </c>
    </row>
    <row r="18" spans="1:5">
      <c r="A18" s="69" t="s">
        <v>314</v>
      </c>
      <c r="B18" s="70" t="s">
        <v>315</v>
      </c>
      <c r="C18" s="71">
        <f t="shared" ref="C18:E19" si="2">C19</f>
        <v>-686138.79999999993</v>
      </c>
      <c r="D18" s="71">
        <f t="shared" si="2"/>
        <v>-677439.10000000009</v>
      </c>
      <c r="E18" s="71">
        <f t="shared" si="2"/>
        <v>-670216.4</v>
      </c>
    </row>
    <row r="19" spans="1:5">
      <c r="A19" s="69" t="s">
        <v>316</v>
      </c>
      <c r="B19" s="70" t="s">
        <v>317</v>
      </c>
      <c r="C19" s="71">
        <f t="shared" si="2"/>
        <v>-686138.79999999993</v>
      </c>
      <c r="D19" s="71">
        <f t="shared" si="2"/>
        <v>-677439.10000000009</v>
      </c>
      <c r="E19" s="71">
        <f t="shared" si="2"/>
        <v>-670216.4</v>
      </c>
    </row>
    <row r="20" spans="1:5" ht="31.5">
      <c r="A20" s="69" t="s">
        <v>318</v>
      </c>
      <c r="B20" s="70" t="s">
        <v>319</v>
      </c>
      <c r="C20" s="71">
        <f>-(656540.2+29598.6)</f>
        <v>-686138.79999999993</v>
      </c>
      <c r="D20" s="157">
        <f>-(648590.8+28848.3)</f>
        <v>-677439.10000000009</v>
      </c>
      <c r="E20" s="157">
        <f>-(642304.5+27911.9)</f>
        <v>-670216.4</v>
      </c>
    </row>
    <row r="21" spans="1:5">
      <c r="A21" s="69" t="s">
        <v>320</v>
      </c>
      <c r="B21" s="70" t="s">
        <v>321</v>
      </c>
      <c r="C21" s="71">
        <f t="shared" ref="C21:E22" si="3">C22</f>
        <v>696138.79999999993</v>
      </c>
      <c r="D21" s="71">
        <f t="shared" si="3"/>
        <v>677439.10000000009</v>
      </c>
      <c r="E21" s="71">
        <f t="shared" si="3"/>
        <v>670216.4</v>
      </c>
    </row>
    <row r="22" spans="1:5">
      <c r="A22" s="69" t="s">
        <v>322</v>
      </c>
      <c r="B22" s="70" t="s">
        <v>323</v>
      </c>
      <c r="C22" s="71">
        <f t="shared" si="3"/>
        <v>696138.79999999993</v>
      </c>
      <c r="D22" s="71">
        <f t="shared" si="3"/>
        <v>677439.10000000009</v>
      </c>
      <c r="E22" s="71">
        <f t="shared" si="3"/>
        <v>670216.4</v>
      </c>
    </row>
    <row r="23" spans="1:5" ht="31.5">
      <c r="A23" s="69" t="s">
        <v>324</v>
      </c>
      <c r="B23" s="70" t="s">
        <v>325</v>
      </c>
      <c r="C23" s="71">
        <f>666540.2+29598.6</f>
        <v>696138.79999999993</v>
      </c>
      <c r="D23" s="157">
        <f>648590.8+28848.3</f>
        <v>677439.10000000009</v>
      </c>
      <c r="E23" s="157">
        <f>642304.5+27911.9</f>
        <v>670216.4</v>
      </c>
    </row>
    <row r="24" spans="1:5">
      <c r="A24" s="204" t="s">
        <v>326</v>
      </c>
      <c r="B24" s="204"/>
      <c r="C24" s="68">
        <f>C17+C12</f>
        <v>10000</v>
      </c>
      <c r="D24" s="68">
        <f>D17+D12</f>
        <v>0</v>
      </c>
      <c r="E24" s="68">
        <f>E17+E12</f>
        <v>0</v>
      </c>
    </row>
    <row r="26" spans="1:5">
      <c r="A26" s="72"/>
      <c r="B26" s="73"/>
    </row>
    <row r="27" spans="1:5">
      <c r="B27" s="154"/>
    </row>
  </sheetData>
  <mergeCells count="11">
    <mergeCell ref="A24:B24"/>
    <mergeCell ref="A1:E1"/>
    <mergeCell ref="A2:E2"/>
    <mergeCell ref="A3:E3"/>
    <mergeCell ref="A5:E5"/>
    <mergeCell ref="A6:E6"/>
    <mergeCell ref="A8:A10"/>
    <mergeCell ref="B8:B10"/>
    <mergeCell ref="C8:E8"/>
    <mergeCell ref="C9:C10"/>
    <mergeCell ref="D9:E9"/>
  </mergeCells>
  <pageMargins left="0.59055118110236227" right="0.19685039370078741" top="0.19685039370078741" bottom="0.19685039370078741" header="0.51181102362204722" footer="0.51181102362204722"/>
  <pageSetup paperSize="9" scale="8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7"/>
  <sheetViews>
    <sheetView zoomScale="75" zoomScaleNormal="75" workbookViewId="0">
      <selection activeCell="B4" sqref="B4"/>
    </sheetView>
  </sheetViews>
  <sheetFormatPr defaultColWidth="9.140625" defaultRowHeight="15.75"/>
  <cols>
    <col min="1" max="1" width="31.7109375" style="164" bestFit="1" customWidth="1"/>
    <col min="2" max="2" width="58.7109375" style="160" customWidth="1"/>
    <col min="3" max="5" width="12.42578125" style="165" customWidth="1"/>
    <col min="6" max="8" width="9.28515625" style="163" bestFit="1" customWidth="1"/>
    <col min="9" max="10" width="9.140625" style="163"/>
    <col min="11" max="16384" width="9.140625" style="192"/>
  </cols>
  <sheetData>
    <row r="1" spans="1:5">
      <c r="A1" s="159"/>
      <c r="C1" s="161"/>
      <c r="D1" s="161"/>
      <c r="E1" s="162" t="s">
        <v>579</v>
      </c>
    </row>
    <row r="2" spans="1:5">
      <c r="A2" s="217" t="s">
        <v>607</v>
      </c>
      <c r="B2" s="217"/>
      <c r="C2" s="217"/>
      <c r="D2" s="217"/>
      <c r="E2" s="217"/>
    </row>
    <row r="3" spans="1:5">
      <c r="B3" s="217" t="s">
        <v>608</v>
      </c>
      <c r="C3" s="217"/>
      <c r="D3" s="217"/>
      <c r="E3" s="217"/>
    </row>
    <row r="4" spans="1:5">
      <c r="A4" s="159"/>
      <c r="B4" s="161"/>
    </row>
    <row r="5" spans="1:5" ht="60.75" customHeight="1">
      <c r="A5" s="218" t="s">
        <v>395</v>
      </c>
      <c r="B5" s="218"/>
      <c r="C5" s="218"/>
      <c r="D5" s="218"/>
      <c r="E5" s="218"/>
    </row>
    <row r="6" spans="1:5">
      <c r="A6" s="166"/>
      <c r="B6" s="166"/>
    </row>
    <row r="7" spans="1:5">
      <c r="A7" s="219" t="s">
        <v>396</v>
      </c>
      <c r="B7" s="220" t="s">
        <v>397</v>
      </c>
      <c r="C7" s="220" t="s">
        <v>398</v>
      </c>
      <c r="D7" s="220"/>
      <c r="E7" s="220"/>
    </row>
    <row r="8" spans="1:5">
      <c r="A8" s="219"/>
      <c r="B8" s="220"/>
      <c r="C8" s="167" t="s">
        <v>94</v>
      </c>
      <c r="D8" s="167" t="s">
        <v>107</v>
      </c>
      <c r="E8" s="167" t="s">
        <v>350</v>
      </c>
    </row>
    <row r="9" spans="1:5">
      <c r="A9" s="168" t="s">
        <v>399</v>
      </c>
      <c r="B9" s="169" t="s">
        <v>400</v>
      </c>
      <c r="C9" s="170">
        <f>C10+C21+C26+C34+C37+C51+C62+C69+C58+C15</f>
        <v>355182.73</v>
      </c>
      <c r="D9" s="170">
        <f>D10+D21+D26+D34+D37+D51+D62+D69+D58+D15</f>
        <v>346179.72</v>
      </c>
      <c r="E9" s="170">
        <f>E10+E21+E26+E34+E37+E51+E62+E69+E58+E15</f>
        <v>334942.39</v>
      </c>
    </row>
    <row r="10" spans="1:5">
      <c r="A10" s="168" t="s">
        <v>401</v>
      </c>
      <c r="B10" s="169" t="s">
        <v>402</v>
      </c>
      <c r="C10" s="170">
        <f t="shared" ref="C10:D10" si="0">C11</f>
        <v>202372</v>
      </c>
      <c r="D10" s="170">
        <f t="shared" si="0"/>
        <v>190022.7</v>
      </c>
      <c r="E10" s="170">
        <f>E11</f>
        <v>182922.90000000002</v>
      </c>
    </row>
    <row r="11" spans="1:5">
      <c r="A11" s="168" t="s">
        <v>403</v>
      </c>
      <c r="B11" s="169" t="s">
        <v>404</v>
      </c>
      <c r="C11" s="170">
        <f t="shared" ref="C11:D11" si="1">C12+C13+C14</f>
        <v>202372</v>
      </c>
      <c r="D11" s="170">
        <f t="shared" si="1"/>
        <v>190022.7</v>
      </c>
      <c r="E11" s="170">
        <f>E12+E13+E14</f>
        <v>182922.90000000002</v>
      </c>
    </row>
    <row r="12" spans="1:5" ht="78.75">
      <c r="A12" s="171" t="s">
        <v>405</v>
      </c>
      <c r="B12" s="172" t="s">
        <v>406</v>
      </c>
      <c r="C12" s="173">
        <v>196722.4</v>
      </c>
      <c r="D12" s="173">
        <v>184592.7</v>
      </c>
      <c r="E12" s="173">
        <v>177580.1</v>
      </c>
    </row>
    <row r="13" spans="1:5" ht="126">
      <c r="A13" s="171" t="s">
        <v>407</v>
      </c>
      <c r="B13" s="172" t="s">
        <v>408</v>
      </c>
      <c r="C13" s="173">
        <v>1180.4000000000001</v>
      </c>
      <c r="D13" s="173">
        <v>1134.3</v>
      </c>
      <c r="E13" s="173">
        <v>1116.2</v>
      </c>
    </row>
    <row r="14" spans="1:5" ht="47.25">
      <c r="A14" s="171" t="s">
        <v>409</v>
      </c>
      <c r="B14" s="172" t="s">
        <v>410</v>
      </c>
      <c r="C14" s="173">
        <v>4469.2</v>
      </c>
      <c r="D14" s="173">
        <v>4295.7</v>
      </c>
      <c r="E14" s="173">
        <v>4226.6000000000004</v>
      </c>
    </row>
    <row r="15" spans="1:5" ht="47.25">
      <c r="A15" s="168" t="s">
        <v>411</v>
      </c>
      <c r="B15" s="169" t="s">
        <v>412</v>
      </c>
      <c r="C15" s="170">
        <f t="shared" ref="C15:D15" si="2">C16</f>
        <v>2400.6</v>
      </c>
      <c r="D15" s="170">
        <f t="shared" si="2"/>
        <v>2850.8</v>
      </c>
      <c r="E15" s="170">
        <f>E16</f>
        <v>3199.6</v>
      </c>
    </row>
    <row r="16" spans="1:5" ht="31.5">
      <c r="A16" s="168" t="s">
        <v>413</v>
      </c>
      <c r="B16" s="169" t="s">
        <v>414</v>
      </c>
      <c r="C16" s="170">
        <f>C17+C18+C19+C20</f>
        <v>2400.6</v>
      </c>
      <c r="D16" s="170">
        <f t="shared" ref="D16:E16" si="3">D17+D18+D19+D20</f>
        <v>2850.8</v>
      </c>
      <c r="E16" s="170">
        <f t="shared" si="3"/>
        <v>3199.6</v>
      </c>
    </row>
    <row r="17" spans="1:5" ht="94.5">
      <c r="A17" s="171" t="s">
        <v>415</v>
      </c>
      <c r="B17" s="172" t="s">
        <v>416</v>
      </c>
      <c r="C17" s="173">
        <v>869.3</v>
      </c>
      <c r="D17" s="173">
        <v>1033.0999999999999</v>
      </c>
      <c r="E17" s="173">
        <v>1157.2</v>
      </c>
    </row>
    <row r="18" spans="1:5" ht="99" customHeight="1">
      <c r="A18" s="171" t="s">
        <v>417</v>
      </c>
      <c r="B18" s="172" t="s">
        <v>418</v>
      </c>
      <c r="C18" s="173">
        <v>6</v>
      </c>
      <c r="D18" s="173">
        <v>6.8</v>
      </c>
      <c r="E18" s="173">
        <v>7.4</v>
      </c>
    </row>
    <row r="19" spans="1:5" ht="94.5">
      <c r="A19" s="171" t="s">
        <v>419</v>
      </c>
      <c r="B19" s="172" t="s">
        <v>420</v>
      </c>
      <c r="C19" s="173">
        <v>1683.3</v>
      </c>
      <c r="D19" s="173">
        <v>2003.1</v>
      </c>
      <c r="E19" s="173">
        <v>2244.6</v>
      </c>
    </row>
    <row r="20" spans="1:5" ht="94.5">
      <c r="A20" s="171" t="s">
        <v>421</v>
      </c>
      <c r="B20" s="172" t="s">
        <v>422</v>
      </c>
      <c r="C20" s="173">
        <v>-158</v>
      </c>
      <c r="D20" s="173">
        <v>-192.2</v>
      </c>
      <c r="E20" s="173">
        <v>-209.6</v>
      </c>
    </row>
    <row r="21" spans="1:5">
      <c r="A21" s="168" t="s">
        <v>423</v>
      </c>
      <c r="B21" s="169" t="s">
        <v>424</v>
      </c>
      <c r="C21" s="170">
        <f t="shared" ref="C21:E21" si="4">C22+C24</f>
        <v>36312</v>
      </c>
      <c r="D21" s="170">
        <f t="shared" si="4"/>
        <v>39167</v>
      </c>
      <c r="E21" s="170">
        <f t="shared" si="4"/>
        <v>35122</v>
      </c>
    </row>
    <row r="22" spans="1:5" ht="31.5">
      <c r="A22" s="168" t="s">
        <v>425</v>
      </c>
      <c r="B22" s="169" t="s">
        <v>426</v>
      </c>
      <c r="C22" s="170">
        <f t="shared" ref="C22:D22" si="5">C23</f>
        <v>28804</v>
      </c>
      <c r="D22" s="170">
        <f t="shared" si="5"/>
        <v>30672</v>
      </c>
      <c r="E22" s="170">
        <f>E23</f>
        <v>7668</v>
      </c>
    </row>
    <row r="23" spans="1:5" ht="31.5">
      <c r="A23" s="171" t="s">
        <v>427</v>
      </c>
      <c r="B23" s="172" t="s">
        <v>426</v>
      </c>
      <c r="C23" s="173">
        <v>28804</v>
      </c>
      <c r="D23" s="174">
        <v>30672</v>
      </c>
      <c r="E23" s="174">
        <v>7668</v>
      </c>
    </row>
    <row r="24" spans="1:5" ht="31.5">
      <c r="A24" s="175" t="s">
        <v>428</v>
      </c>
      <c r="B24" s="169" t="s">
        <v>429</v>
      </c>
      <c r="C24" s="170">
        <f t="shared" ref="C24:D24" si="6">C25</f>
        <v>7508</v>
      </c>
      <c r="D24" s="170">
        <f t="shared" si="6"/>
        <v>8495</v>
      </c>
      <c r="E24" s="170">
        <f>E25</f>
        <v>27454</v>
      </c>
    </row>
    <row r="25" spans="1:5" ht="47.25">
      <c r="A25" s="176" t="s">
        <v>430</v>
      </c>
      <c r="B25" s="172" t="s">
        <v>431</v>
      </c>
      <c r="C25" s="177">
        <v>7508</v>
      </c>
      <c r="D25" s="178">
        <v>8495</v>
      </c>
      <c r="E25" s="178">
        <v>27454</v>
      </c>
    </row>
    <row r="26" spans="1:5">
      <c r="A26" s="168" t="s">
        <v>432</v>
      </c>
      <c r="B26" s="169" t="s">
        <v>433</v>
      </c>
      <c r="C26" s="170">
        <f t="shared" ref="C26:D26" si="7">C27+C29</f>
        <v>65618</v>
      </c>
      <c r="D26" s="170">
        <f t="shared" si="7"/>
        <v>67387</v>
      </c>
      <c r="E26" s="170">
        <f>E27+E29</f>
        <v>69320</v>
      </c>
    </row>
    <row r="27" spans="1:5">
      <c r="A27" s="168" t="s">
        <v>434</v>
      </c>
      <c r="B27" s="169" t="s">
        <v>435</v>
      </c>
      <c r="C27" s="170">
        <f t="shared" ref="C27:D27" si="8">C28</f>
        <v>16039</v>
      </c>
      <c r="D27" s="170">
        <f t="shared" si="8"/>
        <v>17642</v>
      </c>
      <c r="E27" s="170">
        <f>E28</f>
        <v>19407</v>
      </c>
    </row>
    <row r="28" spans="1:5" ht="47.25">
      <c r="A28" s="171" t="s">
        <v>436</v>
      </c>
      <c r="B28" s="172" t="s">
        <v>437</v>
      </c>
      <c r="C28" s="179">
        <v>16039</v>
      </c>
      <c r="D28" s="179">
        <v>17642</v>
      </c>
      <c r="E28" s="179">
        <v>19407</v>
      </c>
    </row>
    <row r="29" spans="1:5">
      <c r="A29" s="168" t="s">
        <v>438</v>
      </c>
      <c r="B29" s="169" t="s">
        <v>439</v>
      </c>
      <c r="C29" s="170">
        <f t="shared" ref="C29:D29" si="9">C30+C32</f>
        <v>49579</v>
      </c>
      <c r="D29" s="170">
        <f t="shared" si="9"/>
        <v>49745</v>
      </c>
      <c r="E29" s="170">
        <f>E30+E32</f>
        <v>49913</v>
      </c>
    </row>
    <row r="30" spans="1:5">
      <c r="A30" s="171" t="s">
        <v>440</v>
      </c>
      <c r="B30" s="172" t="s">
        <v>441</v>
      </c>
      <c r="C30" s="173">
        <f t="shared" ref="C30:D30" si="10">C31</f>
        <v>41623</v>
      </c>
      <c r="D30" s="173">
        <f t="shared" si="10"/>
        <v>41789</v>
      </c>
      <c r="E30" s="173">
        <f>E31</f>
        <v>41957</v>
      </c>
    </row>
    <row r="31" spans="1:5" ht="31.5">
      <c r="A31" s="171" t="s">
        <v>442</v>
      </c>
      <c r="B31" s="172" t="s">
        <v>443</v>
      </c>
      <c r="C31" s="179">
        <v>41623</v>
      </c>
      <c r="D31" s="179">
        <v>41789</v>
      </c>
      <c r="E31" s="179">
        <v>41957</v>
      </c>
    </row>
    <row r="32" spans="1:5">
      <c r="A32" s="171" t="s">
        <v>444</v>
      </c>
      <c r="B32" s="172" t="s">
        <v>445</v>
      </c>
      <c r="C32" s="173">
        <f t="shared" ref="C32:D32" si="11">C33</f>
        <v>7956</v>
      </c>
      <c r="D32" s="173">
        <f t="shared" si="11"/>
        <v>7956</v>
      </c>
      <c r="E32" s="173">
        <f>E33</f>
        <v>7956</v>
      </c>
    </row>
    <row r="33" spans="1:5" ht="34.9" customHeight="1">
      <c r="A33" s="171" t="s">
        <v>446</v>
      </c>
      <c r="B33" s="172" t="s">
        <v>447</v>
      </c>
      <c r="C33" s="179">
        <f>8396-440</f>
        <v>7956</v>
      </c>
      <c r="D33" s="179">
        <f t="shared" ref="D33:E33" si="12">8396-440</f>
        <v>7956</v>
      </c>
      <c r="E33" s="179">
        <f t="shared" si="12"/>
        <v>7956</v>
      </c>
    </row>
    <row r="34" spans="1:5">
      <c r="A34" s="168" t="s">
        <v>448</v>
      </c>
      <c r="B34" s="169" t="s">
        <v>449</v>
      </c>
      <c r="C34" s="170">
        <f>C35</f>
        <v>3822</v>
      </c>
      <c r="D34" s="170">
        <f t="shared" ref="D34:E34" si="13">D35</f>
        <v>3822</v>
      </c>
      <c r="E34" s="170">
        <f t="shared" si="13"/>
        <v>3822</v>
      </c>
    </row>
    <row r="35" spans="1:5" ht="34.9" customHeight="1">
      <c r="A35" s="168" t="s">
        <v>450</v>
      </c>
      <c r="B35" s="169" t="s">
        <v>451</v>
      </c>
      <c r="C35" s="170">
        <f t="shared" ref="C35:D35" si="14">C36</f>
        <v>3822</v>
      </c>
      <c r="D35" s="170">
        <f t="shared" si="14"/>
        <v>3822</v>
      </c>
      <c r="E35" s="170">
        <f>E36</f>
        <v>3822</v>
      </c>
    </row>
    <row r="36" spans="1:5" ht="47.25">
      <c r="A36" s="171" t="s">
        <v>452</v>
      </c>
      <c r="B36" s="172" t="s">
        <v>453</v>
      </c>
      <c r="C36" s="179">
        <v>3822</v>
      </c>
      <c r="D36" s="179">
        <v>3822</v>
      </c>
      <c r="E36" s="179">
        <v>3822</v>
      </c>
    </row>
    <row r="37" spans="1:5" ht="47.25">
      <c r="A37" s="168" t="s">
        <v>454</v>
      </c>
      <c r="B37" s="169" t="s">
        <v>455</v>
      </c>
      <c r="C37" s="170">
        <f t="shared" ref="C37:D37" si="15">C38+C45+C48</f>
        <v>29519.800000000003</v>
      </c>
      <c r="D37" s="170">
        <f t="shared" si="15"/>
        <v>28676.300000000003</v>
      </c>
      <c r="E37" s="170">
        <f>E38+E45+E48</f>
        <v>27382.300000000003</v>
      </c>
    </row>
    <row r="38" spans="1:5" ht="110.25">
      <c r="A38" s="168" t="s">
        <v>456</v>
      </c>
      <c r="B38" s="169" t="s">
        <v>457</v>
      </c>
      <c r="C38" s="170">
        <f t="shared" ref="C38:D38" si="16">C39+C41+C43</f>
        <v>28467.300000000003</v>
      </c>
      <c r="D38" s="170">
        <f t="shared" si="16"/>
        <v>27884.800000000003</v>
      </c>
      <c r="E38" s="170">
        <f>E39+E41+E43</f>
        <v>27266.300000000003</v>
      </c>
    </row>
    <row r="39" spans="1:5" ht="78.75">
      <c r="A39" s="171" t="s">
        <v>458</v>
      </c>
      <c r="B39" s="172" t="s">
        <v>459</v>
      </c>
      <c r="C39" s="173">
        <f t="shared" ref="C39:D39" si="17">C40</f>
        <v>11903.1</v>
      </c>
      <c r="D39" s="173">
        <f t="shared" si="17"/>
        <v>11320.6</v>
      </c>
      <c r="E39" s="173">
        <f>E40</f>
        <v>10702.1</v>
      </c>
    </row>
    <row r="40" spans="1:5" ht="94.5">
      <c r="A40" s="171" t="s">
        <v>460</v>
      </c>
      <c r="B40" s="172" t="s">
        <v>461</v>
      </c>
      <c r="C40" s="173">
        <v>11903.1</v>
      </c>
      <c r="D40" s="173">
        <v>11320.6</v>
      </c>
      <c r="E40" s="173">
        <v>10702.1</v>
      </c>
    </row>
    <row r="41" spans="1:5" ht="94.5">
      <c r="A41" s="171" t="s">
        <v>462</v>
      </c>
      <c r="B41" s="172" t="s">
        <v>463</v>
      </c>
      <c r="C41" s="179">
        <f t="shared" ref="C41:E41" si="18">C42</f>
        <v>2050.8000000000002</v>
      </c>
      <c r="D41" s="179">
        <f t="shared" si="18"/>
        <v>2050.8000000000002</v>
      </c>
      <c r="E41" s="179">
        <f t="shared" si="18"/>
        <v>2050.8000000000002</v>
      </c>
    </row>
    <row r="42" spans="1:5" ht="78.75">
      <c r="A42" s="171" t="s">
        <v>464</v>
      </c>
      <c r="B42" s="172" t="s">
        <v>465</v>
      </c>
      <c r="C42" s="179">
        <v>2050.8000000000002</v>
      </c>
      <c r="D42" s="179">
        <v>2050.8000000000002</v>
      </c>
      <c r="E42" s="179">
        <v>2050.8000000000002</v>
      </c>
    </row>
    <row r="43" spans="1:5" ht="47.25">
      <c r="A43" s="171" t="s">
        <v>466</v>
      </c>
      <c r="B43" s="172" t="s">
        <v>467</v>
      </c>
      <c r="C43" s="173">
        <f t="shared" ref="C43:D43" si="19">C44</f>
        <v>14513.4</v>
      </c>
      <c r="D43" s="173">
        <f t="shared" si="19"/>
        <v>14513.4</v>
      </c>
      <c r="E43" s="173">
        <f>E44</f>
        <v>14513.4</v>
      </c>
    </row>
    <row r="44" spans="1:5" ht="65.25" customHeight="1">
      <c r="A44" s="171" t="s">
        <v>468</v>
      </c>
      <c r="B44" s="172" t="s">
        <v>469</v>
      </c>
      <c r="C44" s="173">
        <v>14513.4</v>
      </c>
      <c r="D44" s="173">
        <v>14513.4</v>
      </c>
      <c r="E44" s="173">
        <v>14513.4</v>
      </c>
    </row>
    <row r="45" spans="1:5" ht="31.5">
      <c r="A45" s="168" t="s">
        <v>470</v>
      </c>
      <c r="B45" s="169" t="s">
        <v>471</v>
      </c>
      <c r="C45" s="170">
        <f t="shared" ref="C45:D46" si="20">C46</f>
        <v>116</v>
      </c>
      <c r="D45" s="170">
        <f t="shared" si="20"/>
        <v>116</v>
      </c>
      <c r="E45" s="170">
        <f>E46</f>
        <v>116</v>
      </c>
    </row>
    <row r="46" spans="1:5" ht="63">
      <c r="A46" s="171" t="s">
        <v>472</v>
      </c>
      <c r="B46" s="172" t="s">
        <v>473</v>
      </c>
      <c r="C46" s="173">
        <f t="shared" si="20"/>
        <v>116</v>
      </c>
      <c r="D46" s="173">
        <f t="shared" si="20"/>
        <v>116</v>
      </c>
      <c r="E46" s="173">
        <f>E47</f>
        <v>116</v>
      </c>
    </row>
    <row r="47" spans="1:5" ht="63">
      <c r="A47" s="171" t="s">
        <v>474</v>
      </c>
      <c r="B47" s="172" t="s">
        <v>475</v>
      </c>
      <c r="C47" s="173">
        <v>116</v>
      </c>
      <c r="D47" s="173">
        <v>116</v>
      </c>
      <c r="E47" s="173">
        <v>116</v>
      </c>
    </row>
    <row r="48" spans="1:5" ht="100.15" customHeight="1">
      <c r="A48" s="168" t="s">
        <v>476</v>
      </c>
      <c r="B48" s="169" t="s">
        <v>477</v>
      </c>
      <c r="C48" s="170">
        <f t="shared" ref="C48:D49" si="21">C49</f>
        <v>936.5</v>
      </c>
      <c r="D48" s="170">
        <f t="shared" si="21"/>
        <v>675.5</v>
      </c>
      <c r="E48" s="170">
        <f>E49</f>
        <v>0</v>
      </c>
    </row>
    <row r="49" spans="1:5" ht="94.5">
      <c r="A49" s="171" t="s">
        <v>478</v>
      </c>
      <c r="B49" s="172" t="s">
        <v>479</v>
      </c>
      <c r="C49" s="173">
        <f t="shared" si="21"/>
        <v>936.5</v>
      </c>
      <c r="D49" s="173">
        <f t="shared" si="21"/>
        <v>675.5</v>
      </c>
      <c r="E49" s="173">
        <f>E50</f>
        <v>0</v>
      </c>
    </row>
    <row r="50" spans="1:5" ht="99" customHeight="1">
      <c r="A50" s="171" t="s">
        <v>480</v>
      </c>
      <c r="B50" s="172" t="s">
        <v>481</v>
      </c>
      <c r="C50" s="173">
        <v>936.5</v>
      </c>
      <c r="D50" s="173">
        <v>675.5</v>
      </c>
      <c r="E50" s="173"/>
    </row>
    <row r="51" spans="1:5" ht="31.5">
      <c r="A51" s="168" t="s">
        <v>482</v>
      </c>
      <c r="B51" s="169" t="s">
        <v>483</v>
      </c>
      <c r="C51" s="170">
        <f t="shared" ref="C51:D51" si="22">C52</f>
        <v>894.34</v>
      </c>
      <c r="D51" s="170">
        <f t="shared" si="22"/>
        <v>931.30000000000007</v>
      </c>
      <c r="E51" s="170">
        <f>E52</f>
        <v>971.7</v>
      </c>
    </row>
    <row r="52" spans="1:5" ht="21.6" customHeight="1">
      <c r="A52" s="168" t="s">
        <v>484</v>
      </c>
      <c r="B52" s="169" t="s">
        <v>485</v>
      </c>
      <c r="C52" s="170">
        <f>SUM(C53:C55)</f>
        <v>894.34</v>
      </c>
      <c r="D52" s="170">
        <f>SUM(D53:D55)</f>
        <v>931.30000000000007</v>
      </c>
      <c r="E52" s="170">
        <f>SUM(E53:E55)</f>
        <v>971.7</v>
      </c>
    </row>
    <row r="53" spans="1:5" ht="31.5">
      <c r="A53" s="180" t="s">
        <v>486</v>
      </c>
      <c r="B53" s="172" t="s">
        <v>487</v>
      </c>
      <c r="C53" s="173">
        <v>547.14</v>
      </c>
      <c r="D53" s="173">
        <v>570.1</v>
      </c>
      <c r="E53" s="173">
        <v>590.6</v>
      </c>
    </row>
    <row r="54" spans="1:5" ht="31.5">
      <c r="A54" s="180" t="s">
        <v>488</v>
      </c>
      <c r="B54" s="172" t="s">
        <v>489</v>
      </c>
      <c r="C54" s="173">
        <v>311.10000000000002</v>
      </c>
      <c r="D54" s="173">
        <v>324.10000000000002</v>
      </c>
      <c r="E54" s="173">
        <v>335.8</v>
      </c>
    </row>
    <row r="55" spans="1:5" ht="31.5">
      <c r="A55" s="181" t="s">
        <v>490</v>
      </c>
      <c r="B55" s="169" t="s">
        <v>491</v>
      </c>
      <c r="C55" s="170">
        <f>C56+C57</f>
        <v>36.099999999999994</v>
      </c>
      <c r="D55" s="170">
        <f t="shared" ref="D55:E55" si="23">D56+D57</f>
        <v>37.1</v>
      </c>
      <c r="E55" s="170">
        <f t="shared" si="23"/>
        <v>45.3</v>
      </c>
    </row>
    <row r="56" spans="1:5" ht="31.5">
      <c r="A56" s="180" t="s">
        <v>492</v>
      </c>
      <c r="B56" s="172" t="s">
        <v>493</v>
      </c>
      <c r="C56" s="173">
        <v>13.7</v>
      </c>
      <c r="D56" s="173">
        <v>14.3</v>
      </c>
      <c r="E56" s="173">
        <v>14.8</v>
      </c>
    </row>
    <row r="57" spans="1:5" ht="31.5">
      <c r="A57" s="180" t="s">
        <v>494</v>
      </c>
      <c r="B57" s="172" t="s">
        <v>495</v>
      </c>
      <c r="C57" s="173">
        <v>22.4</v>
      </c>
      <c r="D57" s="173">
        <v>22.8</v>
      </c>
      <c r="E57" s="173">
        <v>30.5</v>
      </c>
    </row>
    <row r="58" spans="1:5" ht="47.25">
      <c r="A58" s="168" t="s">
        <v>496</v>
      </c>
      <c r="B58" s="169" t="s">
        <v>497</v>
      </c>
      <c r="C58" s="170">
        <f t="shared" ref="C58:E60" si="24">C59</f>
        <v>1342.8</v>
      </c>
      <c r="D58" s="170">
        <f t="shared" si="24"/>
        <v>1251.8</v>
      </c>
      <c r="E58" s="170">
        <f t="shared" si="24"/>
        <v>1160.9000000000001</v>
      </c>
    </row>
    <row r="59" spans="1:5">
      <c r="A59" s="181" t="s">
        <v>498</v>
      </c>
      <c r="B59" s="169" t="s">
        <v>499</v>
      </c>
      <c r="C59" s="170">
        <f t="shared" si="24"/>
        <v>1342.8</v>
      </c>
      <c r="D59" s="170">
        <f t="shared" si="24"/>
        <v>1251.8</v>
      </c>
      <c r="E59" s="170">
        <f t="shared" si="24"/>
        <v>1160.9000000000001</v>
      </c>
    </row>
    <row r="60" spans="1:5">
      <c r="A60" s="180" t="s">
        <v>500</v>
      </c>
      <c r="B60" s="172" t="s">
        <v>501</v>
      </c>
      <c r="C60" s="173">
        <f t="shared" si="24"/>
        <v>1342.8</v>
      </c>
      <c r="D60" s="173">
        <f t="shared" si="24"/>
        <v>1251.8</v>
      </c>
      <c r="E60" s="173">
        <f t="shared" si="24"/>
        <v>1160.9000000000001</v>
      </c>
    </row>
    <row r="61" spans="1:5" ht="31.5">
      <c r="A61" s="180" t="s">
        <v>502</v>
      </c>
      <c r="B61" s="172" t="s">
        <v>503</v>
      </c>
      <c r="C61" s="173">
        <v>1342.8</v>
      </c>
      <c r="D61" s="173">
        <v>1251.8</v>
      </c>
      <c r="E61" s="173">
        <v>1160.9000000000001</v>
      </c>
    </row>
    <row r="62" spans="1:5" ht="31.5">
      <c r="A62" s="168" t="s">
        <v>504</v>
      </c>
      <c r="B62" s="169" t="s">
        <v>505</v>
      </c>
      <c r="C62" s="170">
        <f t="shared" ref="C62:D62" si="25">C63+C66</f>
        <v>7918.8</v>
      </c>
      <c r="D62" s="170">
        <f t="shared" si="25"/>
        <v>6930.4000000000005</v>
      </c>
      <c r="E62" s="170">
        <f>E63+E66</f>
        <v>6025</v>
      </c>
    </row>
    <row r="63" spans="1:5" ht="94.5">
      <c r="A63" s="168" t="s">
        <v>506</v>
      </c>
      <c r="B63" s="169" t="s">
        <v>507</v>
      </c>
      <c r="C63" s="170">
        <f t="shared" ref="C63:D64" si="26">C64</f>
        <v>5344.5</v>
      </c>
      <c r="D63" s="170">
        <f t="shared" si="26"/>
        <v>5217.6000000000004</v>
      </c>
      <c r="E63" s="170">
        <f>E64</f>
        <v>4578.8</v>
      </c>
    </row>
    <row r="64" spans="1:5" ht="110.25">
      <c r="A64" s="171" t="s">
        <v>508</v>
      </c>
      <c r="B64" s="172" t="s">
        <v>509</v>
      </c>
      <c r="C64" s="173">
        <f t="shared" si="26"/>
        <v>5344.5</v>
      </c>
      <c r="D64" s="173">
        <f t="shared" si="26"/>
        <v>5217.6000000000004</v>
      </c>
      <c r="E64" s="173">
        <f>E65</f>
        <v>4578.8</v>
      </c>
    </row>
    <row r="65" spans="1:5" ht="94.5">
      <c r="A65" s="171" t="s">
        <v>510</v>
      </c>
      <c r="B65" s="172" t="s">
        <v>511</v>
      </c>
      <c r="C65" s="173">
        <v>5344.5</v>
      </c>
      <c r="D65" s="173">
        <v>5217.6000000000004</v>
      </c>
      <c r="E65" s="173">
        <f>537.8+4041</f>
        <v>4578.8</v>
      </c>
    </row>
    <row r="66" spans="1:5" ht="47.25">
      <c r="A66" s="168" t="s">
        <v>512</v>
      </c>
      <c r="B66" s="169" t="s">
        <v>513</v>
      </c>
      <c r="C66" s="170">
        <f>C67</f>
        <v>2574.3000000000002</v>
      </c>
      <c r="D66" s="170">
        <f t="shared" ref="D66:E66" si="27">D67</f>
        <v>1712.8</v>
      </c>
      <c r="E66" s="170">
        <f t="shared" si="27"/>
        <v>1446.2</v>
      </c>
    </row>
    <row r="67" spans="1:5" ht="47.25">
      <c r="A67" s="171" t="s">
        <v>514</v>
      </c>
      <c r="B67" s="172" t="s">
        <v>515</v>
      </c>
      <c r="C67" s="173">
        <f t="shared" ref="C67:D67" si="28">C68</f>
        <v>2574.3000000000002</v>
      </c>
      <c r="D67" s="173">
        <f t="shared" si="28"/>
        <v>1712.8</v>
      </c>
      <c r="E67" s="173">
        <f>E68</f>
        <v>1446.2</v>
      </c>
    </row>
    <row r="68" spans="1:5" ht="63">
      <c r="A68" s="171" t="s">
        <v>516</v>
      </c>
      <c r="B68" s="172" t="s">
        <v>517</v>
      </c>
      <c r="C68" s="173">
        <v>2574.3000000000002</v>
      </c>
      <c r="D68" s="173">
        <v>1712.8</v>
      </c>
      <c r="E68" s="173">
        <v>1446.2</v>
      </c>
    </row>
    <row r="69" spans="1:5">
      <c r="A69" s="168" t="s">
        <v>518</v>
      </c>
      <c r="B69" s="169" t="s">
        <v>519</v>
      </c>
      <c r="C69" s="170">
        <f>C70+C77+C80+C83+C86+C88+C73+C74+C81+C85</f>
        <v>4982.3900000000003</v>
      </c>
      <c r="D69" s="170">
        <f>D70+D77+D80+D83+D86+D88+D73+D74+D81+D85</f>
        <v>5140.42</v>
      </c>
      <c r="E69" s="170">
        <f>E70+E77+E80+E83+E86+E88+E73+E74+E81+E85</f>
        <v>5015.99</v>
      </c>
    </row>
    <row r="70" spans="1:5" ht="31.5">
      <c r="A70" s="168" t="s">
        <v>520</v>
      </c>
      <c r="B70" s="169" t="s">
        <v>521</v>
      </c>
      <c r="C70" s="170">
        <f t="shared" ref="C70:D70" si="29">C71+C72</f>
        <v>145</v>
      </c>
      <c r="D70" s="170">
        <f t="shared" si="29"/>
        <v>149</v>
      </c>
      <c r="E70" s="170">
        <f>E71+E72</f>
        <v>153</v>
      </c>
    </row>
    <row r="71" spans="1:5" ht="81.599999999999994" customHeight="1">
      <c r="A71" s="171" t="s">
        <v>522</v>
      </c>
      <c r="B71" s="172" t="s">
        <v>523</v>
      </c>
      <c r="C71" s="173">
        <v>135</v>
      </c>
      <c r="D71" s="173">
        <v>140</v>
      </c>
      <c r="E71" s="173">
        <v>145</v>
      </c>
    </row>
    <row r="72" spans="1:5" ht="63">
      <c r="A72" s="171" t="s">
        <v>524</v>
      </c>
      <c r="B72" s="172" t="s">
        <v>525</v>
      </c>
      <c r="C72" s="173">
        <v>10</v>
      </c>
      <c r="D72" s="173">
        <v>9</v>
      </c>
      <c r="E72" s="173">
        <v>8</v>
      </c>
    </row>
    <row r="73" spans="1:5" ht="78.75">
      <c r="A73" s="181" t="s">
        <v>526</v>
      </c>
      <c r="B73" s="169" t="s">
        <v>527</v>
      </c>
      <c r="C73" s="170">
        <v>57</v>
      </c>
      <c r="D73" s="170">
        <v>59</v>
      </c>
      <c r="E73" s="170">
        <v>61</v>
      </c>
    </row>
    <row r="74" spans="1:5" ht="78.75">
      <c r="A74" s="181" t="s">
        <v>528</v>
      </c>
      <c r="B74" s="169" t="s">
        <v>529</v>
      </c>
      <c r="C74" s="170">
        <f>C75+C76</f>
        <v>143.5</v>
      </c>
      <c r="D74" s="170">
        <f t="shared" ref="D74:E74" si="30">D75+D76</f>
        <v>143.5</v>
      </c>
      <c r="E74" s="170">
        <f t="shared" si="30"/>
        <v>143.5</v>
      </c>
    </row>
    <row r="75" spans="1:5" ht="63">
      <c r="A75" s="180" t="s">
        <v>530</v>
      </c>
      <c r="B75" s="172" t="s">
        <v>531</v>
      </c>
      <c r="C75" s="173">
        <v>120</v>
      </c>
      <c r="D75" s="173">
        <v>120</v>
      </c>
      <c r="E75" s="173">
        <v>120</v>
      </c>
    </row>
    <row r="76" spans="1:5" ht="67.5" customHeight="1">
      <c r="A76" s="180" t="s">
        <v>532</v>
      </c>
      <c r="B76" s="182" t="s">
        <v>533</v>
      </c>
      <c r="C76" s="173">
        <v>23.5</v>
      </c>
      <c r="D76" s="173">
        <v>23.5</v>
      </c>
      <c r="E76" s="173">
        <v>23.5</v>
      </c>
    </row>
    <row r="77" spans="1:5" ht="132.6" customHeight="1">
      <c r="A77" s="168" t="s">
        <v>534</v>
      </c>
      <c r="B77" s="169" t="s">
        <v>535</v>
      </c>
      <c r="C77" s="170">
        <f t="shared" ref="C77:E77" si="31">C79+C78</f>
        <v>315</v>
      </c>
      <c r="D77" s="170">
        <f t="shared" si="31"/>
        <v>354</v>
      </c>
      <c r="E77" s="170">
        <f t="shared" si="31"/>
        <v>317</v>
      </c>
    </row>
    <row r="78" spans="1:5" ht="31.5">
      <c r="A78" s="171" t="s">
        <v>536</v>
      </c>
      <c r="B78" s="172" t="s">
        <v>537</v>
      </c>
      <c r="C78" s="173">
        <v>130</v>
      </c>
      <c r="D78" s="173">
        <v>130</v>
      </c>
      <c r="E78" s="173">
        <v>130</v>
      </c>
    </row>
    <row r="79" spans="1:5" ht="31.5">
      <c r="A79" s="171" t="s">
        <v>538</v>
      </c>
      <c r="B79" s="172" t="s">
        <v>539</v>
      </c>
      <c r="C79" s="173">
        <v>185</v>
      </c>
      <c r="D79" s="173">
        <v>224</v>
      </c>
      <c r="E79" s="173">
        <v>187</v>
      </c>
    </row>
    <row r="80" spans="1:5" ht="63">
      <c r="A80" s="168" t="s">
        <v>540</v>
      </c>
      <c r="B80" s="169" t="s">
        <v>541</v>
      </c>
      <c r="C80" s="170">
        <v>1040</v>
      </c>
      <c r="D80" s="170">
        <v>1040</v>
      </c>
      <c r="E80" s="170">
        <v>1040</v>
      </c>
    </row>
    <row r="81" spans="1:5" ht="31.5">
      <c r="A81" s="168" t="s">
        <v>542</v>
      </c>
      <c r="B81" s="169" t="s">
        <v>543</v>
      </c>
      <c r="C81" s="170">
        <f t="shared" ref="C81:E81" si="32">C82</f>
        <v>71</v>
      </c>
      <c r="D81" s="170">
        <f t="shared" si="32"/>
        <v>71</v>
      </c>
      <c r="E81" s="170">
        <f t="shared" si="32"/>
        <v>71</v>
      </c>
    </row>
    <row r="82" spans="1:5" ht="31.5">
      <c r="A82" s="183" t="s">
        <v>544</v>
      </c>
      <c r="B82" s="172" t="s">
        <v>545</v>
      </c>
      <c r="C82" s="173">
        <v>71</v>
      </c>
      <c r="D82" s="173">
        <v>71</v>
      </c>
      <c r="E82" s="173">
        <v>71</v>
      </c>
    </row>
    <row r="83" spans="1:5" ht="78.75">
      <c r="A83" s="168" t="s">
        <v>546</v>
      </c>
      <c r="B83" s="169" t="s">
        <v>547</v>
      </c>
      <c r="C83" s="170">
        <f t="shared" ref="C83:D83" si="33">C84</f>
        <v>1480.7</v>
      </c>
      <c r="D83" s="170">
        <f t="shared" si="33"/>
        <v>1480.7</v>
      </c>
      <c r="E83" s="170">
        <f>E84</f>
        <v>1480.7</v>
      </c>
    </row>
    <row r="84" spans="1:5" ht="78.75">
      <c r="A84" s="184" t="s">
        <v>548</v>
      </c>
      <c r="B84" s="172" t="s">
        <v>549</v>
      </c>
      <c r="C84" s="173">
        <v>1480.7</v>
      </c>
      <c r="D84" s="173">
        <v>1480.7</v>
      </c>
      <c r="E84" s="173">
        <v>1480.7</v>
      </c>
    </row>
    <row r="85" spans="1:5" ht="78.75">
      <c r="A85" s="185" t="s">
        <v>550</v>
      </c>
      <c r="B85" s="169" t="s">
        <v>551</v>
      </c>
      <c r="C85" s="170">
        <v>91.89</v>
      </c>
      <c r="D85" s="170">
        <v>91.52</v>
      </c>
      <c r="E85" s="170">
        <v>91.69</v>
      </c>
    </row>
    <row r="86" spans="1:5" ht="47.25">
      <c r="A86" s="181" t="s">
        <v>552</v>
      </c>
      <c r="B86" s="169" t="s">
        <v>553</v>
      </c>
      <c r="C86" s="170">
        <f t="shared" ref="C86:D86" si="34">C87</f>
        <v>23.3</v>
      </c>
      <c r="D86" s="170">
        <f t="shared" si="34"/>
        <v>23.3</v>
      </c>
      <c r="E86" s="170">
        <f>E87</f>
        <v>23.3</v>
      </c>
    </row>
    <row r="87" spans="1:5" ht="63">
      <c r="A87" s="180" t="s">
        <v>554</v>
      </c>
      <c r="B87" s="172" t="s">
        <v>555</v>
      </c>
      <c r="C87" s="173">
        <v>23.3</v>
      </c>
      <c r="D87" s="173">
        <v>23.3</v>
      </c>
      <c r="E87" s="173">
        <v>23.3</v>
      </c>
    </row>
    <row r="88" spans="1:5" ht="31.5">
      <c r="A88" s="168" t="s">
        <v>556</v>
      </c>
      <c r="B88" s="169" t="s">
        <v>557</v>
      </c>
      <c r="C88" s="170">
        <f t="shared" ref="C88:D88" si="35">C89</f>
        <v>1615</v>
      </c>
      <c r="D88" s="170">
        <f t="shared" si="35"/>
        <v>1728.4</v>
      </c>
      <c r="E88" s="170">
        <f>E89</f>
        <v>1634.8</v>
      </c>
    </row>
    <row r="89" spans="1:5" ht="47.25">
      <c r="A89" s="171" t="s">
        <v>558</v>
      </c>
      <c r="B89" s="172" t="s">
        <v>559</v>
      </c>
      <c r="C89" s="173">
        <f>1488+127</f>
        <v>1615</v>
      </c>
      <c r="D89" s="173">
        <f>1559.4+169</f>
        <v>1728.4</v>
      </c>
      <c r="E89" s="173">
        <f>1504.8+130</f>
        <v>1634.8</v>
      </c>
    </row>
    <row r="90" spans="1:5">
      <c r="A90" s="168" t="s">
        <v>560</v>
      </c>
      <c r="B90" s="169" t="s">
        <v>561</v>
      </c>
      <c r="C90" s="170">
        <f t="shared" ref="C90:E91" si="36">C91</f>
        <v>301357.5</v>
      </c>
      <c r="D90" s="170">
        <f t="shared" si="36"/>
        <v>302411.09999999998</v>
      </c>
      <c r="E90" s="170">
        <f t="shared" si="36"/>
        <v>307362.10000000003</v>
      </c>
    </row>
    <row r="91" spans="1:5" ht="47.25">
      <c r="A91" s="186" t="s">
        <v>562</v>
      </c>
      <c r="B91" s="187" t="s">
        <v>563</v>
      </c>
      <c r="C91" s="170">
        <f>C92</f>
        <v>301357.5</v>
      </c>
      <c r="D91" s="170">
        <f t="shared" si="36"/>
        <v>302411.09999999998</v>
      </c>
      <c r="E91" s="170">
        <f t="shared" si="36"/>
        <v>307362.10000000003</v>
      </c>
    </row>
    <row r="92" spans="1:5" ht="31.5">
      <c r="A92" s="186" t="s">
        <v>589</v>
      </c>
      <c r="B92" s="187" t="s">
        <v>564</v>
      </c>
      <c r="C92" s="170">
        <f>C97+C99+C93+C95</f>
        <v>301357.5</v>
      </c>
      <c r="D92" s="170">
        <f t="shared" ref="D92:E92" si="37">D97+D99+D93+D95</f>
        <v>302411.09999999998</v>
      </c>
      <c r="E92" s="170">
        <f t="shared" si="37"/>
        <v>307362.10000000003</v>
      </c>
    </row>
    <row r="93" spans="1:5" ht="78.75">
      <c r="A93" s="171" t="s">
        <v>590</v>
      </c>
      <c r="B93" s="188" t="s">
        <v>565</v>
      </c>
      <c r="C93" s="173">
        <f t="shared" ref="C93:D93" si="38">C94</f>
        <v>10970.6</v>
      </c>
      <c r="D93" s="173">
        <f t="shared" si="38"/>
        <v>10970.6</v>
      </c>
      <c r="E93" s="173">
        <f>E94</f>
        <v>10970.6</v>
      </c>
    </row>
    <row r="94" spans="1:5" ht="94.5">
      <c r="A94" s="189" t="s">
        <v>591</v>
      </c>
      <c r="B94" s="188" t="s">
        <v>566</v>
      </c>
      <c r="C94" s="173">
        <v>10970.6</v>
      </c>
      <c r="D94" s="173">
        <v>10970.6</v>
      </c>
      <c r="E94" s="173">
        <v>10970.6</v>
      </c>
    </row>
    <row r="95" spans="1:5" ht="63">
      <c r="A95" s="171" t="s">
        <v>592</v>
      </c>
      <c r="B95" s="188" t="s">
        <v>567</v>
      </c>
      <c r="C95" s="173">
        <f t="shared" ref="C95:E95" si="39">C96</f>
        <v>28.6</v>
      </c>
      <c r="D95" s="173">
        <f t="shared" si="39"/>
        <v>29.9</v>
      </c>
      <c r="E95" s="173">
        <f t="shared" si="39"/>
        <v>30.9</v>
      </c>
    </row>
    <row r="96" spans="1:5" ht="78.75">
      <c r="A96" s="171" t="s">
        <v>593</v>
      </c>
      <c r="B96" s="188" t="s">
        <v>568</v>
      </c>
      <c r="C96" s="173">
        <v>28.6</v>
      </c>
      <c r="D96" s="173">
        <v>29.9</v>
      </c>
      <c r="E96" s="173">
        <v>30.9</v>
      </c>
    </row>
    <row r="97" spans="1:5" ht="31.5">
      <c r="A97" s="171" t="s">
        <v>594</v>
      </c>
      <c r="B97" s="188" t="s">
        <v>569</v>
      </c>
      <c r="C97" s="173">
        <f t="shared" ref="C97:D97" si="40">C98</f>
        <v>1326.5</v>
      </c>
      <c r="D97" s="173">
        <f t="shared" si="40"/>
        <v>1381.2</v>
      </c>
      <c r="E97" s="173">
        <f>E98</f>
        <v>1433.4</v>
      </c>
    </row>
    <row r="98" spans="1:5" ht="63" customHeight="1">
      <c r="A98" s="171" t="s">
        <v>595</v>
      </c>
      <c r="B98" s="188" t="s">
        <v>570</v>
      </c>
      <c r="C98" s="173">
        <v>1326.5</v>
      </c>
      <c r="D98" s="173">
        <v>1381.2</v>
      </c>
      <c r="E98" s="173">
        <v>1433.4</v>
      </c>
    </row>
    <row r="99" spans="1:5">
      <c r="A99" s="171" t="s">
        <v>596</v>
      </c>
      <c r="B99" s="188" t="s">
        <v>571</v>
      </c>
      <c r="C99" s="173">
        <f>SUM(C100:C105)</f>
        <v>289031.80000000005</v>
      </c>
      <c r="D99" s="173">
        <f>SUM(D100:D105)</f>
        <v>290029.39999999997</v>
      </c>
      <c r="E99" s="173">
        <f>SUM(E100:E105)</f>
        <v>294927.2</v>
      </c>
    </row>
    <row r="100" spans="1:5" ht="110.25">
      <c r="A100" s="171" t="s">
        <v>597</v>
      </c>
      <c r="B100" s="188" t="s">
        <v>572</v>
      </c>
      <c r="C100" s="173">
        <v>187624</v>
      </c>
      <c r="D100" s="173">
        <v>187633</v>
      </c>
      <c r="E100" s="173">
        <v>187633</v>
      </c>
    </row>
    <row r="101" spans="1:5" ht="63">
      <c r="A101" s="171" t="s">
        <v>597</v>
      </c>
      <c r="B101" s="188" t="s">
        <v>573</v>
      </c>
      <c r="C101" s="173">
        <v>93267</v>
      </c>
      <c r="D101" s="173">
        <v>93267</v>
      </c>
      <c r="E101" s="173">
        <v>93267</v>
      </c>
    </row>
    <row r="102" spans="1:5" ht="63">
      <c r="A102" s="171" t="s">
        <v>597</v>
      </c>
      <c r="B102" s="188" t="s">
        <v>574</v>
      </c>
      <c r="C102" s="173">
        <v>650</v>
      </c>
      <c r="D102" s="173">
        <v>650</v>
      </c>
      <c r="E102" s="173">
        <v>650</v>
      </c>
    </row>
    <row r="103" spans="1:5" ht="78.75">
      <c r="A103" s="171" t="s">
        <v>597</v>
      </c>
      <c r="B103" s="188" t="s">
        <v>575</v>
      </c>
      <c r="C103" s="173">
        <v>264</v>
      </c>
      <c r="D103" s="173">
        <v>264</v>
      </c>
      <c r="E103" s="173">
        <v>264</v>
      </c>
    </row>
    <row r="104" spans="1:5" ht="78.75">
      <c r="A104" s="171" t="s">
        <v>597</v>
      </c>
      <c r="B104" s="188" t="s">
        <v>576</v>
      </c>
      <c r="C104" s="173">
        <v>6851.4</v>
      </c>
      <c r="D104" s="173">
        <v>7830.1</v>
      </c>
      <c r="E104" s="173">
        <v>12723.9</v>
      </c>
    </row>
    <row r="105" spans="1:5" ht="110.25">
      <c r="A105" s="171" t="s">
        <v>597</v>
      </c>
      <c r="B105" s="188" t="s">
        <v>577</v>
      </c>
      <c r="C105" s="173">
        <v>375.4</v>
      </c>
      <c r="D105" s="173">
        <v>385.3</v>
      </c>
      <c r="E105" s="173">
        <v>389.3</v>
      </c>
    </row>
    <row r="106" spans="1:5">
      <c r="A106" s="168"/>
      <c r="B106" s="190" t="s">
        <v>578</v>
      </c>
      <c r="C106" s="170">
        <f>C9+C90</f>
        <v>656540.23</v>
      </c>
      <c r="D106" s="170">
        <f>D9+D90</f>
        <v>648590.81999999995</v>
      </c>
      <c r="E106" s="170">
        <f>E9+E90</f>
        <v>642304.49</v>
      </c>
    </row>
    <row r="107" spans="1:5">
      <c r="C107" s="191"/>
    </row>
  </sheetData>
  <mergeCells count="6">
    <mergeCell ref="A2:E2"/>
    <mergeCell ref="B3:E3"/>
    <mergeCell ref="A5:E5"/>
    <mergeCell ref="A7:A8"/>
    <mergeCell ref="B7:B8"/>
    <mergeCell ref="C7:E7"/>
  </mergeCells>
  <pageMargins left="0.59055118110236227" right="0.19685039370078741" top="0.19685039370078741" bottom="0.19685039370078741" header="0.31496062992125984" footer="0.31496062992125984"/>
  <pageSetup paperSize="9" scale="7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H46"/>
  <sheetViews>
    <sheetView topLeftCell="A16" workbookViewId="0">
      <selection activeCell="A2" sqref="A2:E2"/>
    </sheetView>
  </sheetViews>
  <sheetFormatPr defaultColWidth="8.85546875" defaultRowHeight="15.75"/>
  <cols>
    <col min="1" max="1" width="8.28515625" style="14" customWidth="1"/>
    <col min="2" max="2" width="66.85546875" style="14" customWidth="1"/>
    <col min="3" max="3" width="11.28515625" style="14" customWidth="1"/>
    <col min="4" max="4" width="12" style="14" customWidth="1"/>
    <col min="5" max="5" width="11.7109375" style="14" customWidth="1"/>
    <col min="6" max="16384" width="8.85546875" style="3"/>
  </cols>
  <sheetData>
    <row r="1" spans="1:8" ht="46.15" customHeight="1">
      <c r="A1" s="224" t="s">
        <v>609</v>
      </c>
      <c r="B1" s="224"/>
      <c r="C1" s="224"/>
      <c r="D1" s="224"/>
      <c r="E1" s="224"/>
    </row>
    <row r="2" spans="1:8" ht="51" customHeight="1">
      <c r="A2" s="225" t="s">
        <v>108</v>
      </c>
      <c r="B2" s="225"/>
      <c r="C2" s="225"/>
      <c r="D2" s="225"/>
      <c r="E2" s="225"/>
    </row>
    <row r="3" spans="1:8">
      <c r="A3" s="221" t="s">
        <v>38</v>
      </c>
      <c r="B3" s="221" t="s">
        <v>20</v>
      </c>
      <c r="C3" s="226" t="s">
        <v>93</v>
      </c>
      <c r="D3" s="227"/>
      <c r="E3" s="228"/>
    </row>
    <row r="4" spans="1:8">
      <c r="A4" s="222"/>
      <c r="B4" s="222"/>
      <c r="C4" s="221" t="s">
        <v>94</v>
      </c>
      <c r="D4" s="226" t="s">
        <v>95</v>
      </c>
      <c r="E4" s="228"/>
    </row>
    <row r="5" spans="1:8">
      <c r="A5" s="223"/>
      <c r="B5" s="223"/>
      <c r="C5" s="223"/>
      <c r="D5" s="26" t="s">
        <v>107</v>
      </c>
      <c r="E5" s="26" t="s">
        <v>350</v>
      </c>
    </row>
    <row r="6" spans="1:8">
      <c r="A6" s="26" t="s">
        <v>4</v>
      </c>
      <c r="B6" s="26" t="s">
        <v>80</v>
      </c>
      <c r="C6" s="26" t="s">
        <v>81</v>
      </c>
      <c r="D6" s="26" t="s">
        <v>82</v>
      </c>
      <c r="E6" s="26" t="s">
        <v>83</v>
      </c>
    </row>
    <row r="7" spans="1:8">
      <c r="A7" s="4" t="s">
        <v>69</v>
      </c>
      <c r="B7" s="24" t="s">
        <v>61</v>
      </c>
      <c r="C7" s="6">
        <f>C8+C17+C20+C25+C28+C35+C37+C41+C43+C45</f>
        <v>666540.20000000007</v>
      </c>
      <c r="D7" s="6">
        <f t="shared" ref="D7:E7" si="0">D8+D17+D20+D25+D28+D35+D37+D41+D43+D45</f>
        <v>639936.30000000005</v>
      </c>
      <c r="E7" s="6">
        <f t="shared" si="0"/>
        <v>625557.30000000005</v>
      </c>
    </row>
    <row r="8" spans="1:8">
      <c r="A8" s="4" t="s">
        <v>57</v>
      </c>
      <c r="B8" s="20" t="s">
        <v>22</v>
      </c>
      <c r="C8" s="6">
        <f>SUM(C9:C16)</f>
        <v>72853</v>
      </c>
      <c r="D8" s="6">
        <f t="shared" ref="D8:E8" si="1">SUM(D9:D16)</f>
        <v>72613.700000000012</v>
      </c>
      <c r="E8" s="6">
        <f t="shared" si="1"/>
        <v>71252.899999999994</v>
      </c>
    </row>
    <row r="9" spans="1:8" ht="34.15" customHeight="1">
      <c r="A9" s="26" t="s">
        <v>45</v>
      </c>
      <c r="B9" s="13" t="s">
        <v>62</v>
      </c>
      <c r="C9" s="7">
        <f>'№ 8'!E9</f>
        <v>1479</v>
      </c>
      <c r="D9" s="7">
        <f>'№ 8'!F9</f>
        <v>1479</v>
      </c>
      <c r="E9" s="7">
        <f>'№ 8'!G9</f>
        <v>1479</v>
      </c>
    </row>
    <row r="10" spans="1:8" ht="47.25">
      <c r="A10" s="26" t="s">
        <v>46</v>
      </c>
      <c r="B10" s="13" t="s">
        <v>23</v>
      </c>
      <c r="C10" s="7">
        <f>'№ 8'!E15</f>
        <v>4134</v>
      </c>
      <c r="D10" s="7">
        <f>'№ 8'!F15</f>
        <v>4134</v>
      </c>
      <c r="E10" s="7">
        <f>'№ 8'!G15</f>
        <v>4134</v>
      </c>
    </row>
    <row r="11" spans="1:8" ht="49.15" customHeight="1">
      <c r="A11" s="26" t="s">
        <v>47</v>
      </c>
      <c r="B11" s="13" t="s">
        <v>24</v>
      </c>
      <c r="C11" s="7">
        <f>'№ 8'!E29</f>
        <v>20299.100000000002</v>
      </c>
      <c r="D11" s="7">
        <f>'№ 8'!F29</f>
        <v>20299.100000000002</v>
      </c>
      <c r="E11" s="7">
        <f>'№ 8'!G29</f>
        <v>20299.100000000002</v>
      </c>
    </row>
    <row r="12" spans="1:8" ht="15.6" customHeight="1">
      <c r="A12" s="15" t="s">
        <v>189</v>
      </c>
      <c r="B12" s="8" t="s">
        <v>190</v>
      </c>
      <c r="C12" s="7">
        <f>'№ 8'!E46</f>
        <v>28.6</v>
      </c>
      <c r="D12" s="7">
        <f>'№ 8'!F46</f>
        <v>29.9</v>
      </c>
      <c r="E12" s="7">
        <f>'№ 8'!G46</f>
        <v>30.9</v>
      </c>
    </row>
    <row r="13" spans="1:8" ht="37.15" customHeight="1">
      <c r="A13" s="26" t="s">
        <v>48</v>
      </c>
      <c r="B13" s="13" t="s">
        <v>8</v>
      </c>
      <c r="C13" s="7">
        <f>'№ 8'!E52</f>
        <v>6273.2999999999993</v>
      </c>
      <c r="D13" s="7">
        <f>'№ 8'!F52</f>
        <v>6273.2999999999993</v>
      </c>
      <c r="E13" s="7">
        <f>'№ 8'!G52</f>
        <v>6273.2999999999993</v>
      </c>
      <c r="H13" s="55"/>
    </row>
    <row r="14" spans="1:8" ht="19.149999999999999" customHeight="1">
      <c r="A14" s="15" t="s">
        <v>271</v>
      </c>
      <c r="B14" s="117" t="s">
        <v>272</v>
      </c>
      <c r="C14" s="7">
        <f>'№ 8'!E61</f>
        <v>88.6</v>
      </c>
      <c r="D14" s="7">
        <f>'№ 8'!F61</f>
        <v>88.6</v>
      </c>
      <c r="E14" s="7">
        <f>'№ 8'!G61</f>
        <v>88.6</v>
      </c>
    </row>
    <row r="15" spans="1:8">
      <c r="A15" s="26" t="s">
        <v>49</v>
      </c>
      <c r="B15" s="13" t="s">
        <v>9</v>
      </c>
      <c r="C15" s="7">
        <f>'№ 8'!E68</f>
        <v>1000</v>
      </c>
      <c r="D15" s="7">
        <f>'№ 8'!F68</f>
        <v>800</v>
      </c>
      <c r="E15" s="7">
        <f>'№ 8'!G68</f>
        <v>0</v>
      </c>
    </row>
    <row r="16" spans="1:8">
      <c r="A16" s="26" t="s">
        <v>63</v>
      </c>
      <c r="B16" s="13" t="s">
        <v>25</v>
      </c>
      <c r="C16" s="7">
        <f>'№ 8'!E74</f>
        <v>39550.400000000001</v>
      </c>
      <c r="D16" s="7">
        <f>'№ 8'!F74</f>
        <v>39509.800000000003</v>
      </c>
      <c r="E16" s="7">
        <f>'№ 8'!G74</f>
        <v>38948</v>
      </c>
    </row>
    <row r="17" spans="1:5" ht="32.450000000000003" customHeight="1">
      <c r="A17" s="4" t="s">
        <v>58</v>
      </c>
      <c r="B17" s="20" t="s">
        <v>26</v>
      </c>
      <c r="C17" s="6">
        <f>C18+C19</f>
        <v>8877.7000000000007</v>
      </c>
      <c r="D17" s="6">
        <f t="shared" ref="D17:E17" si="2">D18+D19</f>
        <v>8932.4</v>
      </c>
      <c r="E17" s="6">
        <f t="shared" si="2"/>
        <v>8984.6</v>
      </c>
    </row>
    <row r="18" spans="1:5">
      <c r="A18" s="26" t="s">
        <v>78</v>
      </c>
      <c r="B18" s="13" t="s">
        <v>79</v>
      </c>
      <c r="C18" s="7">
        <f>'№ 8'!E147</f>
        <v>1458.2</v>
      </c>
      <c r="D18" s="7">
        <f>'№ 8'!F147</f>
        <v>1512.9</v>
      </c>
      <c r="E18" s="7">
        <f>'№ 8'!G147</f>
        <v>1565.1000000000001</v>
      </c>
    </row>
    <row r="19" spans="1:5" ht="31.5">
      <c r="A19" s="15" t="s">
        <v>50</v>
      </c>
      <c r="B19" s="13" t="s">
        <v>16</v>
      </c>
      <c r="C19" s="7">
        <f>'№ 8'!E159</f>
        <v>7419.5</v>
      </c>
      <c r="D19" s="7">
        <f>'№ 8'!F159</f>
        <v>7419.5</v>
      </c>
      <c r="E19" s="7">
        <f>'№ 8'!G159</f>
        <v>7419.5</v>
      </c>
    </row>
    <row r="20" spans="1:5" ht="16.149999999999999" customHeight="1">
      <c r="A20" s="4" t="s">
        <v>59</v>
      </c>
      <c r="B20" s="20" t="s">
        <v>27</v>
      </c>
      <c r="C20" s="6">
        <f>C22+C23+C24+C21</f>
        <v>31706.800000000003</v>
      </c>
      <c r="D20" s="6">
        <f t="shared" ref="D20:E20" si="3">D22+D23+D24+D21</f>
        <v>23327.7</v>
      </c>
      <c r="E20" s="6">
        <f t="shared" si="3"/>
        <v>21604.600000000002</v>
      </c>
    </row>
    <row r="21" spans="1:5">
      <c r="A21" s="15" t="s">
        <v>109</v>
      </c>
      <c r="B21" s="13" t="s">
        <v>110</v>
      </c>
      <c r="C21" s="7">
        <f>'№ 8'!E167</f>
        <v>420.7</v>
      </c>
      <c r="D21" s="7">
        <f>'№ 8'!F167</f>
        <v>420.7</v>
      </c>
      <c r="E21" s="7">
        <f>'№ 8'!G167</f>
        <v>0</v>
      </c>
    </row>
    <row r="22" spans="1:5">
      <c r="A22" s="26" t="s">
        <v>91</v>
      </c>
      <c r="B22" s="13" t="s">
        <v>92</v>
      </c>
      <c r="C22" s="7">
        <f>'№ 8'!E174</f>
        <v>375.4</v>
      </c>
      <c r="D22" s="7">
        <f>'№ 8'!F174</f>
        <v>385.3</v>
      </c>
      <c r="E22" s="7">
        <f>'№ 8'!G174</f>
        <v>389.3</v>
      </c>
    </row>
    <row r="23" spans="1:5">
      <c r="A23" s="26" t="s">
        <v>7</v>
      </c>
      <c r="B23" s="13" t="s">
        <v>96</v>
      </c>
      <c r="C23" s="7">
        <f>'№ 8'!E181</f>
        <v>27969.9</v>
      </c>
      <c r="D23" s="7">
        <f>'№ 8'!F181</f>
        <v>19580.900000000001</v>
      </c>
      <c r="E23" s="7">
        <f>'№ 8'!G181</f>
        <v>18980.900000000001</v>
      </c>
    </row>
    <row r="24" spans="1:5">
      <c r="A24" s="26" t="s">
        <v>51</v>
      </c>
      <c r="B24" s="13" t="s">
        <v>28</v>
      </c>
      <c r="C24" s="7">
        <f>'№ 8'!E197</f>
        <v>2940.8</v>
      </c>
      <c r="D24" s="7">
        <f>'№ 8'!F197</f>
        <v>2940.8</v>
      </c>
      <c r="E24" s="7">
        <f>'№ 8'!G197</f>
        <v>2234.4</v>
      </c>
    </row>
    <row r="25" spans="1:5">
      <c r="A25" s="4" t="s">
        <v>60</v>
      </c>
      <c r="B25" s="20" t="s">
        <v>29</v>
      </c>
      <c r="C25" s="6">
        <f>C26+C27</f>
        <v>28060.2</v>
      </c>
      <c r="D25" s="6">
        <f t="shared" ref="D25:E25" si="4">D26+D27</f>
        <v>18108.8</v>
      </c>
      <c r="E25" s="6">
        <f t="shared" si="4"/>
        <v>10833.5</v>
      </c>
    </row>
    <row r="26" spans="1:5">
      <c r="A26" s="26" t="s">
        <v>5</v>
      </c>
      <c r="B26" s="13" t="s">
        <v>6</v>
      </c>
      <c r="C26" s="7">
        <f>'№ 8'!E214</f>
        <v>1715.7</v>
      </c>
      <c r="D26" s="7">
        <f>'№ 8'!F214</f>
        <v>1715.7</v>
      </c>
      <c r="E26" s="7">
        <f>'№ 8'!G214</f>
        <v>1715.7</v>
      </c>
    </row>
    <row r="27" spans="1:5">
      <c r="A27" s="26" t="s">
        <v>52</v>
      </c>
      <c r="B27" s="13" t="s">
        <v>30</v>
      </c>
      <c r="C27" s="7">
        <f>'№ 8'!E221</f>
        <v>26344.5</v>
      </c>
      <c r="D27" s="7">
        <f>'№ 8'!F221</f>
        <v>16393.099999999999</v>
      </c>
      <c r="E27" s="7">
        <f>'№ 8'!G221</f>
        <v>9117.7999999999993</v>
      </c>
    </row>
    <row r="28" spans="1:5">
      <c r="A28" s="4" t="s">
        <v>39</v>
      </c>
      <c r="B28" s="5" t="s">
        <v>31</v>
      </c>
      <c r="C28" s="6">
        <f>C29+C30+C31+C33+C34+C32</f>
        <v>459908.7</v>
      </c>
      <c r="D28" s="6">
        <f t="shared" ref="D28:E28" si="5">D29+D30+D31+D33+D34+D32</f>
        <v>450841.2</v>
      </c>
      <c r="E28" s="6">
        <f t="shared" si="5"/>
        <v>445480.9</v>
      </c>
    </row>
    <row r="29" spans="1:5">
      <c r="A29" s="26" t="s">
        <v>53</v>
      </c>
      <c r="B29" s="13" t="s">
        <v>11</v>
      </c>
      <c r="C29" s="7">
        <f>'№ 8'!E255</f>
        <v>172387.20000000001</v>
      </c>
      <c r="D29" s="7">
        <f>'№ 8'!F255</f>
        <v>169087.2</v>
      </c>
      <c r="E29" s="7">
        <f>'№ 8'!G255</f>
        <v>169087.2</v>
      </c>
    </row>
    <row r="30" spans="1:5">
      <c r="A30" s="15" t="s">
        <v>54</v>
      </c>
      <c r="B30" s="13" t="s">
        <v>12</v>
      </c>
      <c r="C30" s="7">
        <f>'№ 8'!E271</f>
        <v>243490</v>
      </c>
      <c r="D30" s="7">
        <f>'№ 8'!F271</f>
        <v>237722.5</v>
      </c>
      <c r="E30" s="7">
        <f>'№ 8'!G271</f>
        <v>233571.30000000002</v>
      </c>
    </row>
    <row r="31" spans="1:5">
      <c r="A31" s="15" t="s">
        <v>97</v>
      </c>
      <c r="B31" s="13" t="s">
        <v>98</v>
      </c>
      <c r="C31" s="7">
        <f>'№ 8'!E299</f>
        <v>37064.199999999997</v>
      </c>
      <c r="D31" s="7">
        <f>'№ 8'!F299</f>
        <v>37064.199999999997</v>
      </c>
      <c r="E31" s="7">
        <f>'№ 8'!G299</f>
        <v>37064.199999999997</v>
      </c>
    </row>
    <row r="32" spans="1:5" ht="32.450000000000003" customHeight="1">
      <c r="A32" s="15" t="s">
        <v>251</v>
      </c>
      <c r="B32" s="13" t="s">
        <v>353</v>
      </c>
      <c r="C32" s="7">
        <f>'№ 8'!E306</f>
        <v>479</v>
      </c>
      <c r="D32" s="7">
        <f>'№ 8'!F306</f>
        <v>479</v>
      </c>
      <c r="E32" s="7">
        <f>'№ 8'!G306</f>
        <v>0</v>
      </c>
    </row>
    <row r="33" spans="1:5">
      <c r="A33" s="15" t="s">
        <v>40</v>
      </c>
      <c r="B33" s="13" t="s">
        <v>106</v>
      </c>
      <c r="C33" s="7">
        <f>'№ 8'!E313</f>
        <v>369.3</v>
      </c>
      <c r="D33" s="7">
        <f>'№ 8'!F313</f>
        <v>369.3</v>
      </c>
      <c r="E33" s="7">
        <f>'№ 8'!G313</f>
        <v>36</v>
      </c>
    </row>
    <row r="34" spans="1:5">
      <c r="A34" s="15" t="s">
        <v>55</v>
      </c>
      <c r="B34" s="13" t="s">
        <v>13</v>
      </c>
      <c r="C34" s="7">
        <f>'№ 8'!E344</f>
        <v>6119</v>
      </c>
      <c r="D34" s="7">
        <f>'№ 8'!F344</f>
        <v>6119</v>
      </c>
      <c r="E34" s="7">
        <f>'№ 8'!G344</f>
        <v>5722.2</v>
      </c>
    </row>
    <row r="35" spans="1:5">
      <c r="A35" s="4" t="s">
        <v>43</v>
      </c>
      <c r="B35" s="20" t="s">
        <v>85</v>
      </c>
      <c r="C35" s="6">
        <f>C36</f>
        <v>29052.800000000003</v>
      </c>
      <c r="D35" s="6">
        <f t="shared" ref="D35:E35" si="6">D36</f>
        <v>29052.800000000003</v>
      </c>
      <c r="E35" s="6">
        <f t="shared" si="6"/>
        <v>29052.800000000003</v>
      </c>
    </row>
    <row r="36" spans="1:5">
      <c r="A36" s="26" t="s">
        <v>44</v>
      </c>
      <c r="B36" s="13" t="s">
        <v>14</v>
      </c>
      <c r="C36" s="7">
        <f>'№ 8'!E366</f>
        <v>29052.800000000003</v>
      </c>
      <c r="D36" s="7">
        <f>'№ 8'!F366</f>
        <v>29052.800000000003</v>
      </c>
      <c r="E36" s="7">
        <f>'№ 8'!G366</f>
        <v>29052.800000000003</v>
      </c>
    </row>
    <row r="37" spans="1:5">
      <c r="A37" s="4" t="s">
        <v>41</v>
      </c>
      <c r="B37" s="20" t="s">
        <v>33</v>
      </c>
      <c r="C37" s="6">
        <f>C38+C39+C40</f>
        <v>22091.5</v>
      </c>
      <c r="D37" s="6">
        <f t="shared" ref="D37:E37" si="7">D38+D39+D40</f>
        <v>23070.2</v>
      </c>
      <c r="E37" s="6">
        <f t="shared" si="7"/>
        <v>25600.5</v>
      </c>
    </row>
    <row r="38" spans="1:5">
      <c r="A38" s="26" t="s">
        <v>56</v>
      </c>
      <c r="B38" s="13" t="s">
        <v>34</v>
      </c>
      <c r="C38" s="7">
        <f>'№ 8'!E387</f>
        <v>1639.8999999999999</v>
      </c>
      <c r="D38" s="7">
        <f>'№ 8'!F387</f>
        <v>1639.8999999999999</v>
      </c>
      <c r="E38" s="7">
        <f>'№ 8'!G387</f>
        <v>1639.8999999999999</v>
      </c>
    </row>
    <row r="39" spans="1:5">
      <c r="A39" s="26" t="s">
        <v>42</v>
      </c>
      <c r="B39" s="13" t="s">
        <v>36</v>
      </c>
      <c r="C39" s="7">
        <f>'№ 8'!E396</f>
        <v>2629.6</v>
      </c>
      <c r="D39" s="7">
        <f>'№ 8'!F396</f>
        <v>2629.6</v>
      </c>
      <c r="E39" s="7">
        <f>'№ 8'!G396</f>
        <v>266.10000000000002</v>
      </c>
    </row>
    <row r="40" spans="1:5">
      <c r="A40" s="26" t="s">
        <v>88</v>
      </c>
      <c r="B40" s="13" t="s">
        <v>89</v>
      </c>
      <c r="C40" s="7">
        <f>'№ 8'!E422</f>
        <v>17822</v>
      </c>
      <c r="D40" s="7">
        <f>'№ 8'!F422</f>
        <v>18800.7</v>
      </c>
      <c r="E40" s="7">
        <f>'№ 8'!G422</f>
        <v>23694.5</v>
      </c>
    </row>
    <row r="41" spans="1:5">
      <c r="A41" s="4" t="s">
        <v>64</v>
      </c>
      <c r="B41" s="20" t="s">
        <v>32</v>
      </c>
      <c r="C41" s="6">
        <f>C42</f>
        <v>11890.9</v>
      </c>
      <c r="D41" s="6">
        <f t="shared" ref="D41:E41" si="8">D42</f>
        <v>11890.9</v>
      </c>
      <c r="E41" s="6">
        <f t="shared" si="8"/>
        <v>10648.9</v>
      </c>
    </row>
    <row r="42" spans="1:5">
      <c r="A42" s="195" t="s">
        <v>90</v>
      </c>
      <c r="B42" s="197" t="s">
        <v>65</v>
      </c>
      <c r="C42" s="198">
        <f>'№ 8'!E438</f>
        <v>11890.9</v>
      </c>
      <c r="D42" s="198">
        <f>'№ 8'!F438</f>
        <v>11890.9</v>
      </c>
      <c r="E42" s="198">
        <f>'№ 8'!G438</f>
        <v>10648.9</v>
      </c>
    </row>
    <row r="43" spans="1:5" ht="19.899999999999999" customHeight="1">
      <c r="A43" s="16" t="s">
        <v>99</v>
      </c>
      <c r="B43" s="20" t="s">
        <v>66</v>
      </c>
      <c r="C43" s="200">
        <f>C44</f>
        <v>2068.6</v>
      </c>
      <c r="D43" s="200">
        <f t="shared" ref="D43:E43" si="9">D44</f>
        <v>2068.6</v>
      </c>
      <c r="E43" s="200">
        <f t="shared" si="9"/>
        <v>2068.6</v>
      </c>
    </row>
    <row r="44" spans="1:5" ht="14.45" customHeight="1">
      <c r="A44" s="196" t="s">
        <v>67</v>
      </c>
      <c r="B44" s="102" t="s">
        <v>68</v>
      </c>
      <c r="C44" s="17">
        <f>'№ 8'!E468</f>
        <v>2068.6</v>
      </c>
      <c r="D44" s="17">
        <f>'№ 8'!F468</f>
        <v>2068.6</v>
      </c>
      <c r="E44" s="17">
        <f>'№ 8'!G468</f>
        <v>2068.6</v>
      </c>
    </row>
    <row r="45" spans="1:5">
      <c r="A45" s="16" t="s">
        <v>580</v>
      </c>
      <c r="B45" s="20" t="s">
        <v>581</v>
      </c>
      <c r="C45" s="200">
        <f>C46</f>
        <v>30</v>
      </c>
      <c r="D45" s="200">
        <f t="shared" ref="D45:E45" si="10">D46</f>
        <v>30</v>
      </c>
      <c r="E45" s="200">
        <f t="shared" si="10"/>
        <v>30</v>
      </c>
    </row>
    <row r="46" spans="1:5" ht="33.6" customHeight="1">
      <c r="A46" s="196" t="s">
        <v>582</v>
      </c>
      <c r="B46" s="102" t="s">
        <v>583</v>
      </c>
      <c r="C46" s="17">
        <f>'№ 8'!E481</f>
        <v>30</v>
      </c>
      <c r="D46" s="17">
        <f>'№ 8'!F481</f>
        <v>30</v>
      </c>
      <c r="E46" s="17">
        <f>'№ 8'!G481</f>
        <v>30</v>
      </c>
    </row>
  </sheetData>
  <mergeCells count="7">
    <mergeCell ref="B3:B5"/>
    <mergeCell ref="C4:C5"/>
    <mergeCell ref="A1:E1"/>
    <mergeCell ref="A2:E2"/>
    <mergeCell ref="A3:A5"/>
    <mergeCell ref="C3:E3"/>
    <mergeCell ref="D4:E4"/>
  </mergeCells>
  <pageMargins left="0.59055118110236227" right="0.19685039370078741" top="0.19685039370078741" bottom="0.19685039370078741" header="0.31496062992125984" footer="0.31496062992125984"/>
  <pageSetup paperSize="9" scale="8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38"/>
  <sheetViews>
    <sheetView topLeftCell="B1" zoomScale="92" zoomScaleNormal="92" workbookViewId="0">
      <selection activeCell="A2" sqref="A2:H2"/>
    </sheetView>
  </sheetViews>
  <sheetFormatPr defaultColWidth="8.85546875" defaultRowHeight="15.75"/>
  <cols>
    <col min="1" max="1" width="6.28515625" style="3" customWidth="1"/>
    <col min="2" max="2" width="5.85546875" style="3" customWidth="1"/>
    <col min="3" max="3" width="14.7109375" style="3" customWidth="1"/>
    <col min="4" max="4" width="5.7109375" style="3" customWidth="1"/>
    <col min="5" max="5" width="67.7109375" style="100" customWidth="1"/>
    <col min="6" max="6" width="11.5703125" style="28" customWidth="1"/>
    <col min="7" max="7" width="11" style="28" customWidth="1"/>
    <col min="8" max="8" width="10.7109375" style="28" customWidth="1"/>
    <col min="9" max="16384" width="8.85546875" style="3"/>
  </cols>
  <sheetData>
    <row r="1" spans="1:8" ht="54.6" customHeight="1">
      <c r="A1" s="43" t="s">
        <v>69</v>
      </c>
      <c r="B1" s="229" t="s">
        <v>610</v>
      </c>
      <c r="C1" s="229"/>
      <c r="D1" s="229"/>
      <c r="E1" s="229"/>
      <c r="F1" s="229"/>
      <c r="G1" s="229"/>
      <c r="H1" s="229"/>
    </row>
    <row r="2" spans="1:8" ht="44.45" customHeight="1">
      <c r="A2" s="230" t="s">
        <v>351</v>
      </c>
      <c r="B2" s="230"/>
      <c r="C2" s="230"/>
      <c r="D2" s="230"/>
      <c r="E2" s="230"/>
      <c r="F2" s="230"/>
      <c r="G2" s="230"/>
      <c r="H2" s="230"/>
    </row>
    <row r="3" spans="1:8">
      <c r="A3" s="231" t="s">
        <v>17</v>
      </c>
      <c r="B3" s="231" t="s">
        <v>38</v>
      </c>
      <c r="C3" s="231" t="s">
        <v>18</v>
      </c>
      <c r="D3" s="231" t="s">
        <v>19</v>
      </c>
      <c r="E3" s="232" t="s">
        <v>20</v>
      </c>
      <c r="F3" s="233" t="s">
        <v>93</v>
      </c>
      <c r="G3" s="233"/>
      <c r="H3" s="233"/>
    </row>
    <row r="4" spans="1:8">
      <c r="A4" s="231" t="s">
        <v>69</v>
      </c>
      <c r="B4" s="231" t="s">
        <v>69</v>
      </c>
      <c r="C4" s="231" t="s">
        <v>69</v>
      </c>
      <c r="D4" s="231" t="s">
        <v>69</v>
      </c>
      <c r="E4" s="232" t="s">
        <v>69</v>
      </c>
      <c r="F4" s="233" t="s">
        <v>94</v>
      </c>
      <c r="G4" s="233" t="s">
        <v>95</v>
      </c>
      <c r="H4" s="233"/>
    </row>
    <row r="5" spans="1:8">
      <c r="A5" s="231" t="s">
        <v>69</v>
      </c>
      <c r="B5" s="231" t="s">
        <v>69</v>
      </c>
      <c r="C5" s="231" t="s">
        <v>69</v>
      </c>
      <c r="D5" s="231" t="s">
        <v>69</v>
      </c>
      <c r="E5" s="232" t="s">
        <v>69</v>
      </c>
      <c r="F5" s="233" t="s">
        <v>69</v>
      </c>
      <c r="G5" s="64" t="s">
        <v>107</v>
      </c>
      <c r="H5" s="64" t="s">
        <v>350</v>
      </c>
    </row>
    <row r="6" spans="1:8">
      <c r="A6" s="44" t="s">
        <v>4</v>
      </c>
      <c r="B6" s="44" t="s">
        <v>80</v>
      </c>
      <c r="C6" s="44" t="s">
        <v>81</v>
      </c>
      <c r="D6" s="44" t="s">
        <v>82</v>
      </c>
      <c r="E6" s="96" t="s">
        <v>83</v>
      </c>
      <c r="F6" s="64" t="s">
        <v>84</v>
      </c>
      <c r="G6" s="64" t="s">
        <v>100</v>
      </c>
      <c r="H6" s="64" t="s">
        <v>101</v>
      </c>
    </row>
    <row r="7" spans="1:8">
      <c r="A7" s="16" t="s">
        <v>69</v>
      </c>
      <c r="B7" s="16" t="s">
        <v>69</v>
      </c>
      <c r="C7" s="16" t="s">
        <v>69</v>
      </c>
      <c r="D7" s="16" t="s">
        <v>69</v>
      </c>
      <c r="E7" s="97" t="s">
        <v>0</v>
      </c>
      <c r="F7" s="27">
        <f>F8+F357+F388+F430+F446</f>
        <v>666540.19999999995</v>
      </c>
      <c r="G7" s="27">
        <f>G8+G357+G388+G430+G446</f>
        <v>639936.29999999993</v>
      </c>
      <c r="H7" s="27">
        <f>H8+H357+H388+H430+H446</f>
        <v>625557.30000000005</v>
      </c>
    </row>
    <row r="8" spans="1:8">
      <c r="A8" s="16" t="s">
        <v>21</v>
      </c>
      <c r="B8" s="25" t="s">
        <v>69</v>
      </c>
      <c r="C8" s="25" t="s">
        <v>69</v>
      </c>
      <c r="D8" s="25" t="s">
        <v>69</v>
      </c>
      <c r="E8" s="97" t="s">
        <v>86</v>
      </c>
      <c r="F8" s="27">
        <f>F9+F112+F132+F174+F208+F256+F277+F343+F313</f>
        <v>203364.09999999998</v>
      </c>
      <c r="G8" s="27">
        <f>G9+G112+G132+G174+G208+G256+G277+G343+G313</f>
        <v>181825.39999999997</v>
      </c>
      <c r="H8" s="27">
        <f>H9+H112+H132+H174+H208+H256+H277+H343+H313</f>
        <v>168650.80000000002</v>
      </c>
    </row>
    <row r="9" spans="1:8">
      <c r="A9" s="44" t="s">
        <v>21</v>
      </c>
      <c r="B9" s="44" t="s">
        <v>57</v>
      </c>
      <c r="C9" s="44" t="s">
        <v>69</v>
      </c>
      <c r="D9" s="44" t="s">
        <v>69</v>
      </c>
      <c r="E9" s="98" t="s">
        <v>22</v>
      </c>
      <c r="F9" s="22">
        <f>F10+F16+F33+F46+F39</f>
        <v>57074.19999999999</v>
      </c>
      <c r="G9" s="22">
        <f>G10+G16+G33+G46+G39</f>
        <v>57111.299999999996</v>
      </c>
      <c r="H9" s="22">
        <f>H10+H16+H33+H46+H39</f>
        <v>56676.500000000007</v>
      </c>
    </row>
    <row r="10" spans="1:8" ht="31.5">
      <c r="A10" s="44" t="s">
        <v>21</v>
      </c>
      <c r="B10" s="44" t="s">
        <v>45</v>
      </c>
      <c r="C10" s="44" t="s">
        <v>69</v>
      </c>
      <c r="D10" s="44" t="s">
        <v>69</v>
      </c>
      <c r="E10" s="56" t="s">
        <v>62</v>
      </c>
      <c r="F10" s="22">
        <f>F11</f>
        <v>1479</v>
      </c>
      <c r="G10" s="22">
        <f t="shared" ref="G10:H14" si="0">G11</f>
        <v>1479</v>
      </c>
      <c r="H10" s="22">
        <f t="shared" si="0"/>
        <v>1479</v>
      </c>
    </row>
    <row r="11" spans="1:8">
      <c r="A11" s="44" t="s">
        <v>21</v>
      </c>
      <c r="B11" s="44" t="s">
        <v>45</v>
      </c>
      <c r="C11" s="44">
        <v>9900000000</v>
      </c>
      <c r="D11" s="44"/>
      <c r="E11" s="96" t="s">
        <v>117</v>
      </c>
      <c r="F11" s="22">
        <f>F12</f>
        <v>1479</v>
      </c>
      <c r="G11" s="22">
        <f t="shared" si="0"/>
        <v>1479</v>
      </c>
      <c r="H11" s="22">
        <f t="shared" si="0"/>
        <v>1479</v>
      </c>
    </row>
    <row r="12" spans="1:8" ht="31.5">
      <c r="A12" s="44" t="s">
        <v>21</v>
      </c>
      <c r="B12" s="44" t="s">
        <v>45</v>
      </c>
      <c r="C12" s="44">
        <v>9990000000</v>
      </c>
      <c r="D12" s="44"/>
      <c r="E12" s="96" t="s">
        <v>178</v>
      </c>
      <c r="F12" s="22">
        <f>F13</f>
        <v>1479</v>
      </c>
      <c r="G12" s="22">
        <f t="shared" si="0"/>
        <v>1479</v>
      </c>
      <c r="H12" s="22">
        <f t="shared" si="0"/>
        <v>1479</v>
      </c>
    </row>
    <row r="13" spans="1:8">
      <c r="A13" s="44" t="s">
        <v>21</v>
      </c>
      <c r="B13" s="44" t="s">
        <v>45</v>
      </c>
      <c r="C13" s="44">
        <v>9990021000</v>
      </c>
      <c r="D13" s="25"/>
      <c r="E13" s="96" t="s">
        <v>179</v>
      </c>
      <c r="F13" s="22">
        <f>F14</f>
        <v>1479</v>
      </c>
      <c r="G13" s="22">
        <f t="shared" si="0"/>
        <v>1479</v>
      </c>
      <c r="H13" s="22">
        <f t="shared" si="0"/>
        <v>1479</v>
      </c>
    </row>
    <row r="14" spans="1:8" ht="63">
      <c r="A14" s="44" t="s">
        <v>21</v>
      </c>
      <c r="B14" s="44" t="s">
        <v>45</v>
      </c>
      <c r="C14" s="44">
        <v>9990021000</v>
      </c>
      <c r="D14" s="44" t="s">
        <v>71</v>
      </c>
      <c r="E14" s="96" t="s">
        <v>1</v>
      </c>
      <c r="F14" s="22">
        <f>F15</f>
        <v>1479</v>
      </c>
      <c r="G14" s="22">
        <f t="shared" si="0"/>
        <v>1479</v>
      </c>
      <c r="H14" s="22">
        <f t="shared" si="0"/>
        <v>1479</v>
      </c>
    </row>
    <row r="15" spans="1:8" ht="31.5">
      <c r="A15" s="44" t="s">
        <v>21</v>
      </c>
      <c r="B15" s="44" t="s">
        <v>45</v>
      </c>
      <c r="C15" s="44">
        <v>9990021000</v>
      </c>
      <c r="D15" s="44">
        <v>120</v>
      </c>
      <c r="E15" s="96" t="s">
        <v>352</v>
      </c>
      <c r="F15" s="22">
        <v>1479</v>
      </c>
      <c r="G15" s="22">
        <v>1479</v>
      </c>
      <c r="H15" s="22">
        <v>1479</v>
      </c>
    </row>
    <row r="16" spans="1:8" ht="47.25">
      <c r="A16" s="44" t="s">
        <v>21</v>
      </c>
      <c r="B16" s="44" t="s">
        <v>47</v>
      </c>
      <c r="C16" s="44" t="s">
        <v>69</v>
      </c>
      <c r="D16" s="44" t="s">
        <v>69</v>
      </c>
      <c r="E16" s="96" t="s">
        <v>24</v>
      </c>
      <c r="F16" s="22">
        <f>F17</f>
        <v>20299.100000000002</v>
      </c>
      <c r="G16" s="22">
        <f t="shared" ref="G16:H18" si="1">G17</f>
        <v>20299.100000000002</v>
      </c>
      <c r="H16" s="22">
        <f t="shared" si="1"/>
        <v>20299.100000000002</v>
      </c>
    </row>
    <row r="17" spans="1:8">
      <c r="A17" s="44" t="s">
        <v>21</v>
      </c>
      <c r="B17" s="44" t="s">
        <v>47</v>
      </c>
      <c r="C17" s="44">
        <v>9900000000</v>
      </c>
      <c r="D17" s="44"/>
      <c r="E17" s="96" t="s">
        <v>117</v>
      </c>
      <c r="F17" s="22">
        <f>F18</f>
        <v>20299.100000000002</v>
      </c>
      <c r="G17" s="22">
        <f t="shared" si="1"/>
        <v>20299.100000000002</v>
      </c>
      <c r="H17" s="22">
        <f t="shared" si="1"/>
        <v>20299.100000000002</v>
      </c>
    </row>
    <row r="18" spans="1:8" ht="31.5">
      <c r="A18" s="44" t="s">
        <v>21</v>
      </c>
      <c r="B18" s="44" t="s">
        <v>47</v>
      </c>
      <c r="C18" s="44">
        <v>9990000000</v>
      </c>
      <c r="D18" s="44"/>
      <c r="E18" s="96" t="s">
        <v>178</v>
      </c>
      <c r="F18" s="22">
        <f>F19</f>
        <v>20299.100000000002</v>
      </c>
      <c r="G18" s="22">
        <f t="shared" si="1"/>
        <v>20299.100000000002</v>
      </c>
      <c r="H18" s="22">
        <f t="shared" si="1"/>
        <v>20299.100000000002</v>
      </c>
    </row>
    <row r="19" spans="1:8" ht="31.5">
      <c r="A19" s="44" t="s">
        <v>21</v>
      </c>
      <c r="B19" s="44" t="s">
        <v>47</v>
      </c>
      <c r="C19" s="44">
        <v>9990200000</v>
      </c>
      <c r="D19" s="25"/>
      <c r="E19" s="96" t="s">
        <v>130</v>
      </c>
      <c r="F19" s="22">
        <f>F25+F30+F20</f>
        <v>20299.100000000002</v>
      </c>
      <c r="G19" s="22">
        <f>G25+G30+G20</f>
        <v>20299.100000000002</v>
      </c>
      <c r="H19" s="22">
        <f>H25+H30+H20</f>
        <v>20299.100000000002</v>
      </c>
    </row>
    <row r="20" spans="1:8" ht="63">
      <c r="A20" s="44" t="s">
        <v>21</v>
      </c>
      <c r="B20" s="44" t="s">
        <v>47</v>
      </c>
      <c r="C20" s="44">
        <v>9990210510</v>
      </c>
      <c r="D20" s="44"/>
      <c r="E20" s="96" t="s">
        <v>181</v>
      </c>
      <c r="F20" s="22">
        <f>F21+F23</f>
        <v>650</v>
      </c>
      <c r="G20" s="22">
        <f t="shared" ref="G20:H20" si="2">G21+G23</f>
        <v>650</v>
      </c>
      <c r="H20" s="22">
        <f t="shared" si="2"/>
        <v>650</v>
      </c>
    </row>
    <row r="21" spans="1:8" ht="63">
      <c r="A21" s="44" t="s">
        <v>21</v>
      </c>
      <c r="B21" s="44" t="s">
        <v>47</v>
      </c>
      <c r="C21" s="44">
        <v>9990210510</v>
      </c>
      <c r="D21" s="44" t="s">
        <v>71</v>
      </c>
      <c r="E21" s="96" t="s">
        <v>1</v>
      </c>
      <c r="F21" s="22">
        <f>F22</f>
        <v>575</v>
      </c>
      <c r="G21" s="22">
        <f t="shared" ref="G21:H21" si="3">G22</f>
        <v>575</v>
      </c>
      <c r="H21" s="22">
        <f t="shared" si="3"/>
        <v>575</v>
      </c>
    </row>
    <row r="22" spans="1:8" ht="31.5">
      <c r="A22" s="44" t="s">
        <v>21</v>
      </c>
      <c r="B22" s="44" t="s">
        <v>47</v>
      </c>
      <c r="C22" s="44">
        <v>9990210510</v>
      </c>
      <c r="D22" s="44">
        <v>120</v>
      </c>
      <c r="E22" s="96" t="s">
        <v>352</v>
      </c>
      <c r="F22" s="22">
        <v>575</v>
      </c>
      <c r="G22" s="22">
        <v>575</v>
      </c>
      <c r="H22" s="22">
        <v>575</v>
      </c>
    </row>
    <row r="23" spans="1:8" ht="31.5">
      <c r="A23" s="44" t="s">
        <v>21</v>
      </c>
      <c r="B23" s="44" t="s">
        <v>47</v>
      </c>
      <c r="C23" s="44">
        <v>9990210510</v>
      </c>
      <c r="D23" s="44" t="s">
        <v>72</v>
      </c>
      <c r="E23" s="96" t="s">
        <v>102</v>
      </c>
      <c r="F23" s="22">
        <f>F24</f>
        <v>75</v>
      </c>
      <c r="G23" s="22">
        <f t="shared" ref="G23:H23" si="4">G24</f>
        <v>75</v>
      </c>
      <c r="H23" s="22">
        <f t="shared" si="4"/>
        <v>75</v>
      </c>
    </row>
    <row r="24" spans="1:8" ht="31.5">
      <c r="A24" s="44" t="s">
        <v>21</v>
      </c>
      <c r="B24" s="44" t="s">
        <v>47</v>
      </c>
      <c r="C24" s="44">
        <v>9990210510</v>
      </c>
      <c r="D24" s="44">
        <v>240</v>
      </c>
      <c r="E24" s="96" t="s">
        <v>348</v>
      </c>
      <c r="F24" s="22">
        <v>75</v>
      </c>
      <c r="G24" s="22">
        <v>75</v>
      </c>
      <c r="H24" s="22">
        <v>75</v>
      </c>
    </row>
    <row r="25" spans="1:8" ht="47.25">
      <c r="A25" s="44" t="s">
        <v>21</v>
      </c>
      <c r="B25" s="44" t="s">
        <v>47</v>
      </c>
      <c r="C25" s="44">
        <v>9990225000</v>
      </c>
      <c r="D25" s="44"/>
      <c r="E25" s="96" t="s">
        <v>131</v>
      </c>
      <c r="F25" s="22">
        <f>F26+F28</f>
        <v>19568.400000000001</v>
      </c>
      <c r="G25" s="22">
        <f t="shared" ref="G25:H25" si="5">G26+G28</f>
        <v>19568.400000000001</v>
      </c>
      <c r="H25" s="22">
        <f t="shared" si="5"/>
        <v>19568.400000000001</v>
      </c>
    </row>
    <row r="26" spans="1:8" ht="63">
      <c r="A26" s="44" t="s">
        <v>21</v>
      </c>
      <c r="B26" s="44" t="s">
        <v>47</v>
      </c>
      <c r="C26" s="44">
        <v>9990225000</v>
      </c>
      <c r="D26" s="44" t="s">
        <v>71</v>
      </c>
      <c r="E26" s="96" t="s">
        <v>1</v>
      </c>
      <c r="F26" s="22">
        <f>F27</f>
        <v>19484.5</v>
      </c>
      <c r="G26" s="22">
        <f t="shared" ref="G26:H26" si="6">G27</f>
        <v>19484.5</v>
      </c>
      <c r="H26" s="22">
        <f t="shared" si="6"/>
        <v>19484.5</v>
      </c>
    </row>
    <row r="27" spans="1:8" ht="31.5">
      <c r="A27" s="44" t="s">
        <v>21</v>
      </c>
      <c r="B27" s="44" t="s">
        <v>47</v>
      </c>
      <c r="C27" s="44">
        <v>9990225000</v>
      </c>
      <c r="D27" s="44">
        <v>120</v>
      </c>
      <c r="E27" s="96" t="s">
        <v>352</v>
      </c>
      <c r="F27" s="22">
        <v>19484.5</v>
      </c>
      <c r="G27" s="22">
        <v>19484.5</v>
      </c>
      <c r="H27" s="22">
        <v>19484.5</v>
      </c>
    </row>
    <row r="28" spans="1:8">
      <c r="A28" s="44" t="s">
        <v>21</v>
      </c>
      <c r="B28" s="44" t="s">
        <v>47</v>
      </c>
      <c r="C28" s="44">
        <v>9990225000</v>
      </c>
      <c r="D28" s="44" t="s">
        <v>73</v>
      </c>
      <c r="E28" s="96" t="s">
        <v>74</v>
      </c>
      <c r="F28" s="22">
        <f>F29</f>
        <v>83.9</v>
      </c>
      <c r="G28" s="22">
        <f t="shared" ref="G28:H28" si="7">G29</f>
        <v>83.9</v>
      </c>
      <c r="H28" s="22">
        <f t="shared" si="7"/>
        <v>83.9</v>
      </c>
    </row>
    <row r="29" spans="1:8">
      <c r="A29" s="44" t="s">
        <v>21</v>
      </c>
      <c r="B29" s="44" t="s">
        <v>47</v>
      </c>
      <c r="C29" s="44">
        <v>9990225000</v>
      </c>
      <c r="D29" s="44">
        <v>850</v>
      </c>
      <c r="E29" s="96" t="s">
        <v>112</v>
      </c>
      <c r="F29" s="22">
        <v>83.9</v>
      </c>
      <c r="G29" s="22">
        <v>83.9</v>
      </c>
      <c r="H29" s="22">
        <v>83.9</v>
      </c>
    </row>
    <row r="30" spans="1:8" ht="47.25">
      <c r="A30" s="44" t="s">
        <v>21</v>
      </c>
      <c r="B30" s="44" t="s">
        <v>47</v>
      </c>
      <c r="C30" s="44">
        <v>9990226000</v>
      </c>
      <c r="D30" s="44"/>
      <c r="E30" s="96" t="s">
        <v>180</v>
      </c>
      <c r="F30" s="22">
        <f>F31</f>
        <v>80.7</v>
      </c>
      <c r="G30" s="22">
        <f t="shared" ref="G30:H31" si="8">G31</f>
        <v>80.7</v>
      </c>
      <c r="H30" s="22">
        <f t="shared" si="8"/>
        <v>80.7</v>
      </c>
    </row>
    <row r="31" spans="1:8" ht="63">
      <c r="A31" s="44" t="s">
        <v>21</v>
      </c>
      <c r="B31" s="44" t="s">
        <v>47</v>
      </c>
      <c r="C31" s="44">
        <v>9990226000</v>
      </c>
      <c r="D31" s="44" t="s">
        <v>71</v>
      </c>
      <c r="E31" s="96" t="s">
        <v>1</v>
      </c>
      <c r="F31" s="22">
        <f>F32</f>
        <v>80.7</v>
      </c>
      <c r="G31" s="22">
        <f t="shared" si="8"/>
        <v>80.7</v>
      </c>
      <c r="H31" s="22">
        <f t="shared" si="8"/>
        <v>80.7</v>
      </c>
    </row>
    <row r="32" spans="1:8" ht="31.5">
      <c r="A32" s="44" t="s">
        <v>21</v>
      </c>
      <c r="B32" s="44" t="s">
        <v>47</v>
      </c>
      <c r="C32" s="44">
        <v>9990226000</v>
      </c>
      <c r="D32" s="44">
        <v>120</v>
      </c>
      <c r="E32" s="96" t="s">
        <v>352</v>
      </c>
      <c r="F32" s="22">
        <v>80.7</v>
      </c>
      <c r="G32" s="22">
        <v>80.7</v>
      </c>
      <c r="H32" s="22">
        <v>80.7</v>
      </c>
    </row>
    <row r="33" spans="1:8">
      <c r="A33" s="44" t="s">
        <v>21</v>
      </c>
      <c r="B33" s="9" t="s">
        <v>189</v>
      </c>
      <c r="C33" s="10"/>
      <c r="D33" s="12"/>
      <c r="E33" s="56" t="s">
        <v>190</v>
      </c>
      <c r="F33" s="22">
        <f>F34</f>
        <v>28.6</v>
      </c>
      <c r="G33" s="22">
        <f t="shared" ref="G33:H37" si="9">G34</f>
        <v>29.9</v>
      </c>
      <c r="H33" s="22">
        <f t="shared" si="9"/>
        <v>30.9</v>
      </c>
    </row>
    <row r="34" spans="1:8">
      <c r="A34" s="44" t="s">
        <v>21</v>
      </c>
      <c r="B34" s="9" t="s">
        <v>189</v>
      </c>
      <c r="C34" s="44">
        <v>9900000000</v>
      </c>
      <c r="D34" s="44"/>
      <c r="E34" s="96" t="s">
        <v>117</v>
      </c>
      <c r="F34" s="22">
        <f>F35</f>
        <v>28.6</v>
      </c>
      <c r="G34" s="22">
        <f t="shared" si="9"/>
        <v>29.9</v>
      </c>
      <c r="H34" s="22">
        <f t="shared" si="9"/>
        <v>30.9</v>
      </c>
    </row>
    <row r="35" spans="1:8" ht="31.5">
      <c r="A35" s="44" t="s">
        <v>21</v>
      </c>
      <c r="B35" s="9" t="s">
        <v>189</v>
      </c>
      <c r="C35" s="44">
        <v>9930000000</v>
      </c>
      <c r="D35" s="44"/>
      <c r="E35" s="96" t="s">
        <v>191</v>
      </c>
      <c r="F35" s="22">
        <f>F36</f>
        <v>28.6</v>
      </c>
      <c r="G35" s="22">
        <f t="shared" si="9"/>
        <v>29.9</v>
      </c>
      <c r="H35" s="22">
        <f t="shared" si="9"/>
        <v>30.9</v>
      </c>
    </row>
    <row r="36" spans="1:8" ht="47.25">
      <c r="A36" s="44" t="s">
        <v>21</v>
      </c>
      <c r="B36" s="9" t="s">
        <v>189</v>
      </c>
      <c r="C36" s="44">
        <v>9930051200</v>
      </c>
      <c r="D36" s="44"/>
      <c r="E36" s="96" t="s">
        <v>192</v>
      </c>
      <c r="F36" s="22">
        <f>F37</f>
        <v>28.6</v>
      </c>
      <c r="G36" s="22">
        <f t="shared" si="9"/>
        <v>29.9</v>
      </c>
      <c r="H36" s="22">
        <f t="shared" si="9"/>
        <v>30.9</v>
      </c>
    </row>
    <row r="37" spans="1:8" ht="31.5">
      <c r="A37" s="44" t="s">
        <v>21</v>
      </c>
      <c r="B37" s="9" t="s">
        <v>189</v>
      </c>
      <c r="C37" s="44">
        <v>9930051200</v>
      </c>
      <c r="D37" s="44" t="s">
        <v>72</v>
      </c>
      <c r="E37" s="96" t="s">
        <v>102</v>
      </c>
      <c r="F37" s="22">
        <f>F38</f>
        <v>28.6</v>
      </c>
      <c r="G37" s="22">
        <f t="shared" si="9"/>
        <v>29.9</v>
      </c>
      <c r="H37" s="22">
        <f t="shared" si="9"/>
        <v>30.9</v>
      </c>
    </row>
    <row r="38" spans="1:8" ht="31.5">
      <c r="A38" s="44" t="s">
        <v>21</v>
      </c>
      <c r="B38" s="9" t="s">
        <v>189</v>
      </c>
      <c r="C38" s="44">
        <v>9930051200</v>
      </c>
      <c r="D38" s="44">
        <v>240</v>
      </c>
      <c r="E38" s="96" t="s">
        <v>348</v>
      </c>
      <c r="F38" s="22">
        <v>28.6</v>
      </c>
      <c r="G38" s="22">
        <v>29.9</v>
      </c>
      <c r="H38" s="22">
        <v>30.9</v>
      </c>
    </row>
    <row r="39" spans="1:8">
      <c r="A39" s="44" t="s">
        <v>21</v>
      </c>
      <c r="B39" s="23" t="s">
        <v>271</v>
      </c>
      <c r="C39" s="44"/>
      <c r="D39" s="44"/>
      <c r="E39" s="13" t="s">
        <v>273</v>
      </c>
      <c r="F39" s="22">
        <f t="shared" ref="F39:F44" si="10">F40</f>
        <v>88.6</v>
      </c>
      <c r="G39" s="22">
        <f t="shared" ref="G39:H44" si="11">G40</f>
        <v>88.6</v>
      </c>
      <c r="H39" s="22">
        <f t="shared" si="11"/>
        <v>88.6</v>
      </c>
    </row>
    <row r="40" spans="1:8" ht="47.25">
      <c r="A40" s="44" t="s">
        <v>21</v>
      </c>
      <c r="B40" s="9" t="s">
        <v>271</v>
      </c>
      <c r="C40" s="45">
        <v>1200000000</v>
      </c>
      <c r="D40" s="44"/>
      <c r="E40" s="96" t="s">
        <v>218</v>
      </c>
      <c r="F40" s="22">
        <f t="shared" si="10"/>
        <v>88.6</v>
      </c>
      <c r="G40" s="22">
        <f t="shared" si="11"/>
        <v>88.6</v>
      </c>
      <c r="H40" s="22">
        <f t="shared" si="11"/>
        <v>88.6</v>
      </c>
    </row>
    <row r="41" spans="1:8" ht="31.5">
      <c r="A41" s="44" t="s">
        <v>21</v>
      </c>
      <c r="B41" s="9" t="s">
        <v>271</v>
      </c>
      <c r="C41" s="44">
        <v>1240000000</v>
      </c>
      <c r="D41" s="44"/>
      <c r="E41" s="96" t="s">
        <v>151</v>
      </c>
      <c r="F41" s="22">
        <f t="shared" si="10"/>
        <v>88.6</v>
      </c>
      <c r="G41" s="22">
        <f t="shared" si="11"/>
        <v>88.6</v>
      </c>
      <c r="H41" s="22">
        <f t="shared" si="11"/>
        <v>88.6</v>
      </c>
    </row>
    <row r="42" spans="1:8" ht="31.5">
      <c r="A42" s="44" t="s">
        <v>21</v>
      </c>
      <c r="B42" s="23" t="s">
        <v>271</v>
      </c>
      <c r="C42" s="44">
        <v>1240500000</v>
      </c>
      <c r="D42" s="44"/>
      <c r="E42" s="96" t="s">
        <v>152</v>
      </c>
      <c r="F42" s="22">
        <f t="shared" si="10"/>
        <v>88.6</v>
      </c>
      <c r="G42" s="22">
        <f t="shared" si="11"/>
        <v>88.6</v>
      </c>
      <c r="H42" s="22">
        <f t="shared" si="11"/>
        <v>88.6</v>
      </c>
    </row>
    <row r="43" spans="1:8" ht="31.5">
      <c r="A43" s="44" t="s">
        <v>21</v>
      </c>
      <c r="B43" s="9" t="s">
        <v>271</v>
      </c>
      <c r="C43" s="44">
        <v>1240520410</v>
      </c>
      <c r="D43" s="44"/>
      <c r="E43" s="96" t="s">
        <v>258</v>
      </c>
      <c r="F43" s="22">
        <f t="shared" si="10"/>
        <v>88.6</v>
      </c>
      <c r="G43" s="22">
        <f t="shared" si="11"/>
        <v>88.6</v>
      </c>
      <c r="H43" s="22">
        <f t="shared" si="11"/>
        <v>88.6</v>
      </c>
    </row>
    <row r="44" spans="1:8">
      <c r="A44" s="44" t="s">
        <v>21</v>
      </c>
      <c r="B44" s="9" t="s">
        <v>271</v>
      </c>
      <c r="C44" s="44">
        <v>1240520410</v>
      </c>
      <c r="D44" s="44" t="s">
        <v>73</v>
      </c>
      <c r="E44" s="96" t="s">
        <v>74</v>
      </c>
      <c r="F44" s="22">
        <f t="shared" si="10"/>
        <v>88.6</v>
      </c>
      <c r="G44" s="22">
        <f t="shared" si="11"/>
        <v>88.6</v>
      </c>
      <c r="H44" s="22">
        <f t="shared" si="11"/>
        <v>88.6</v>
      </c>
    </row>
    <row r="45" spans="1:8" ht="31.5">
      <c r="A45" s="44" t="s">
        <v>21</v>
      </c>
      <c r="B45" s="9" t="s">
        <v>271</v>
      </c>
      <c r="C45" s="44">
        <v>1240520410</v>
      </c>
      <c r="D45" s="44">
        <v>860</v>
      </c>
      <c r="E45" s="96" t="s">
        <v>354</v>
      </c>
      <c r="F45" s="22">
        <v>88.6</v>
      </c>
      <c r="G45" s="22">
        <v>88.6</v>
      </c>
      <c r="H45" s="22">
        <v>88.6</v>
      </c>
    </row>
    <row r="46" spans="1:8">
      <c r="A46" s="44" t="s">
        <v>21</v>
      </c>
      <c r="B46" s="44" t="s">
        <v>63</v>
      </c>
      <c r="C46" s="44" t="s">
        <v>69</v>
      </c>
      <c r="D46" s="44" t="s">
        <v>69</v>
      </c>
      <c r="E46" s="96" t="s">
        <v>25</v>
      </c>
      <c r="F46" s="22">
        <f>F47+F65+F94+F71</f>
        <v>35178.899999999994</v>
      </c>
      <c r="G46" s="22">
        <f>G47+G65+G94+G71</f>
        <v>35214.699999999997</v>
      </c>
      <c r="H46" s="22">
        <f>H47+H65+H94+H71</f>
        <v>34778.9</v>
      </c>
    </row>
    <row r="47" spans="1:8" ht="47.25">
      <c r="A47" s="44" t="s">
        <v>21</v>
      </c>
      <c r="B47" s="44" t="s">
        <v>63</v>
      </c>
      <c r="C47" s="45">
        <v>1200000000</v>
      </c>
      <c r="D47" s="44"/>
      <c r="E47" s="96" t="s">
        <v>218</v>
      </c>
      <c r="F47" s="22">
        <f>F48</f>
        <v>718.9</v>
      </c>
      <c r="G47" s="22">
        <f t="shared" ref="G47:H47" si="12">G48</f>
        <v>718.9</v>
      </c>
      <c r="H47" s="22">
        <f t="shared" si="12"/>
        <v>434.9</v>
      </c>
    </row>
    <row r="48" spans="1:8" ht="31.5">
      <c r="A48" s="44" t="s">
        <v>21</v>
      </c>
      <c r="B48" s="44" t="s">
        <v>63</v>
      </c>
      <c r="C48" s="44">
        <v>1240000000</v>
      </c>
      <c r="D48" s="44"/>
      <c r="E48" s="96" t="s">
        <v>151</v>
      </c>
      <c r="F48" s="22">
        <f>F49+F58</f>
        <v>718.9</v>
      </c>
      <c r="G48" s="22">
        <f t="shared" ref="G48:H48" si="13">G49+G58</f>
        <v>718.9</v>
      </c>
      <c r="H48" s="22">
        <f t="shared" si="13"/>
        <v>434.9</v>
      </c>
    </row>
    <row r="49" spans="1:8" ht="31.5">
      <c r="A49" s="44" t="s">
        <v>21</v>
      </c>
      <c r="B49" s="44" t="s">
        <v>63</v>
      </c>
      <c r="C49" s="44">
        <v>1240200000</v>
      </c>
      <c r="D49" s="44"/>
      <c r="E49" s="96" t="s">
        <v>171</v>
      </c>
      <c r="F49" s="22">
        <f>F50+F55</f>
        <v>84</v>
      </c>
      <c r="G49" s="22">
        <f t="shared" ref="G49:H49" si="14">G50+G55</f>
        <v>84</v>
      </c>
      <c r="H49" s="22">
        <f t="shared" si="14"/>
        <v>0</v>
      </c>
    </row>
    <row r="50" spans="1:8">
      <c r="A50" s="44" t="s">
        <v>21</v>
      </c>
      <c r="B50" s="44" t="s">
        <v>63</v>
      </c>
      <c r="C50" s="44">
        <v>1240220340</v>
      </c>
      <c r="D50" s="44"/>
      <c r="E50" s="96" t="s">
        <v>182</v>
      </c>
      <c r="F50" s="22">
        <f>F51+F53</f>
        <v>77.400000000000006</v>
      </c>
      <c r="G50" s="22">
        <f t="shared" ref="G50:H50" si="15">G51+G53</f>
        <v>77.400000000000006</v>
      </c>
      <c r="H50" s="22">
        <f t="shared" si="15"/>
        <v>0</v>
      </c>
    </row>
    <row r="51" spans="1:8" ht="31.5">
      <c r="A51" s="44" t="s">
        <v>21</v>
      </c>
      <c r="B51" s="44" t="s">
        <v>63</v>
      </c>
      <c r="C51" s="44">
        <v>1240220340</v>
      </c>
      <c r="D51" s="45" t="s">
        <v>72</v>
      </c>
      <c r="E51" s="96" t="s">
        <v>102</v>
      </c>
      <c r="F51" s="22">
        <f>F52</f>
        <v>47.4</v>
      </c>
      <c r="G51" s="22">
        <f t="shared" ref="G51:H51" si="16">G52</f>
        <v>47.4</v>
      </c>
      <c r="H51" s="22">
        <f t="shared" si="16"/>
        <v>0</v>
      </c>
    </row>
    <row r="52" spans="1:8" ht="31.5">
      <c r="A52" s="44" t="s">
        <v>21</v>
      </c>
      <c r="B52" s="44" t="s">
        <v>63</v>
      </c>
      <c r="C52" s="44">
        <v>1240220340</v>
      </c>
      <c r="D52" s="44">
        <v>240</v>
      </c>
      <c r="E52" s="96" t="s">
        <v>348</v>
      </c>
      <c r="F52" s="22">
        <v>47.4</v>
      </c>
      <c r="G52" s="22">
        <v>47.4</v>
      </c>
      <c r="H52" s="22">
        <v>0</v>
      </c>
    </row>
    <row r="53" spans="1:8">
      <c r="A53" s="44" t="s">
        <v>21</v>
      </c>
      <c r="B53" s="44" t="s">
        <v>63</v>
      </c>
      <c r="C53" s="44">
        <v>1240220340</v>
      </c>
      <c r="D53" s="45" t="s">
        <v>76</v>
      </c>
      <c r="E53" s="96" t="s">
        <v>77</v>
      </c>
      <c r="F53" s="22">
        <f>F54</f>
        <v>30</v>
      </c>
      <c r="G53" s="22">
        <f t="shared" ref="G53:H53" si="17">G54</f>
        <v>30</v>
      </c>
      <c r="H53" s="22">
        <f t="shared" si="17"/>
        <v>0</v>
      </c>
    </row>
    <row r="54" spans="1:8">
      <c r="A54" s="44" t="s">
        <v>21</v>
      </c>
      <c r="B54" s="44" t="s">
        <v>63</v>
      </c>
      <c r="C54" s="44">
        <v>1240220340</v>
      </c>
      <c r="D54" s="44">
        <v>350</v>
      </c>
      <c r="E54" s="99" t="s">
        <v>183</v>
      </c>
      <c r="F54" s="22">
        <v>30</v>
      </c>
      <c r="G54" s="22">
        <v>30</v>
      </c>
      <c r="H54" s="22">
        <v>0</v>
      </c>
    </row>
    <row r="55" spans="1:8" ht="31.5">
      <c r="A55" s="110" t="s">
        <v>21</v>
      </c>
      <c r="B55" s="110" t="s">
        <v>63</v>
      </c>
      <c r="C55" s="110">
        <v>1240220360</v>
      </c>
      <c r="D55" s="110"/>
      <c r="E55" s="99" t="s">
        <v>380</v>
      </c>
      <c r="F55" s="22">
        <f>F56</f>
        <v>6.6</v>
      </c>
      <c r="G55" s="22">
        <f t="shared" ref="G55:H56" si="18">G56</f>
        <v>6.6</v>
      </c>
      <c r="H55" s="22">
        <f t="shared" si="18"/>
        <v>0</v>
      </c>
    </row>
    <row r="56" spans="1:8">
      <c r="A56" s="110" t="s">
        <v>21</v>
      </c>
      <c r="B56" s="110" t="s">
        <v>63</v>
      </c>
      <c r="C56" s="110">
        <v>1240220360</v>
      </c>
      <c r="D56" s="112" t="s">
        <v>76</v>
      </c>
      <c r="E56" s="111" t="s">
        <v>77</v>
      </c>
      <c r="F56" s="22">
        <f>F57</f>
        <v>6.6</v>
      </c>
      <c r="G56" s="22">
        <f t="shared" si="18"/>
        <v>6.6</v>
      </c>
      <c r="H56" s="22">
        <f t="shared" si="18"/>
        <v>0</v>
      </c>
    </row>
    <row r="57" spans="1:8">
      <c r="A57" s="110" t="s">
        <v>21</v>
      </c>
      <c r="B57" s="110" t="s">
        <v>63</v>
      </c>
      <c r="C57" s="110">
        <v>1240220360</v>
      </c>
      <c r="D57" s="110">
        <v>350</v>
      </c>
      <c r="E57" s="99" t="s">
        <v>183</v>
      </c>
      <c r="F57" s="22">
        <v>6.6</v>
      </c>
      <c r="G57" s="22">
        <v>6.6</v>
      </c>
      <c r="H57" s="22">
        <v>0</v>
      </c>
    </row>
    <row r="58" spans="1:8" ht="31.5">
      <c r="A58" s="44" t="s">
        <v>21</v>
      </c>
      <c r="B58" s="44" t="s">
        <v>63</v>
      </c>
      <c r="C58" s="44">
        <v>1240500000</v>
      </c>
      <c r="D58" s="44"/>
      <c r="E58" s="96" t="s">
        <v>152</v>
      </c>
      <c r="F58" s="22">
        <f>F59+F62</f>
        <v>634.9</v>
      </c>
      <c r="G58" s="22">
        <f t="shared" ref="G58:H58" si="19">G59+G62</f>
        <v>634.9</v>
      </c>
      <c r="H58" s="22">
        <f t="shared" si="19"/>
        <v>434.9</v>
      </c>
    </row>
    <row r="59" spans="1:8" ht="31.5">
      <c r="A59" s="44" t="s">
        <v>21</v>
      </c>
      <c r="B59" s="44" t="s">
        <v>63</v>
      </c>
      <c r="C59" s="44">
        <v>1240520410</v>
      </c>
      <c r="D59" s="44"/>
      <c r="E59" s="96" t="s">
        <v>258</v>
      </c>
      <c r="F59" s="22">
        <f>F60</f>
        <v>119.5</v>
      </c>
      <c r="G59" s="22">
        <f t="shared" ref="G59:H60" si="20">G60</f>
        <v>119.5</v>
      </c>
      <c r="H59" s="22">
        <f t="shared" si="20"/>
        <v>119.5</v>
      </c>
    </row>
    <row r="60" spans="1:8">
      <c r="A60" s="44" t="s">
        <v>21</v>
      </c>
      <c r="B60" s="44" t="s">
        <v>63</v>
      </c>
      <c r="C60" s="44">
        <v>1240520410</v>
      </c>
      <c r="D60" s="44" t="s">
        <v>73</v>
      </c>
      <c r="E60" s="96" t="s">
        <v>74</v>
      </c>
      <c r="F60" s="22">
        <f>F61</f>
        <v>119.5</v>
      </c>
      <c r="G60" s="22">
        <f t="shared" si="20"/>
        <v>119.5</v>
      </c>
      <c r="H60" s="22">
        <f t="shared" si="20"/>
        <v>119.5</v>
      </c>
    </row>
    <row r="61" spans="1:8">
      <c r="A61" s="44" t="s">
        <v>21</v>
      </c>
      <c r="B61" s="44" t="s">
        <v>63</v>
      </c>
      <c r="C61" s="44">
        <v>1240520410</v>
      </c>
      <c r="D61" s="44">
        <v>850</v>
      </c>
      <c r="E61" s="96" t="s">
        <v>112</v>
      </c>
      <c r="F61" s="22">
        <v>119.5</v>
      </c>
      <c r="G61" s="22">
        <v>119.5</v>
      </c>
      <c r="H61" s="22">
        <v>119.5</v>
      </c>
    </row>
    <row r="62" spans="1:8" ht="31.5">
      <c r="A62" s="44" t="s">
        <v>21</v>
      </c>
      <c r="B62" s="44" t="s">
        <v>63</v>
      </c>
      <c r="C62" s="44">
        <v>1240520460</v>
      </c>
      <c r="D62" s="44"/>
      <c r="E62" s="96" t="s">
        <v>276</v>
      </c>
      <c r="F62" s="22">
        <f>F63</f>
        <v>515.4</v>
      </c>
      <c r="G62" s="22">
        <f t="shared" ref="G62:H63" si="21">G63</f>
        <v>515.4</v>
      </c>
      <c r="H62" s="22">
        <f t="shared" si="21"/>
        <v>315.39999999999998</v>
      </c>
    </row>
    <row r="63" spans="1:8" ht="31.5">
      <c r="A63" s="44" t="s">
        <v>21</v>
      </c>
      <c r="B63" s="44" t="s">
        <v>63</v>
      </c>
      <c r="C63" s="44">
        <v>1240520460</v>
      </c>
      <c r="D63" s="45" t="s">
        <v>72</v>
      </c>
      <c r="E63" s="96" t="s">
        <v>102</v>
      </c>
      <c r="F63" s="22">
        <f>F64</f>
        <v>515.4</v>
      </c>
      <c r="G63" s="22">
        <f t="shared" si="21"/>
        <v>515.4</v>
      </c>
      <c r="H63" s="22">
        <f t="shared" si="21"/>
        <v>315.39999999999998</v>
      </c>
    </row>
    <row r="64" spans="1:8" ht="31.5">
      <c r="A64" s="44" t="s">
        <v>21</v>
      </c>
      <c r="B64" s="44" t="s">
        <v>63</v>
      </c>
      <c r="C64" s="44">
        <v>1240520460</v>
      </c>
      <c r="D64" s="44">
        <v>240</v>
      </c>
      <c r="E64" s="96" t="s">
        <v>348</v>
      </c>
      <c r="F64" s="22">
        <v>515.4</v>
      </c>
      <c r="G64" s="22">
        <v>515.4</v>
      </c>
      <c r="H64" s="22">
        <v>315.39999999999998</v>
      </c>
    </row>
    <row r="65" spans="1:8" ht="31.5">
      <c r="A65" s="44" t="s">
        <v>21</v>
      </c>
      <c r="B65" s="44" t="s">
        <v>63</v>
      </c>
      <c r="C65" s="45">
        <v>1500000000</v>
      </c>
      <c r="D65" s="44"/>
      <c r="E65" s="96" t="s">
        <v>219</v>
      </c>
      <c r="F65" s="22">
        <f>F66</f>
        <v>111.4</v>
      </c>
      <c r="G65" s="22">
        <f t="shared" ref="G65:H69" si="22">G66</f>
        <v>111.4</v>
      </c>
      <c r="H65" s="22">
        <f t="shared" si="22"/>
        <v>0</v>
      </c>
    </row>
    <row r="66" spans="1:8">
      <c r="A66" s="44" t="s">
        <v>21</v>
      </c>
      <c r="B66" s="44" t="s">
        <v>63</v>
      </c>
      <c r="C66" s="44">
        <v>1510000000</v>
      </c>
      <c r="D66" s="44"/>
      <c r="E66" s="96" t="s">
        <v>185</v>
      </c>
      <c r="F66" s="22">
        <f>F67</f>
        <v>111.4</v>
      </c>
      <c r="G66" s="22">
        <f t="shared" si="22"/>
        <v>111.4</v>
      </c>
      <c r="H66" s="22">
        <f t="shared" si="22"/>
        <v>0</v>
      </c>
    </row>
    <row r="67" spans="1:8" ht="47.25">
      <c r="A67" s="44" t="s">
        <v>21</v>
      </c>
      <c r="B67" s="44" t="s">
        <v>63</v>
      </c>
      <c r="C67" s="44">
        <v>1510200000</v>
      </c>
      <c r="D67" s="44"/>
      <c r="E67" s="96" t="s">
        <v>220</v>
      </c>
      <c r="F67" s="22">
        <f>F68</f>
        <v>111.4</v>
      </c>
      <c r="G67" s="22">
        <f t="shared" si="22"/>
        <v>111.4</v>
      </c>
      <c r="H67" s="22">
        <f t="shared" si="22"/>
        <v>0</v>
      </c>
    </row>
    <row r="68" spans="1:8" ht="31.5">
      <c r="A68" s="44" t="s">
        <v>21</v>
      </c>
      <c r="B68" s="44" t="s">
        <v>63</v>
      </c>
      <c r="C68" s="44">
        <v>1510220170</v>
      </c>
      <c r="D68" s="44"/>
      <c r="E68" s="96" t="s">
        <v>221</v>
      </c>
      <c r="F68" s="22">
        <f>F69</f>
        <v>111.4</v>
      </c>
      <c r="G68" s="22">
        <f t="shared" si="22"/>
        <v>111.4</v>
      </c>
      <c r="H68" s="22">
        <f t="shared" si="22"/>
        <v>0</v>
      </c>
    </row>
    <row r="69" spans="1:8">
      <c r="A69" s="44" t="s">
        <v>21</v>
      </c>
      <c r="B69" s="44" t="s">
        <v>63</v>
      </c>
      <c r="C69" s="44">
        <v>1510220170</v>
      </c>
      <c r="D69" s="45" t="s">
        <v>76</v>
      </c>
      <c r="E69" s="96" t="s">
        <v>77</v>
      </c>
      <c r="F69" s="22">
        <f>F70</f>
        <v>111.4</v>
      </c>
      <c r="G69" s="22">
        <f t="shared" si="22"/>
        <v>111.4</v>
      </c>
      <c r="H69" s="22">
        <f t="shared" si="22"/>
        <v>0</v>
      </c>
    </row>
    <row r="70" spans="1:8">
      <c r="A70" s="44" t="s">
        <v>21</v>
      </c>
      <c r="B70" s="44" t="s">
        <v>63</v>
      </c>
      <c r="C70" s="44">
        <v>1510220170</v>
      </c>
      <c r="D70" s="1" t="s">
        <v>187</v>
      </c>
      <c r="E70" s="99" t="s">
        <v>186</v>
      </c>
      <c r="F70" s="22">
        <v>111.4</v>
      </c>
      <c r="G70" s="22">
        <v>111.4</v>
      </c>
      <c r="H70" s="22">
        <v>0</v>
      </c>
    </row>
    <row r="71" spans="1:8" ht="47.25">
      <c r="A71" s="44" t="s">
        <v>21</v>
      </c>
      <c r="B71" s="44" t="s">
        <v>63</v>
      </c>
      <c r="C71" s="45">
        <v>1600000000</v>
      </c>
      <c r="D71" s="45"/>
      <c r="E71" s="96" t="s">
        <v>126</v>
      </c>
      <c r="F71" s="22">
        <f>F89+F77+F72</f>
        <v>5026.2999999999993</v>
      </c>
      <c r="G71" s="22">
        <f>G89+G77+G72</f>
        <v>5062.1000000000004</v>
      </c>
      <c r="H71" s="22">
        <f>H89+H77+H72</f>
        <v>5021.7</v>
      </c>
    </row>
    <row r="72" spans="1:8" ht="31.5">
      <c r="A72" s="44" t="s">
        <v>21</v>
      </c>
      <c r="B72" s="45" t="s">
        <v>63</v>
      </c>
      <c r="C72" s="45">
        <v>1620000000</v>
      </c>
      <c r="D72" s="45"/>
      <c r="E72" s="96" t="s">
        <v>119</v>
      </c>
      <c r="F72" s="22">
        <f>F73</f>
        <v>2552.6</v>
      </c>
      <c r="G72" s="22">
        <f t="shared" ref="G72:H72" si="23">G73</f>
        <v>2552.6</v>
      </c>
      <c r="H72" s="22">
        <f t="shared" si="23"/>
        <v>2552.6</v>
      </c>
    </row>
    <row r="73" spans="1:8">
      <c r="A73" s="44" t="s">
        <v>21</v>
      </c>
      <c r="B73" s="45" t="s">
        <v>63</v>
      </c>
      <c r="C73" s="45">
        <v>1620100000</v>
      </c>
      <c r="D73" s="45"/>
      <c r="E73" s="96" t="s">
        <v>120</v>
      </c>
      <c r="F73" s="22">
        <f>F74</f>
        <v>2552.6</v>
      </c>
      <c r="G73" s="22">
        <f>G74</f>
        <v>2552.6</v>
      </c>
      <c r="H73" s="22">
        <f>H74</f>
        <v>2552.6</v>
      </c>
    </row>
    <row r="74" spans="1:8">
      <c r="A74" s="44" t="s">
        <v>21</v>
      </c>
      <c r="B74" s="45" t="s">
        <v>63</v>
      </c>
      <c r="C74" s="45">
        <v>1620120210</v>
      </c>
      <c r="D74" s="19"/>
      <c r="E74" s="96" t="s">
        <v>121</v>
      </c>
      <c r="F74" s="22">
        <f>F75</f>
        <v>2552.6</v>
      </c>
      <c r="G74" s="22">
        <f t="shared" ref="G74:H75" si="24">G75</f>
        <v>2552.6</v>
      </c>
      <c r="H74" s="22">
        <f t="shared" si="24"/>
        <v>2552.6</v>
      </c>
    </row>
    <row r="75" spans="1:8" ht="31.5">
      <c r="A75" s="44" t="s">
        <v>21</v>
      </c>
      <c r="B75" s="45" t="s">
        <v>63</v>
      </c>
      <c r="C75" s="45">
        <v>1620120210</v>
      </c>
      <c r="D75" s="45" t="s">
        <v>72</v>
      </c>
      <c r="E75" s="96" t="s">
        <v>102</v>
      </c>
      <c r="F75" s="22">
        <f>F76</f>
        <v>2552.6</v>
      </c>
      <c r="G75" s="22">
        <f t="shared" si="24"/>
        <v>2552.6</v>
      </c>
      <c r="H75" s="22">
        <f t="shared" si="24"/>
        <v>2552.6</v>
      </c>
    </row>
    <row r="76" spans="1:8" ht="31.5">
      <c r="A76" s="44" t="s">
        <v>21</v>
      </c>
      <c r="B76" s="45" t="s">
        <v>63</v>
      </c>
      <c r="C76" s="45">
        <v>1620120210</v>
      </c>
      <c r="D76" s="44">
        <v>240</v>
      </c>
      <c r="E76" s="96" t="s">
        <v>348</v>
      </c>
      <c r="F76" s="22">
        <v>2552.6</v>
      </c>
      <c r="G76" s="22">
        <v>2552.6</v>
      </c>
      <c r="H76" s="22">
        <v>2552.6</v>
      </c>
    </row>
    <row r="77" spans="1:8" ht="47.25">
      <c r="A77" s="44" t="s">
        <v>21</v>
      </c>
      <c r="B77" s="44" t="s">
        <v>63</v>
      </c>
      <c r="C77" s="45">
        <v>1630000000</v>
      </c>
      <c r="D77" s="44"/>
      <c r="E77" s="96" t="s">
        <v>260</v>
      </c>
      <c r="F77" s="22">
        <f>F78+F85</f>
        <v>2447.1999999999998</v>
      </c>
      <c r="G77" s="22">
        <f>G78+G85</f>
        <v>2483</v>
      </c>
      <c r="H77" s="22">
        <f>H78+H85</f>
        <v>2469.1</v>
      </c>
    </row>
    <row r="78" spans="1:8" ht="47.25">
      <c r="A78" s="44" t="s">
        <v>21</v>
      </c>
      <c r="B78" s="45" t="s">
        <v>63</v>
      </c>
      <c r="C78" s="44">
        <v>1630100000</v>
      </c>
      <c r="D78" s="44"/>
      <c r="E78" s="96" t="s">
        <v>261</v>
      </c>
      <c r="F78" s="22">
        <f>F79+F82</f>
        <v>2178.6999999999998</v>
      </c>
      <c r="G78" s="22">
        <f t="shared" ref="G78:H78" si="25">G79+G82</f>
        <v>2291.6999999999998</v>
      </c>
      <c r="H78" s="22">
        <f t="shared" si="25"/>
        <v>2271.6</v>
      </c>
    </row>
    <row r="79" spans="1:8" ht="47.25">
      <c r="A79" s="44" t="s">
        <v>21</v>
      </c>
      <c r="B79" s="44" t="s">
        <v>63</v>
      </c>
      <c r="C79" s="44">
        <v>1630120180</v>
      </c>
      <c r="D79" s="44"/>
      <c r="E79" s="96" t="s">
        <v>262</v>
      </c>
      <c r="F79" s="22">
        <f>F80</f>
        <v>1186.5</v>
      </c>
      <c r="G79" s="22">
        <f t="shared" ref="G79:H80" si="26">G80</f>
        <v>1293.4000000000001</v>
      </c>
      <c r="H79" s="22">
        <f t="shared" si="26"/>
        <v>1345.2</v>
      </c>
    </row>
    <row r="80" spans="1:8" ht="31.5">
      <c r="A80" s="44" t="s">
        <v>21</v>
      </c>
      <c r="B80" s="45" t="s">
        <v>63</v>
      </c>
      <c r="C80" s="44">
        <v>1630120180</v>
      </c>
      <c r="D80" s="44" t="s">
        <v>72</v>
      </c>
      <c r="E80" s="96" t="s">
        <v>102</v>
      </c>
      <c r="F80" s="22">
        <f>F81</f>
        <v>1186.5</v>
      </c>
      <c r="G80" s="22">
        <f t="shared" si="26"/>
        <v>1293.4000000000001</v>
      </c>
      <c r="H80" s="22">
        <f t="shared" si="26"/>
        <v>1345.2</v>
      </c>
    </row>
    <row r="81" spans="1:8" ht="31.5">
      <c r="A81" s="44" t="s">
        <v>21</v>
      </c>
      <c r="B81" s="45" t="s">
        <v>63</v>
      </c>
      <c r="C81" s="44">
        <v>1630120180</v>
      </c>
      <c r="D81" s="44">
        <v>240</v>
      </c>
      <c r="E81" s="96" t="s">
        <v>348</v>
      </c>
      <c r="F81" s="22">
        <v>1186.5</v>
      </c>
      <c r="G81" s="22">
        <v>1293.4000000000001</v>
      </c>
      <c r="H81" s="22">
        <v>1345.2</v>
      </c>
    </row>
    <row r="82" spans="1:8" ht="47.25">
      <c r="A82" s="44" t="s">
        <v>21</v>
      </c>
      <c r="B82" s="44" t="s">
        <v>63</v>
      </c>
      <c r="C82" s="44">
        <v>1630120520</v>
      </c>
      <c r="D82" s="44"/>
      <c r="E82" s="96" t="s">
        <v>268</v>
      </c>
      <c r="F82" s="22">
        <f>F83</f>
        <v>992.2</v>
      </c>
      <c r="G82" s="22">
        <f t="shared" ref="G82:H83" si="27">G83</f>
        <v>998.3</v>
      </c>
      <c r="H82" s="22">
        <f t="shared" si="27"/>
        <v>926.4</v>
      </c>
    </row>
    <row r="83" spans="1:8" ht="31.5">
      <c r="A83" s="44" t="s">
        <v>21</v>
      </c>
      <c r="B83" s="45" t="s">
        <v>63</v>
      </c>
      <c r="C83" s="44">
        <v>1630120520</v>
      </c>
      <c r="D83" s="44" t="s">
        <v>72</v>
      </c>
      <c r="E83" s="96" t="s">
        <v>102</v>
      </c>
      <c r="F83" s="22">
        <f>F84</f>
        <v>992.2</v>
      </c>
      <c r="G83" s="22">
        <f t="shared" si="27"/>
        <v>998.3</v>
      </c>
      <c r="H83" s="22">
        <f t="shared" si="27"/>
        <v>926.4</v>
      </c>
    </row>
    <row r="84" spans="1:8" ht="31.5">
      <c r="A84" s="44" t="s">
        <v>21</v>
      </c>
      <c r="B84" s="45" t="s">
        <v>63</v>
      </c>
      <c r="C84" s="44">
        <v>1630120520</v>
      </c>
      <c r="D84" s="44">
        <v>240</v>
      </c>
      <c r="E84" s="96" t="s">
        <v>348</v>
      </c>
      <c r="F84" s="22">
        <v>992.2</v>
      </c>
      <c r="G84" s="22">
        <v>998.3</v>
      </c>
      <c r="H84" s="22">
        <v>926.4</v>
      </c>
    </row>
    <row r="85" spans="1:8" ht="47.25">
      <c r="A85" s="44" t="s">
        <v>21</v>
      </c>
      <c r="B85" s="44" t="s">
        <v>63</v>
      </c>
      <c r="C85" s="44">
        <v>1630200000</v>
      </c>
      <c r="D85" s="44"/>
      <c r="E85" s="96" t="s">
        <v>263</v>
      </c>
      <c r="F85" s="22">
        <f>F86</f>
        <v>268.5</v>
      </c>
      <c r="G85" s="22">
        <f t="shared" ref="G85:H87" si="28">G86</f>
        <v>191.3</v>
      </c>
      <c r="H85" s="22">
        <f t="shared" si="28"/>
        <v>197.5</v>
      </c>
    </row>
    <row r="86" spans="1:8" ht="31.5">
      <c r="A86" s="44" t="s">
        <v>21</v>
      </c>
      <c r="B86" s="45" t="s">
        <v>63</v>
      </c>
      <c r="C86" s="44">
        <v>1630220530</v>
      </c>
      <c r="D86" s="44"/>
      <c r="E86" s="96" t="s">
        <v>264</v>
      </c>
      <c r="F86" s="22">
        <f>F87</f>
        <v>268.5</v>
      </c>
      <c r="G86" s="22">
        <f t="shared" si="28"/>
        <v>191.3</v>
      </c>
      <c r="H86" s="22">
        <f t="shared" si="28"/>
        <v>197.5</v>
      </c>
    </row>
    <row r="87" spans="1:8" ht="31.5">
      <c r="A87" s="44" t="s">
        <v>21</v>
      </c>
      <c r="B87" s="45" t="s">
        <v>63</v>
      </c>
      <c r="C87" s="44">
        <v>1630220530</v>
      </c>
      <c r="D87" s="44" t="s">
        <v>72</v>
      </c>
      <c r="E87" s="96" t="s">
        <v>102</v>
      </c>
      <c r="F87" s="22">
        <f>F88</f>
        <v>268.5</v>
      </c>
      <c r="G87" s="22">
        <f t="shared" si="28"/>
        <v>191.3</v>
      </c>
      <c r="H87" s="22">
        <f t="shared" si="28"/>
        <v>197.5</v>
      </c>
    </row>
    <row r="88" spans="1:8" ht="31.5">
      <c r="A88" s="44" t="s">
        <v>21</v>
      </c>
      <c r="B88" s="44" t="s">
        <v>63</v>
      </c>
      <c r="C88" s="44">
        <v>1630220530</v>
      </c>
      <c r="D88" s="44">
        <v>240</v>
      </c>
      <c r="E88" s="96" t="s">
        <v>348</v>
      </c>
      <c r="F88" s="22">
        <v>268.5</v>
      </c>
      <c r="G88" s="22">
        <v>191.3</v>
      </c>
      <c r="H88" s="22">
        <v>197.5</v>
      </c>
    </row>
    <row r="89" spans="1:8" ht="47.25">
      <c r="A89" s="44" t="s">
        <v>21</v>
      </c>
      <c r="B89" s="44" t="s">
        <v>63</v>
      </c>
      <c r="C89" s="45">
        <v>1640000000</v>
      </c>
      <c r="D89" s="1"/>
      <c r="E89" s="99" t="s">
        <v>253</v>
      </c>
      <c r="F89" s="22">
        <f>F90</f>
        <v>26.5</v>
      </c>
      <c r="G89" s="22">
        <f t="shared" ref="G89:H92" si="29">G90</f>
        <v>26.5</v>
      </c>
      <c r="H89" s="22">
        <f t="shared" si="29"/>
        <v>0</v>
      </c>
    </row>
    <row r="90" spans="1:8" ht="31.5">
      <c r="A90" s="44" t="s">
        <v>21</v>
      </c>
      <c r="B90" s="44" t="s">
        <v>63</v>
      </c>
      <c r="C90" s="44">
        <v>1640200000</v>
      </c>
      <c r="D90" s="1"/>
      <c r="E90" s="99" t="s">
        <v>256</v>
      </c>
      <c r="F90" s="22">
        <f>F91</f>
        <v>26.5</v>
      </c>
      <c r="G90" s="22">
        <f t="shared" si="29"/>
        <v>26.5</v>
      </c>
      <c r="H90" s="22">
        <f t="shared" si="29"/>
        <v>0</v>
      </c>
    </row>
    <row r="91" spans="1:8">
      <c r="A91" s="44" t="s">
        <v>21</v>
      </c>
      <c r="B91" s="44" t="s">
        <v>63</v>
      </c>
      <c r="C91" s="44">
        <v>1640220250</v>
      </c>
      <c r="D91" s="1"/>
      <c r="E91" s="99" t="s">
        <v>254</v>
      </c>
      <c r="F91" s="22">
        <f>F92</f>
        <v>26.5</v>
      </c>
      <c r="G91" s="22">
        <f t="shared" si="29"/>
        <v>26.5</v>
      </c>
      <c r="H91" s="22">
        <f t="shared" si="29"/>
        <v>0</v>
      </c>
    </row>
    <row r="92" spans="1:8" ht="31.5">
      <c r="A92" s="44" t="s">
        <v>21</v>
      </c>
      <c r="B92" s="44" t="s">
        <v>63</v>
      </c>
      <c r="C92" s="44">
        <v>1640220250</v>
      </c>
      <c r="D92" s="45" t="s">
        <v>72</v>
      </c>
      <c r="E92" s="96" t="s">
        <v>102</v>
      </c>
      <c r="F92" s="22">
        <f>F93</f>
        <v>26.5</v>
      </c>
      <c r="G92" s="22">
        <f t="shared" si="29"/>
        <v>26.5</v>
      </c>
      <c r="H92" s="22">
        <f t="shared" si="29"/>
        <v>0</v>
      </c>
    </row>
    <row r="93" spans="1:8" ht="31.5">
      <c r="A93" s="44" t="s">
        <v>21</v>
      </c>
      <c r="B93" s="44" t="s">
        <v>63</v>
      </c>
      <c r="C93" s="44">
        <v>1640220250</v>
      </c>
      <c r="D93" s="44">
        <v>240</v>
      </c>
      <c r="E93" s="96" t="s">
        <v>348</v>
      </c>
      <c r="F93" s="22">
        <v>26.5</v>
      </c>
      <c r="G93" s="22">
        <v>26.5</v>
      </c>
      <c r="H93" s="22">
        <v>0</v>
      </c>
    </row>
    <row r="94" spans="1:8">
      <c r="A94" s="44" t="s">
        <v>21</v>
      </c>
      <c r="B94" s="44" t="s">
        <v>63</v>
      </c>
      <c r="C94" s="44">
        <v>9900000000</v>
      </c>
      <c r="D94" s="44"/>
      <c r="E94" s="96" t="s">
        <v>117</v>
      </c>
      <c r="F94" s="22">
        <f>F95</f>
        <v>29322.3</v>
      </c>
      <c r="G94" s="22">
        <f t="shared" ref="G94:H94" si="30">G95</f>
        <v>29322.3</v>
      </c>
      <c r="H94" s="22">
        <f t="shared" si="30"/>
        <v>29322.3</v>
      </c>
    </row>
    <row r="95" spans="1:8" ht="31.5">
      <c r="A95" s="44" t="s">
        <v>21</v>
      </c>
      <c r="B95" s="44" t="s">
        <v>63</v>
      </c>
      <c r="C95" s="44">
        <v>9990000000</v>
      </c>
      <c r="D95" s="44"/>
      <c r="E95" s="96" t="s">
        <v>178</v>
      </c>
      <c r="F95" s="22">
        <f>F96+F105</f>
        <v>29322.3</v>
      </c>
      <c r="G95" s="22">
        <f>G96+G105</f>
        <v>29322.3</v>
      </c>
      <c r="H95" s="22">
        <f>H96+H105</f>
        <v>29322.3</v>
      </c>
    </row>
    <row r="96" spans="1:8" ht="31.5">
      <c r="A96" s="44" t="s">
        <v>21</v>
      </c>
      <c r="B96" s="44" t="s">
        <v>63</v>
      </c>
      <c r="C96" s="44">
        <v>9990200000</v>
      </c>
      <c r="D96" s="25"/>
      <c r="E96" s="96" t="s">
        <v>130</v>
      </c>
      <c r="F96" s="22">
        <f>F102+F97</f>
        <v>713.9</v>
      </c>
      <c r="G96" s="22">
        <f t="shared" ref="G96:H96" si="31">G102+G97</f>
        <v>713.9</v>
      </c>
      <c r="H96" s="22">
        <f t="shared" si="31"/>
        <v>713.9</v>
      </c>
    </row>
    <row r="97" spans="1:8" ht="78.75">
      <c r="A97" s="44" t="s">
        <v>21</v>
      </c>
      <c r="B97" s="44" t="s">
        <v>63</v>
      </c>
      <c r="C97" s="44">
        <v>9990210540</v>
      </c>
      <c r="D97" s="44"/>
      <c r="E97" s="96" t="s">
        <v>188</v>
      </c>
      <c r="F97" s="22">
        <f>F98+F100</f>
        <v>264</v>
      </c>
      <c r="G97" s="22">
        <f>G98+G100</f>
        <v>264</v>
      </c>
      <c r="H97" s="22">
        <f>H98+H100</f>
        <v>264</v>
      </c>
    </row>
    <row r="98" spans="1:8" ht="63">
      <c r="A98" s="44" t="s">
        <v>21</v>
      </c>
      <c r="B98" s="44" t="s">
        <v>63</v>
      </c>
      <c r="C98" s="44">
        <v>9990210540</v>
      </c>
      <c r="D98" s="44" t="s">
        <v>71</v>
      </c>
      <c r="E98" s="96" t="s">
        <v>1</v>
      </c>
      <c r="F98" s="22">
        <f>F99</f>
        <v>256.3</v>
      </c>
      <c r="G98" s="22">
        <f>G99</f>
        <v>256.3</v>
      </c>
      <c r="H98" s="22">
        <f>H99</f>
        <v>256.3</v>
      </c>
    </row>
    <row r="99" spans="1:8" ht="31.5">
      <c r="A99" s="44" t="s">
        <v>21</v>
      </c>
      <c r="B99" s="44" t="s">
        <v>63</v>
      </c>
      <c r="C99" s="44">
        <v>9990210540</v>
      </c>
      <c r="D99" s="44">
        <v>120</v>
      </c>
      <c r="E99" s="96" t="s">
        <v>352</v>
      </c>
      <c r="F99" s="22">
        <v>256.3</v>
      </c>
      <c r="G99" s="22">
        <v>256.3</v>
      </c>
      <c r="H99" s="22">
        <v>256.3</v>
      </c>
    </row>
    <row r="100" spans="1:8" ht="31.5">
      <c r="A100" s="44" t="s">
        <v>21</v>
      </c>
      <c r="B100" s="44" t="s">
        <v>63</v>
      </c>
      <c r="C100" s="44">
        <v>9990210540</v>
      </c>
      <c r="D100" s="44" t="s">
        <v>72</v>
      </c>
      <c r="E100" s="96" t="s">
        <v>102</v>
      </c>
      <c r="F100" s="22">
        <f>F101</f>
        <v>7.7</v>
      </c>
      <c r="G100" s="22">
        <f t="shared" ref="G100:H100" si="32">G101</f>
        <v>7.7</v>
      </c>
      <c r="H100" s="22">
        <f t="shared" si="32"/>
        <v>7.7</v>
      </c>
    </row>
    <row r="101" spans="1:8" ht="31.5">
      <c r="A101" s="44" t="s">
        <v>21</v>
      </c>
      <c r="B101" s="44" t="s">
        <v>63</v>
      </c>
      <c r="C101" s="44">
        <v>9990210540</v>
      </c>
      <c r="D101" s="44">
        <v>240</v>
      </c>
      <c r="E101" s="96" t="s">
        <v>348</v>
      </c>
      <c r="F101" s="22">
        <v>7.7</v>
      </c>
      <c r="G101" s="22">
        <v>7.7</v>
      </c>
      <c r="H101" s="22">
        <v>7.7</v>
      </c>
    </row>
    <row r="102" spans="1:8" ht="47.25">
      <c r="A102" s="44" t="s">
        <v>21</v>
      </c>
      <c r="B102" s="44" t="s">
        <v>63</v>
      </c>
      <c r="C102" s="44">
        <v>9990226000</v>
      </c>
      <c r="D102" s="44"/>
      <c r="E102" s="96" t="s">
        <v>180</v>
      </c>
      <c r="F102" s="22">
        <f>F103</f>
        <v>449.9</v>
      </c>
      <c r="G102" s="22">
        <f t="shared" ref="G102:H103" si="33">G103</f>
        <v>449.9</v>
      </c>
      <c r="H102" s="22">
        <f t="shared" si="33"/>
        <v>449.9</v>
      </c>
    </row>
    <row r="103" spans="1:8" ht="63">
      <c r="A103" s="44" t="s">
        <v>21</v>
      </c>
      <c r="B103" s="44" t="s">
        <v>63</v>
      </c>
      <c r="C103" s="44">
        <v>9990226000</v>
      </c>
      <c r="D103" s="44" t="s">
        <v>71</v>
      </c>
      <c r="E103" s="96" t="s">
        <v>1</v>
      </c>
      <c r="F103" s="22">
        <f>F104</f>
        <v>449.9</v>
      </c>
      <c r="G103" s="22">
        <f t="shared" si="33"/>
        <v>449.9</v>
      </c>
      <c r="H103" s="22">
        <f t="shared" si="33"/>
        <v>449.9</v>
      </c>
    </row>
    <row r="104" spans="1:8" ht="31.5">
      <c r="A104" s="44" t="s">
        <v>21</v>
      </c>
      <c r="B104" s="44" t="s">
        <v>63</v>
      </c>
      <c r="C104" s="44">
        <v>9990226000</v>
      </c>
      <c r="D104" s="44">
        <v>120</v>
      </c>
      <c r="E104" s="96" t="s">
        <v>352</v>
      </c>
      <c r="F104" s="22">
        <v>449.9</v>
      </c>
      <c r="G104" s="22">
        <v>449.9</v>
      </c>
      <c r="H104" s="22">
        <v>449.9</v>
      </c>
    </row>
    <row r="105" spans="1:8" ht="31.5">
      <c r="A105" s="44" t="s">
        <v>21</v>
      </c>
      <c r="B105" s="44" t="s">
        <v>63</v>
      </c>
      <c r="C105" s="44">
        <v>9990300000</v>
      </c>
      <c r="D105" s="44"/>
      <c r="E105" s="96" t="s">
        <v>193</v>
      </c>
      <c r="F105" s="22">
        <f>F106+F108+F110</f>
        <v>28608.399999999998</v>
      </c>
      <c r="G105" s="22">
        <f t="shared" ref="G105:H105" si="34">G106+G108+G110</f>
        <v>28608.399999999998</v>
      </c>
      <c r="H105" s="22">
        <f t="shared" si="34"/>
        <v>28608.399999999998</v>
      </c>
    </row>
    <row r="106" spans="1:8" ht="63">
      <c r="A106" s="44" t="s">
        <v>21</v>
      </c>
      <c r="B106" s="44" t="s">
        <v>63</v>
      </c>
      <c r="C106" s="44">
        <v>9990300000</v>
      </c>
      <c r="D106" s="44" t="s">
        <v>71</v>
      </c>
      <c r="E106" s="96" t="s">
        <v>1</v>
      </c>
      <c r="F106" s="22">
        <f>F107</f>
        <v>20347.599999999999</v>
      </c>
      <c r="G106" s="22">
        <f t="shared" ref="G106:H106" si="35">G107</f>
        <v>20347.599999999999</v>
      </c>
      <c r="H106" s="22">
        <f t="shared" si="35"/>
        <v>20347.599999999999</v>
      </c>
    </row>
    <row r="107" spans="1:8">
      <c r="A107" s="44" t="s">
        <v>21</v>
      </c>
      <c r="B107" s="44" t="s">
        <v>63</v>
      </c>
      <c r="C107" s="44">
        <v>9990300000</v>
      </c>
      <c r="D107" s="44">
        <v>110</v>
      </c>
      <c r="E107" s="99" t="s">
        <v>194</v>
      </c>
      <c r="F107" s="22">
        <f>20377.6-30</f>
        <v>20347.599999999999</v>
      </c>
      <c r="G107" s="22">
        <f>20377.6-30</f>
        <v>20347.599999999999</v>
      </c>
      <c r="H107" s="22">
        <f>20377.6-30</f>
        <v>20347.599999999999</v>
      </c>
    </row>
    <row r="108" spans="1:8" ht="31.5">
      <c r="A108" s="44" t="s">
        <v>21</v>
      </c>
      <c r="B108" s="44" t="s">
        <v>63</v>
      </c>
      <c r="C108" s="44">
        <v>9990300000</v>
      </c>
      <c r="D108" s="44" t="s">
        <v>72</v>
      </c>
      <c r="E108" s="96" t="s">
        <v>102</v>
      </c>
      <c r="F108" s="22">
        <f>F109</f>
        <v>7883.8</v>
      </c>
      <c r="G108" s="22">
        <f t="shared" ref="G108:H108" si="36">G109</f>
        <v>7883.8</v>
      </c>
      <c r="H108" s="22">
        <f t="shared" si="36"/>
        <v>7883.8</v>
      </c>
    </row>
    <row r="109" spans="1:8" ht="31.5">
      <c r="A109" s="44" t="s">
        <v>21</v>
      </c>
      <c r="B109" s="44" t="s">
        <v>63</v>
      </c>
      <c r="C109" s="44">
        <v>9990300000</v>
      </c>
      <c r="D109" s="44">
        <v>240</v>
      </c>
      <c r="E109" s="96" t="s">
        <v>348</v>
      </c>
      <c r="F109" s="22">
        <v>7883.8</v>
      </c>
      <c r="G109" s="22">
        <v>7883.8</v>
      </c>
      <c r="H109" s="22">
        <v>7883.8</v>
      </c>
    </row>
    <row r="110" spans="1:8">
      <c r="A110" s="44" t="s">
        <v>21</v>
      </c>
      <c r="B110" s="44" t="s">
        <v>63</v>
      </c>
      <c r="C110" s="44">
        <v>9990300000</v>
      </c>
      <c r="D110" s="44" t="s">
        <v>73</v>
      </c>
      <c r="E110" s="96" t="s">
        <v>74</v>
      </c>
      <c r="F110" s="22">
        <f>F111</f>
        <v>377</v>
      </c>
      <c r="G110" s="22">
        <f t="shared" ref="G110:H110" si="37">G111</f>
        <v>377</v>
      </c>
      <c r="H110" s="22">
        <f t="shared" si="37"/>
        <v>377</v>
      </c>
    </row>
    <row r="111" spans="1:8">
      <c r="A111" s="44" t="s">
        <v>21</v>
      </c>
      <c r="B111" s="44" t="s">
        <v>63</v>
      </c>
      <c r="C111" s="44">
        <v>9990300000</v>
      </c>
      <c r="D111" s="44">
        <v>850</v>
      </c>
      <c r="E111" s="96" t="s">
        <v>112</v>
      </c>
      <c r="F111" s="22">
        <v>377</v>
      </c>
      <c r="G111" s="22">
        <v>377</v>
      </c>
      <c r="H111" s="22">
        <v>377</v>
      </c>
    </row>
    <row r="112" spans="1:8">
      <c r="A112" s="44" t="s">
        <v>21</v>
      </c>
      <c r="B112" s="44" t="s">
        <v>58</v>
      </c>
      <c r="C112" s="44" t="s">
        <v>69</v>
      </c>
      <c r="D112" s="44" t="s">
        <v>69</v>
      </c>
      <c r="E112" s="56" t="s">
        <v>26</v>
      </c>
      <c r="F112" s="22">
        <f>F113+F125</f>
        <v>8877.7000000000007</v>
      </c>
      <c r="G112" s="22">
        <f t="shared" ref="G112:H112" si="38">G113+G125</f>
        <v>8932.4</v>
      </c>
      <c r="H112" s="22">
        <f t="shared" si="38"/>
        <v>8984.6</v>
      </c>
    </row>
    <row r="113" spans="1:8">
      <c r="A113" s="44" t="s">
        <v>21</v>
      </c>
      <c r="B113" s="44" t="s">
        <v>78</v>
      </c>
      <c r="C113" s="44" t="s">
        <v>69</v>
      </c>
      <c r="D113" s="44" t="s">
        <v>69</v>
      </c>
      <c r="E113" s="96" t="s">
        <v>79</v>
      </c>
      <c r="F113" s="22">
        <f>F114</f>
        <v>1458.2</v>
      </c>
      <c r="G113" s="22">
        <f t="shared" ref="G113:H115" si="39">G114</f>
        <v>1512.9</v>
      </c>
      <c r="H113" s="22">
        <f t="shared" si="39"/>
        <v>1565.1000000000001</v>
      </c>
    </row>
    <row r="114" spans="1:8">
      <c r="A114" s="44" t="s">
        <v>21</v>
      </c>
      <c r="B114" s="44" t="s">
        <v>78</v>
      </c>
      <c r="C114" s="44">
        <v>9900000000</v>
      </c>
      <c r="D114" s="44"/>
      <c r="E114" s="96" t="s">
        <v>117</v>
      </c>
      <c r="F114" s="22">
        <f>F115</f>
        <v>1458.2</v>
      </c>
      <c r="G114" s="22">
        <f t="shared" si="39"/>
        <v>1512.9</v>
      </c>
      <c r="H114" s="22">
        <f t="shared" si="39"/>
        <v>1565.1000000000001</v>
      </c>
    </row>
    <row r="115" spans="1:8" ht="31.5">
      <c r="A115" s="44" t="s">
        <v>21</v>
      </c>
      <c r="B115" s="44" t="s">
        <v>78</v>
      </c>
      <c r="C115" s="44">
        <v>9990000000</v>
      </c>
      <c r="D115" s="44"/>
      <c r="E115" s="96" t="s">
        <v>178</v>
      </c>
      <c r="F115" s="22">
        <f>F116</f>
        <v>1458.2</v>
      </c>
      <c r="G115" s="22">
        <f t="shared" si="39"/>
        <v>1512.9</v>
      </c>
      <c r="H115" s="22">
        <f t="shared" si="39"/>
        <v>1565.1000000000001</v>
      </c>
    </row>
    <row r="116" spans="1:8" ht="31.5">
      <c r="A116" s="44" t="s">
        <v>21</v>
      </c>
      <c r="B116" s="44" t="s">
        <v>78</v>
      </c>
      <c r="C116" s="44">
        <v>9990200000</v>
      </c>
      <c r="D116" s="25"/>
      <c r="E116" s="96" t="s">
        <v>130</v>
      </c>
      <c r="F116" s="22">
        <f>F117+F120</f>
        <v>1458.2</v>
      </c>
      <c r="G116" s="22">
        <f t="shared" ref="G116:H116" si="40">G117+G120</f>
        <v>1512.9</v>
      </c>
      <c r="H116" s="22">
        <f t="shared" si="40"/>
        <v>1565.1000000000001</v>
      </c>
    </row>
    <row r="117" spans="1:8" ht="47.25">
      <c r="A117" s="44" t="s">
        <v>21</v>
      </c>
      <c r="B117" s="44" t="s">
        <v>78</v>
      </c>
      <c r="C117" s="44">
        <v>9990226000</v>
      </c>
      <c r="D117" s="44"/>
      <c r="E117" s="96" t="s">
        <v>180</v>
      </c>
      <c r="F117" s="22">
        <f>F118</f>
        <v>131.69999999999999</v>
      </c>
      <c r="G117" s="22">
        <f t="shared" ref="G117:H118" si="41">G118</f>
        <v>131.69999999999999</v>
      </c>
      <c r="H117" s="22">
        <f t="shared" si="41"/>
        <v>131.69999999999999</v>
      </c>
    </row>
    <row r="118" spans="1:8" ht="63">
      <c r="A118" s="44" t="s">
        <v>21</v>
      </c>
      <c r="B118" s="44" t="s">
        <v>78</v>
      </c>
      <c r="C118" s="44">
        <v>9990226000</v>
      </c>
      <c r="D118" s="44" t="s">
        <v>71</v>
      </c>
      <c r="E118" s="96" t="s">
        <v>1</v>
      </c>
      <c r="F118" s="22">
        <f>F119</f>
        <v>131.69999999999999</v>
      </c>
      <c r="G118" s="22">
        <f t="shared" si="41"/>
        <v>131.69999999999999</v>
      </c>
      <c r="H118" s="22">
        <f t="shared" si="41"/>
        <v>131.69999999999999</v>
      </c>
    </row>
    <row r="119" spans="1:8" ht="31.5">
      <c r="A119" s="44" t="s">
        <v>21</v>
      </c>
      <c r="B119" s="44" t="s">
        <v>78</v>
      </c>
      <c r="C119" s="44">
        <v>9990226000</v>
      </c>
      <c r="D119" s="44">
        <v>120</v>
      </c>
      <c r="E119" s="96" t="s">
        <v>352</v>
      </c>
      <c r="F119" s="22">
        <v>131.69999999999999</v>
      </c>
      <c r="G119" s="22">
        <v>131.69999999999999</v>
      </c>
      <c r="H119" s="22">
        <v>131.69999999999999</v>
      </c>
    </row>
    <row r="120" spans="1:8" ht="31.5">
      <c r="A120" s="44" t="s">
        <v>21</v>
      </c>
      <c r="B120" s="44" t="s">
        <v>78</v>
      </c>
      <c r="C120" s="44">
        <v>9990259300</v>
      </c>
      <c r="D120" s="44"/>
      <c r="E120" s="96" t="s">
        <v>195</v>
      </c>
      <c r="F120" s="22">
        <f>F121+F123</f>
        <v>1326.5</v>
      </c>
      <c r="G120" s="22">
        <f t="shared" ref="G120:H120" si="42">G121+G123</f>
        <v>1381.2</v>
      </c>
      <c r="H120" s="22">
        <f t="shared" si="42"/>
        <v>1433.4</v>
      </c>
    </row>
    <row r="121" spans="1:8" ht="63">
      <c r="A121" s="44" t="s">
        <v>21</v>
      </c>
      <c r="B121" s="44" t="s">
        <v>78</v>
      </c>
      <c r="C121" s="44">
        <v>9990259300</v>
      </c>
      <c r="D121" s="44" t="s">
        <v>71</v>
      </c>
      <c r="E121" s="96" t="s">
        <v>1</v>
      </c>
      <c r="F121" s="22">
        <f>F122</f>
        <v>1212.2</v>
      </c>
      <c r="G121" s="22">
        <f t="shared" ref="G121:H121" si="43">G122</f>
        <v>1212.2</v>
      </c>
      <c r="H121" s="22">
        <f t="shared" si="43"/>
        <v>1212.2</v>
      </c>
    </row>
    <row r="122" spans="1:8" ht="31.5">
      <c r="A122" s="44" t="s">
        <v>21</v>
      </c>
      <c r="B122" s="44" t="s">
        <v>78</v>
      </c>
      <c r="C122" s="44">
        <v>9990259300</v>
      </c>
      <c r="D122" s="44">
        <v>120</v>
      </c>
      <c r="E122" s="96" t="s">
        <v>352</v>
      </c>
      <c r="F122" s="22">
        <v>1212.2</v>
      </c>
      <c r="G122" s="22">
        <v>1212.2</v>
      </c>
      <c r="H122" s="22">
        <v>1212.2</v>
      </c>
    </row>
    <row r="123" spans="1:8" ht="31.5">
      <c r="A123" s="44" t="s">
        <v>21</v>
      </c>
      <c r="B123" s="44" t="s">
        <v>78</v>
      </c>
      <c r="C123" s="44">
        <v>9990259300</v>
      </c>
      <c r="D123" s="44" t="s">
        <v>72</v>
      </c>
      <c r="E123" s="96" t="s">
        <v>102</v>
      </c>
      <c r="F123" s="22">
        <f>F124</f>
        <v>114.3</v>
      </c>
      <c r="G123" s="22">
        <f t="shared" ref="G123:H123" si="44">G124</f>
        <v>169</v>
      </c>
      <c r="H123" s="22">
        <f t="shared" si="44"/>
        <v>221.2</v>
      </c>
    </row>
    <row r="124" spans="1:8" ht="31.5">
      <c r="A124" s="44" t="s">
        <v>21</v>
      </c>
      <c r="B124" s="44" t="s">
        <v>78</v>
      </c>
      <c r="C124" s="44">
        <v>9990259300</v>
      </c>
      <c r="D124" s="44">
        <v>240</v>
      </c>
      <c r="E124" s="96" t="s">
        <v>348</v>
      </c>
      <c r="F124" s="22">
        <v>114.3</v>
      </c>
      <c r="G124" s="22">
        <v>169</v>
      </c>
      <c r="H124" s="22">
        <v>221.2</v>
      </c>
    </row>
    <row r="125" spans="1:8" ht="31.5">
      <c r="A125" s="44" t="s">
        <v>21</v>
      </c>
      <c r="B125" s="44" t="s">
        <v>50</v>
      </c>
      <c r="C125" s="44"/>
      <c r="D125" s="44"/>
      <c r="E125" s="96" t="s">
        <v>16</v>
      </c>
      <c r="F125" s="22">
        <f t="shared" ref="F125:H130" si="45">F126</f>
        <v>7419.5</v>
      </c>
      <c r="G125" s="22">
        <f t="shared" si="45"/>
        <v>7419.5</v>
      </c>
      <c r="H125" s="22">
        <f t="shared" si="45"/>
        <v>7419.5</v>
      </c>
    </row>
    <row r="126" spans="1:8" ht="31.5">
      <c r="A126" s="44" t="s">
        <v>21</v>
      </c>
      <c r="B126" s="44" t="s">
        <v>50</v>
      </c>
      <c r="C126" s="45">
        <v>1500000000</v>
      </c>
      <c r="D126" s="44"/>
      <c r="E126" s="96" t="s">
        <v>219</v>
      </c>
      <c r="F126" s="22">
        <f t="shared" si="45"/>
        <v>7419.5</v>
      </c>
      <c r="G126" s="22">
        <f t="shared" si="45"/>
        <v>7419.5</v>
      </c>
      <c r="H126" s="22">
        <f t="shared" si="45"/>
        <v>7419.5</v>
      </c>
    </row>
    <row r="127" spans="1:8">
      <c r="A127" s="44" t="s">
        <v>21</v>
      </c>
      <c r="B127" s="44" t="s">
        <v>50</v>
      </c>
      <c r="C127" s="44">
        <v>1510000000</v>
      </c>
      <c r="D127" s="44"/>
      <c r="E127" s="96" t="s">
        <v>185</v>
      </c>
      <c r="F127" s="22">
        <f t="shared" si="45"/>
        <v>7419.5</v>
      </c>
      <c r="G127" s="22">
        <f t="shared" si="45"/>
        <v>7419.5</v>
      </c>
      <c r="H127" s="22">
        <f t="shared" si="45"/>
        <v>7419.5</v>
      </c>
    </row>
    <row r="128" spans="1:8" ht="47.25">
      <c r="A128" s="44" t="s">
        <v>21</v>
      </c>
      <c r="B128" s="44" t="s">
        <v>50</v>
      </c>
      <c r="C128" s="44">
        <v>1510100000</v>
      </c>
      <c r="D128" s="44"/>
      <c r="E128" s="96" t="s">
        <v>222</v>
      </c>
      <c r="F128" s="22">
        <f>F129</f>
        <v>7419.5</v>
      </c>
      <c r="G128" s="22">
        <f t="shared" si="45"/>
        <v>7419.5</v>
      </c>
      <c r="H128" s="22">
        <f t="shared" si="45"/>
        <v>7419.5</v>
      </c>
    </row>
    <row r="129" spans="1:8" ht="31.5">
      <c r="A129" s="44" t="s">
        <v>21</v>
      </c>
      <c r="B129" s="44" t="s">
        <v>50</v>
      </c>
      <c r="C129" s="44">
        <v>1510120010</v>
      </c>
      <c r="D129" s="44"/>
      <c r="E129" s="96" t="s">
        <v>136</v>
      </c>
      <c r="F129" s="22">
        <f t="shared" si="45"/>
        <v>7419.5</v>
      </c>
      <c r="G129" s="22">
        <f t="shared" si="45"/>
        <v>7419.5</v>
      </c>
      <c r="H129" s="22">
        <f t="shared" si="45"/>
        <v>7419.5</v>
      </c>
    </row>
    <row r="130" spans="1:8" ht="31.5">
      <c r="A130" s="44" t="s">
        <v>21</v>
      </c>
      <c r="B130" s="44" t="s">
        <v>50</v>
      </c>
      <c r="C130" s="44">
        <v>1510120010</v>
      </c>
      <c r="D130" s="44">
        <v>600</v>
      </c>
      <c r="E130" s="96" t="s">
        <v>87</v>
      </c>
      <c r="F130" s="22">
        <f t="shared" si="45"/>
        <v>7419.5</v>
      </c>
      <c r="G130" s="22">
        <f t="shared" si="45"/>
        <v>7419.5</v>
      </c>
      <c r="H130" s="22">
        <f t="shared" si="45"/>
        <v>7419.5</v>
      </c>
    </row>
    <row r="131" spans="1:8">
      <c r="A131" s="44" t="s">
        <v>21</v>
      </c>
      <c r="B131" s="44" t="s">
        <v>50</v>
      </c>
      <c r="C131" s="44">
        <v>1510120010</v>
      </c>
      <c r="D131" s="44">
        <v>610</v>
      </c>
      <c r="E131" s="96" t="s">
        <v>116</v>
      </c>
      <c r="F131" s="22">
        <v>7419.5</v>
      </c>
      <c r="G131" s="22">
        <v>7419.5</v>
      </c>
      <c r="H131" s="22">
        <v>7419.5</v>
      </c>
    </row>
    <row r="132" spans="1:8">
      <c r="A132" s="44" t="s">
        <v>21</v>
      </c>
      <c r="B132" s="44" t="s">
        <v>59</v>
      </c>
      <c r="C132" s="44" t="s">
        <v>69</v>
      </c>
      <c r="D132" s="44" t="s">
        <v>69</v>
      </c>
      <c r="E132" s="56" t="s">
        <v>27</v>
      </c>
      <c r="F132" s="22">
        <f>F133+F140+F147+F163</f>
        <v>31241.600000000002</v>
      </c>
      <c r="G132" s="22">
        <f>G133+G140+G147+G163</f>
        <v>22862.5</v>
      </c>
      <c r="H132" s="22">
        <f>H133+H140+H147+H163</f>
        <v>21604.600000000002</v>
      </c>
    </row>
    <row r="133" spans="1:8">
      <c r="A133" s="44" t="s">
        <v>21</v>
      </c>
      <c r="B133" s="18" t="s">
        <v>109</v>
      </c>
      <c r="C133" s="25"/>
      <c r="D133" s="25"/>
      <c r="E133" s="96" t="s">
        <v>110</v>
      </c>
      <c r="F133" s="22">
        <f t="shared" ref="F133:H138" si="46">F134</f>
        <v>255.5</v>
      </c>
      <c r="G133" s="22">
        <f t="shared" si="46"/>
        <v>255.5</v>
      </c>
      <c r="H133" s="22">
        <f t="shared" si="46"/>
        <v>0</v>
      </c>
    </row>
    <row r="134" spans="1:8" ht="47.25">
      <c r="A134" s="44" t="s">
        <v>21</v>
      </c>
      <c r="B134" s="18" t="s">
        <v>109</v>
      </c>
      <c r="C134" s="45">
        <v>1100000000</v>
      </c>
      <c r="D134" s="25"/>
      <c r="E134" s="96" t="s">
        <v>223</v>
      </c>
      <c r="F134" s="22">
        <f t="shared" si="46"/>
        <v>255.5</v>
      </c>
      <c r="G134" s="22">
        <f t="shared" si="46"/>
        <v>255.5</v>
      </c>
      <c r="H134" s="22">
        <f t="shared" si="46"/>
        <v>0</v>
      </c>
    </row>
    <row r="135" spans="1:8" ht="31.5">
      <c r="A135" s="44" t="s">
        <v>21</v>
      </c>
      <c r="B135" s="18" t="s">
        <v>109</v>
      </c>
      <c r="C135" s="45">
        <v>1130000000</v>
      </c>
      <c r="D135" s="25"/>
      <c r="E135" s="96" t="s">
        <v>127</v>
      </c>
      <c r="F135" s="22">
        <f t="shared" si="46"/>
        <v>255.5</v>
      </c>
      <c r="G135" s="22">
        <f t="shared" si="46"/>
        <v>255.5</v>
      </c>
      <c r="H135" s="22">
        <f t="shared" si="46"/>
        <v>0</v>
      </c>
    </row>
    <row r="136" spans="1:8" ht="47.25">
      <c r="A136" s="44" t="s">
        <v>21</v>
      </c>
      <c r="B136" s="18" t="s">
        <v>109</v>
      </c>
      <c r="C136" s="45">
        <v>1130300000</v>
      </c>
      <c r="D136" s="25"/>
      <c r="E136" s="96" t="s">
        <v>128</v>
      </c>
      <c r="F136" s="22">
        <f t="shared" si="46"/>
        <v>255.5</v>
      </c>
      <c r="G136" s="22">
        <f t="shared" si="46"/>
        <v>255.5</v>
      </c>
      <c r="H136" s="22">
        <f t="shared" si="46"/>
        <v>0</v>
      </c>
    </row>
    <row r="137" spans="1:8" ht="31.5">
      <c r="A137" s="44" t="s">
        <v>21</v>
      </c>
      <c r="B137" s="18" t="s">
        <v>109</v>
      </c>
      <c r="C137" s="45">
        <v>1130320280</v>
      </c>
      <c r="D137" s="25"/>
      <c r="E137" s="96" t="s">
        <v>129</v>
      </c>
      <c r="F137" s="22">
        <f t="shared" si="46"/>
        <v>255.5</v>
      </c>
      <c r="G137" s="22">
        <f t="shared" si="46"/>
        <v>255.5</v>
      </c>
      <c r="H137" s="22">
        <f t="shared" si="46"/>
        <v>0</v>
      </c>
    </row>
    <row r="138" spans="1:8" ht="31.5">
      <c r="A138" s="44" t="s">
        <v>21</v>
      </c>
      <c r="B138" s="18" t="s">
        <v>109</v>
      </c>
      <c r="C138" s="45">
        <v>1130320280</v>
      </c>
      <c r="D138" s="45" t="s">
        <v>104</v>
      </c>
      <c r="E138" s="96" t="s">
        <v>105</v>
      </c>
      <c r="F138" s="22">
        <f t="shared" si="46"/>
        <v>255.5</v>
      </c>
      <c r="G138" s="22">
        <f t="shared" si="46"/>
        <v>255.5</v>
      </c>
      <c r="H138" s="22">
        <f t="shared" si="46"/>
        <v>0</v>
      </c>
    </row>
    <row r="139" spans="1:8">
      <c r="A139" s="44" t="s">
        <v>21</v>
      </c>
      <c r="B139" s="18" t="s">
        <v>109</v>
      </c>
      <c r="C139" s="45">
        <v>1130320280</v>
      </c>
      <c r="D139" s="44">
        <v>610</v>
      </c>
      <c r="E139" s="96" t="s">
        <v>116</v>
      </c>
      <c r="F139" s="22">
        <v>255.5</v>
      </c>
      <c r="G139" s="22">
        <v>255.5</v>
      </c>
      <c r="H139" s="22">
        <v>0</v>
      </c>
    </row>
    <row r="140" spans="1:8">
      <c r="A140" s="44" t="s">
        <v>21</v>
      </c>
      <c r="B140" s="44" t="s">
        <v>91</v>
      </c>
      <c r="C140" s="44" t="s">
        <v>69</v>
      </c>
      <c r="D140" s="44" t="s">
        <v>69</v>
      </c>
      <c r="E140" s="96" t="s">
        <v>92</v>
      </c>
      <c r="F140" s="22">
        <f t="shared" ref="F140:H145" si="47">F141</f>
        <v>375.4</v>
      </c>
      <c r="G140" s="22">
        <f t="shared" si="47"/>
        <v>385.3</v>
      </c>
      <c r="H140" s="22">
        <f t="shared" si="47"/>
        <v>389.3</v>
      </c>
    </row>
    <row r="141" spans="1:8" ht="47.25">
      <c r="A141" s="44" t="s">
        <v>21</v>
      </c>
      <c r="B141" s="44" t="s">
        <v>91</v>
      </c>
      <c r="C141" s="45">
        <v>1300000000</v>
      </c>
      <c r="D141" s="44"/>
      <c r="E141" s="96" t="s">
        <v>224</v>
      </c>
      <c r="F141" s="22">
        <f t="shared" si="47"/>
        <v>375.4</v>
      </c>
      <c r="G141" s="22">
        <f t="shared" si="47"/>
        <v>385.3</v>
      </c>
      <c r="H141" s="22">
        <f t="shared" si="47"/>
        <v>389.3</v>
      </c>
    </row>
    <row r="142" spans="1:8" ht="31.5">
      <c r="A142" s="44" t="s">
        <v>21</v>
      </c>
      <c r="B142" s="44" t="s">
        <v>91</v>
      </c>
      <c r="C142" s="45">
        <v>1330000000</v>
      </c>
      <c r="D142" s="44"/>
      <c r="E142" s="96" t="s">
        <v>137</v>
      </c>
      <c r="F142" s="22">
        <f t="shared" si="47"/>
        <v>375.4</v>
      </c>
      <c r="G142" s="22">
        <f t="shared" si="47"/>
        <v>385.3</v>
      </c>
      <c r="H142" s="22">
        <f t="shared" si="47"/>
        <v>389.3</v>
      </c>
    </row>
    <row r="143" spans="1:8" ht="31.5">
      <c r="A143" s="44" t="s">
        <v>21</v>
      </c>
      <c r="B143" s="44" t="s">
        <v>91</v>
      </c>
      <c r="C143" s="45">
        <v>1330100000</v>
      </c>
      <c r="D143" s="44"/>
      <c r="E143" s="96" t="s">
        <v>225</v>
      </c>
      <c r="F143" s="22">
        <f t="shared" si="47"/>
        <v>375.4</v>
      </c>
      <c r="G143" s="22">
        <f t="shared" si="47"/>
        <v>385.3</v>
      </c>
      <c r="H143" s="22">
        <f t="shared" si="47"/>
        <v>389.3</v>
      </c>
    </row>
    <row r="144" spans="1:8" ht="78.75">
      <c r="A144" s="44" t="s">
        <v>21</v>
      </c>
      <c r="B144" s="44" t="s">
        <v>91</v>
      </c>
      <c r="C144" s="45">
        <v>1330110550</v>
      </c>
      <c r="D144" s="44"/>
      <c r="E144" s="96" t="s">
        <v>280</v>
      </c>
      <c r="F144" s="22">
        <f t="shared" si="47"/>
        <v>375.4</v>
      </c>
      <c r="G144" s="22">
        <f t="shared" si="47"/>
        <v>385.3</v>
      </c>
      <c r="H144" s="22">
        <f t="shared" si="47"/>
        <v>389.3</v>
      </c>
    </row>
    <row r="145" spans="1:8" ht="31.5">
      <c r="A145" s="44" t="s">
        <v>21</v>
      </c>
      <c r="B145" s="44" t="s">
        <v>91</v>
      </c>
      <c r="C145" s="45">
        <v>1330110550</v>
      </c>
      <c r="D145" s="45" t="s">
        <v>72</v>
      </c>
      <c r="E145" s="96" t="s">
        <v>102</v>
      </c>
      <c r="F145" s="22">
        <f t="shared" si="47"/>
        <v>375.4</v>
      </c>
      <c r="G145" s="22">
        <f t="shared" si="47"/>
        <v>385.3</v>
      </c>
      <c r="H145" s="22">
        <f t="shared" si="47"/>
        <v>389.3</v>
      </c>
    </row>
    <row r="146" spans="1:8" ht="31.5">
      <c r="A146" s="44" t="s">
        <v>21</v>
      </c>
      <c r="B146" s="44" t="s">
        <v>91</v>
      </c>
      <c r="C146" s="45">
        <v>1330110550</v>
      </c>
      <c r="D146" s="44">
        <v>240</v>
      </c>
      <c r="E146" s="96" t="s">
        <v>348</v>
      </c>
      <c r="F146" s="22">
        <v>375.4</v>
      </c>
      <c r="G146" s="22">
        <v>385.3</v>
      </c>
      <c r="H146" s="22">
        <v>389.3</v>
      </c>
    </row>
    <row r="147" spans="1:8">
      <c r="A147" s="44" t="s">
        <v>21</v>
      </c>
      <c r="B147" s="44" t="s">
        <v>7</v>
      </c>
      <c r="C147" s="44" t="s">
        <v>69</v>
      </c>
      <c r="D147" s="44" t="s">
        <v>69</v>
      </c>
      <c r="E147" s="96" t="s">
        <v>96</v>
      </c>
      <c r="F147" s="22">
        <f>F148</f>
        <v>27969.9</v>
      </c>
      <c r="G147" s="22">
        <f t="shared" ref="G147:H147" si="48">G148</f>
        <v>19580.900000000001</v>
      </c>
      <c r="H147" s="22">
        <f t="shared" si="48"/>
        <v>18980.900000000001</v>
      </c>
    </row>
    <row r="148" spans="1:8" ht="47.25">
      <c r="A148" s="44" t="s">
        <v>21</v>
      </c>
      <c r="B148" s="44" t="s">
        <v>7</v>
      </c>
      <c r="C148" s="45">
        <v>1400000000</v>
      </c>
      <c r="D148" s="44"/>
      <c r="E148" s="96" t="s">
        <v>226</v>
      </c>
      <c r="F148" s="22">
        <f>F149+F158</f>
        <v>27969.9</v>
      </c>
      <c r="G148" s="22">
        <f>G149+G158</f>
        <v>19580.900000000001</v>
      </c>
      <c r="H148" s="22">
        <f>H149+H158</f>
        <v>18980.900000000001</v>
      </c>
    </row>
    <row r="149" spans="1:8">
      <c r="A149" s="44" t="s">
        <v>21</v>
      </c>
      <c r="B149" s="44" t="s">
        <v>7</v>
      </c>
      <c r="C149" s="45">
        <v>1410000000</v>
      </c>
      <c r="D149" s="44"/>
      <c r="E149" s="96" t="s">
        <v>138</v>
      </c>
      <c r="F149" s="22">
        <f>F150+F154</f>
        <v>24469.9</v>
      </c>
      <c r="G149" s="22">
        <f t="shared" ref="G149:H149" si="49">G150+G154</f>
        <v>18980.900000000001</v>
      </c>
      <c r="H149" s="22">
        <f t="shared" si="49"/>
        <v>18980.900000000001</v>
      </c>
    </row>
    <row r="150" spans="1:8">
      <c r="A150" s="44" t="s">
        <v>21</v>
      </c>
      <c r="B150" s="44" t="s">
        <v>7</v>
      </c>
      <c r="C150" s="45">
        <v>1410100000</v>
      </c>
      <c r="D150" s="25"/>
      <c r="E150" s="96" t="s">
        <v>227</v>
      </c>
      <c r="F150" s="22">
        <f>F151</f>
        <v>21773.7</v>
      </c>
      <c r="G150" s="22">
        <f t="shared" ref="G150:H152" si="50">G151</f>
        <v>18980.900000000001</v>
      </c>
      <c r="H150" s="22">
        <f t="shared" si="50"/>
        <v>18980.900000000001</v>
      </c>
    </row>
    <row r="151" spans="1:8" ht="31.5">
      <c r="A151" s="44" t="s">
        <v>21</v>
      </c>
      <c r="B151" s="44" t="s">
        <v>7</v>
      </c>
      <c r="C151" s="44">
        <v>1410120100</v>
      </c>
      <c r="D151" s="44"/>
      <c r="E151" s="96" t="s">
        <v>139</v>
      </c>
      <c r="F151" s="22">
        <f>F152</f>
        <v>21773.7</v>
      </c>
      <c r="G151" s="22">
        <f t="shared" si="50"/>
        <v>18980.900000000001</v>
      </c>
      <c r="H151" s="22">
        <f t="shared" si="50"/>
        <v>18980.900000000001</v>
      </c>
    </row>
    <row r="152" spans="1:8" ht="31.5">
      <c r="A152" s="44" t="s">
        <v>21</v>
      </c>
      <c r="B152" s="44" t="s">
        <v>7</v>
      </c>
      <c r="C152" s="44">
        <v>1410120100</v>
      </c>
      <c r="D152" s="45" t="s">
        <v>72</v>
      </c>
      <c r="E152" s="96" t="s">
        <v>102</v>
      </c>
      <c r="F152" s="22">
        <f>F153</f>
        <v>21773.7</v>
      </c>
      <c r="G152" s="22">
        <f t="shared" si="50"/>
        <v>18980.900000000001</v>
      </c>
      <c r="H152" s="22">
        <f t="shared" si="50"/>
        <v>18980.900000000001</v>
      </c>
    </row>
    <row r="153" spans="1:8" ht="31.5">
      <c r="A153" s="44" t="s">
        <v>21</v>
      </c>
      <c r="B153" s="44" t="s">
        <v>7</v>
      </c>
      <c r="C153" s="44">
        <v>1410120100</v>
      </c>
      <c r="D153" s="44">
        <v>240</v>
      </c>
      <c r="E153" s="96" t="s">
        <v>348</v>
      </c>
      <c r="F153" s="22">
        <v>21773.7</v>
      </c>
      <c r="G153" s="22">
        <v>18980.900000000001</v>
      </c>
      <c r="H153" s="22">
        <v>18980.900000000001</v>
      </c>
    </row>
    <row r="154" spans="1:8" ht="47.25">
      <c r="A154" s="44" t="s">
        <v>21</v>
      </c>
      <c r="B154" s="44" t="s">
        <v>7</v>
      </c>
      <c r="C154" s="45">
        <v>1410200000</v>
      </c>
      <c r="D154" s="44"/>
      <c r="E154" s="96" t="s">
        <v>228</v>
      </c>
      <c r="F154" s="22">
        <f>F155</f>
        <v>2696.2</v>
      </c>
      <c r="G154" s="22">
        <f t="shared" ref="G154:H154" si="51">G155</f>
        <v>0</v>
      </c>
      <c r="H154" s="22">
        <f t="shared" si="51"/>
        <v>0</v>
      </c>
    </row>
    <row r="155" spans="1:8" ht="31.5">
      <c r="A155" s="53" t="s">
        <v>21</v>
      </c>
      <c r="B155" s="53" t="s">
        <v>7</v>
      </c>
      <c r="C155" s="57" t="s">
        <v>288</v>
      </c>
      <c r="D155" s="53"/>
      <c r="E155" s="96" t="s">
        <v>287</v>
      </c>
      <c r="F155" s="22">
        <f>F156</f>
        <v>2696.2</v>
      </c>
      <c r="G155" s="22">
        <f t="shared" ref="G155:H156" si="52">G156</f>
        <v>0</v>
      </c>
      <c r="H155" s="22">
        <f t="shared" si="52"/>
        <v>0</v>
      </c>
    </row>
    <row r="156" spans="1:8" ht="31.5">
      <c r="A156" s="53" t="s">
        <v>21</v>
      </c>
      <c r="B156" s="53" t="s">
        <v>7</v>
      </c>
      <c r="C156" s="57" t="s">
        <v>288</v>
      </c>
      <c r="D156" s="54" t="s">
        <v>72</v>
      </c>
      <c r="E156" s="96" t="s">
        <v>102</v>
      </c>
      <c r="F156" s="22">
        <f>F157</f>
        <v>2696.2</v>
      </c>
      <c r="G156" s="22">
        <f t="shared" si="52"/>
        <v>0</v>
      </c>
      <c r="H156" s="22">
        <f t="shared" si="52"/>
        <v>0</v>
      </c>
    </row>
    <row r="157" spans="1:8" ht="31.5">
      <c r="A157" s="53" t="s">
        <v>21</v>
      </c>
      <c r="B157" s="53" t="s">
        <v>7</v>
      </c>
      <c r="C157" s="57" t="s">
        <v>288</v>
      </c>
      <c r="D157" s="53">
        <v>240</v>
      </c>
      <c r="E157" s="96" t="s">
        <v>348</v>
      </c>
      <c r="F157" s="22">
        <v>2696.2</v>
      </c>
      <c r="G157" s="22">
        <v>0</v>
      </c>
      <c r="H157" s="22">
        <v>0</v>
      </c>
    </row>
    <row r="158" spans="1:8">
      <c r="A158" s="44" t="s">
        <v>21</v>
      </c>
      <c r="B158" s="44" t="s">
        <v>7</v>
      </c>
      <c r="C158" s="45">
        <v>1420000000</v>
      </c>
      <c r="D158" s="44"/>
      <c r="E158" s="96" t="s">
        <v>140</v>
      </c>
      <c r="F158" s="22">
        <f>F159</f>
        <v>3500</v>
      </c>
      <c r="G158" s="22">
        <f t="shared" ref="G158:H161" si="53">G159</f>
        <v>600</v>
      </c>
      <c r="H158" s="22">
        <f t="shared" si="53"/>
        <v>0</v>
      </c>
    </row>
    <row r="159" spans="1:8" ht="31.5">
      <c r="A159" s="44" t="s">
        <v>21</v>
      </c>
      <c r="B159" s="44" t="s">
        <v>7</v>
      </c>
      <c r="C159" s="45">
        <v>1420100000</v>
      </c>
      <c r="D159" s="44"/>
      <c r="E159" s="96" t="s">
        <v>229</v>
      </c>
      <c r="F159" s="22">
        <f>F160</f>
        <v>3500</v>
      </c>
      <c r="G159" s="22">
        <f t="shared" si="53"/>
        <v>600</v>
      </c>
      <c r="H159" s="22">
        <f t="shared" si="53"/>
        <v>0</v>
      </c>
    </row>
    <row r="160" spans="1:8">
      <c r="A160" s="44" t="s">
        <v>21</v>
      </c>
      <c r="B160" s="44" t="s">
        <v>7</v>
      </c>
      <c r="C160" s="44">
        <v>1420120120</v>
      </c>
      <c r="D160" s="44"/>
      <c r="E160" s="96" t="s">
        <v>141</v>
      </c>
      <c r="F160" s="22">
        <f>F161</f>
        <v>3500</v>
      </c>
      <c r="G160" s="22">
        <f t="shared" si="53"/>
        <v>600</v>
      </c>
      <c r="H160" s="22">
        <f t="shared" si="53"/>
        <v>0</v>
      </c>
    </row>
    <row r="161" spans="1:8" ht="31.5">
      <c r="A161" s="44" t="s">
        <v>21</v>
      </c>
      <c r="B161" s="44" t="s">
        <v>7</v>
      </c>
      <c r="C161" s="44">
        <v>1420120120</v>
      </c>
      <c r="D161" s="45" t="s">
        <v>72</v>
      </c>
      <c r="E161" s="96" t="s">
        <v>102</v>
      </c>
      <c r="F161" s="22">
        <f>F162</f>
        <v>3500</v>
      </c>
      <c r="G161" s="22">
        <f t="shared" si="53"/>
        <v>600</v>
      </c>
      <c r="H161" s="22">
        <f t="shared" si="53"/>
        <v>0</v>
      </c>
    </row>
    <row r="162" spans="1:8" ht="31.5">
      <c r="A162" s="44" t="s">
        <v>21</v>
      </c>
      <c r="B162" s="44" t="s">
        <v>7</v>
      </c>
      <c r="C162" s="44">
        <v>1420120120</v>
      </c>
      <c r="D162" s="44">
        <v>240</v>
      </c>
      <c r="E162" s="96" t="s">
        <v>348</v>
      </c>
      <c r="F162" s="22">
        <v>3500</v>
      </c>
      <c r="G162" s="22">
        <f>3500-2900</f>
        <v>600</v>
      </c>
      <c r="H162" s="22">
        <v>0</v>
      </c>
    </row>
    <row r="163" spans="1:8">
      <c r="A163" s="44" t="s">
        <v>21</v>
      </c>
      <c r="B163" s="44" t="s">
        <v>51</v>
      </c>
      <c r="C163" s="44" t="s">
        <v>69</v>
      </c>
      <c r="D163" s="44" t="s">
        <v>69</v>
      </c>
      <c r="E163" s="96" t="s">
        <v>28</v>
      </c>
      <c r="F163" s="22">
        <f t="shared" ref="F163:H168" si="54">F164</f>
        <v>2640.8</v>
      </c>
      <c r="G163" s="22">
        <f t="shared" si="54"/>
        <v>2640.8</v>
      </c>
      <c r="H163" s="22">
        <f t="shared" si="54"/>
        <v>2234.4</v>
      </c>
    </row>
    <row r="164" spans="1:8" ht="47.25">
      <c r="A164" s="44" t="s">
        <v>21</v>
      </c>
      <c r="B164" s="44" t="s">
        <v>51</v>
      </c>
      <c r="C164" s="45">
        <v>1600000000</v>
      </c>
      <c r="D164" s="25"/>
      <c r="E164" s="96" t="s">
        <v>126</v>
      </c>
      <c r="F164" s="22">
        <f>F165</f>
        <v>2640.8</v>
      </c>
      <c r="G164" s="22">
        <f t="shared" si="54"/>
        <v>2640.8</v>
      </c>
      <c r="H164" s="22">
        <f t="shared" si="54"/>
        <v>2234.4</v>
      </c>
    </row>
    <row r="165" spans="1:8" ht="31.5">
      <c r="A165" s="44" t="s">
        <v>21</v>
      </c>
      <c r="B165" s="44" t="s">
        <v>51</v>
      </c>
      <c r="C165" s="45">
        <v>1610000000</v>
      </c>
      <c r="D165" s="44"/>
      <c r="E165" s="96" t="s">
        <v>259</v>
      </c>
      <c r="F165" s="22">
        <f>F166+F170</f>
        <v>2640.8</v>
      </c>
      <c r="G165" s="22">
        <f t="shared" ref="G165:H165" si="55">G166+G170</f>
        <v>2640.8</v>
      </c>
      <c r="H165" s="22">
        <f t="shared" si="55"/>
        <v>2234.4</v>
      </c>
    </row>
    <row r="166" spans="1:8" ht="47.25">
      <c r="A166" s="44" t="s">
        <v>21</v>
      </c>
      <c r="B166" s="44" t="s">
        <v>51</v>
      </c>
      <c r="C166" s="45">
        <v>1610100000</v>
      </c>
      <c r="D166" s="44"/>
      <c r="E166" s="96" t="s">
        <v>230</v>
      </c>
      <c r="F166" s="22">
        <f t="shared" si="54"/>
        <v>2234.4</v>
      </c>
      <c r="G166" s="22">
        <f t="shared" si="54"/>
        <v>2234.4</v>
      </c>
      <c r="H166" s="22">
        <f t="shared" si="54"/>
        <v>2234.4</v>
      </c>
    </row>
    <row r="167" spans="1:8" ht="31.5">
      <c r="A167" s="44" t="s">
        <v>21</v>
      </c>
      <c r="B167" s="44" t="s">
        <v>51</v>
      </c>
      <c r="C167" s="45">
        <v>1610120010</v>
      </c>
      <c r="D167" s="44"/>
      <c r="E167" s="96" t="s">
        <v>136</v>
      </c>
      <c r="F167" s="22">
        <f t="shared" si="54"/>
        <v>2234.4</v>
      </c>
      <c r="G167" s="22">
        <f t="shared" si="54"/>
        <v>2234.4</v>
      </c>
      <c r="H167" s="22">
        <f t="shared" si="54"/>
        <v>2234.4</v>
      </c>
    </row>
    <row r="168" spans="1:8" ht="31.5">
      <c r="A168" s="44" t="s">
        <v>21</v>
      </c>
      <c r="B168" s="44" t="s">
        <v>51</v>
      </c>
      <c r="C168" s="45">
        <v>1610120010</v>
      </c>
      <c r="D168" s="45" t="s">
        <v>104</v>
      </c>
      <c r="E168" s="96" t="s">
        <v>105</v>
      </c>
      <c r="F168" s="22">
        <f t="shared" si="54"/>
        <v>2234.4</v>
      </c>
      <c r="G168" s="22">
        <f t="shared" si="54"/>
        <v>2234.4</v>
      </c>
      <c r="H168" s="22">
        <f t="shared" si="54"/>
        <v>2234.4</v>
      </c>
    </row>
    <row r="169" spans="1:8">
      <c r="A169" s="44" t="s">
        <v>21</v>
      </c>
      <c r="B169" s="44" t="s">
        <v>51</v>
      </c>
      <c r="C169" s="45">
        <v>1610120010</v>
      </c>
      <c r="D169" s="44">
        <v>610</v>
      </c>
      <c r="E169" s="96" t="s">
        <v>116</v>
      </c>
      <c r="F169" s="22">
        <v>2234.4</v>
      </c>
      <c r="G169" s="22">
        <v>2234.4</v>
      </c>
      <c r="H169" s="22">
        <v>2234.4</v>
      </c>
    </row>
    <row r="170" spans="1:8" ht="31.5">
      <c r="A170" s="44" t="s">
        <v>21</v>
      </c>
      <c r="B170" s="44" t="s">
        <v>51</v>
      </c>
      <c r="C170" s="45">
        <v>1610300000</v>
      </c>
      <c r="D170" s="44"/>
      <c r="E170" s="96" t="s">
        <v>267</v>
      </c>
      <c r="F170" s="22">
        <f>F171</f>
        <v>406.4</v>
      </c>
      <c r="G170" s="22">
        <f t="shared" ref="G170:H170" si="56">G171</f>
        <v>406.4</v>
      </c>
      <c r="H170" s="22">
        <f t="shared" si="56"/>
        <v>0</v>
      </c>
    </row>
    <row r="171" spans="1:8">
      <c r="A171" s="44" t="s">
        <v>21</v>
      </c>
      <c r="B171" s="44" t="s">
        <v>51</v>
      </c>
      <c r="C171" s="45">
        <v>1610320200</v>
      </c>
      <c r="D171" s="44"/>
      <c r="E171" s="96" t="s">
        <v>165</v>
      </c>
      <c r="F171" s="22">
        <f>F172</f>
        <v>406.4</v>
      </c>
      <c r="G171" s="22">
        <f t="shared" ref="G171:H172" si="57">G172</f>
        <v>406.4</v>
      </c>
      <c r="H171" s="22">
        <f t="shared" si="57"/>
        <v>0</v>
      </c>
    </row>
    <row r="172" spans="1:8" ht="31.5">
      <c r="A172" s="44" t="s">
        <v>21</v>
      </c>
      <c r="B172" s="44" t="s">
        <v>51</v>
      </c>
      <c r="C172" s="45">
        <v>1610320200</v>
      </c>
      <c r="D172" s="45" t="s">
        <v>104</v>
      </c>
      <c r="E172" s="96" t="s">
        <v>105</v>
      </c>
      <c r="F172" s="22">
        <f>F173</f>
        <v>406.4</v>
      </c>
      <c r="G172" s="22">
        <f t="shared" si="57"/>
        <v>406.4</v>
      </c>
      <c r="H172" s="22">
        <f t="shared" si="57"/>
        <v>0</v>
      </c>
    </row>
    <row r="173" spans="1:8">
      <c r="A173" s="44" t="s">
        <v>21</v>
      </c>
      <c r="B173" s="44" t="s">
        <v>51</v>
      </c>
      <c r="C173" s="45">
        <v>1610320200</v>
      </c>
      <c r="D173" s="44">
        <v>610</v>
      </c>
      <c r="E173" s="96" t="s">
        <v>116</v>
      </c>
      <c r="F173" s="22">
        <v>406.4</v>
      </c>
      <c r="G173" s="22">
        <v>406.4</v>
      </c>
      <c r="H173" s="22">
        <v>0</v>
      </c>
    </row>
    <row r="174" spans="1:8">
      <c r="A174" s="44" t="s">
        <v>21</v>
      </c>
      <c r="B174" s="44" t="s">
        <v>60</v>
      </c>
      <c r="C174" s="44" t="s">
        <v>69</v>
      </c>
      <c r="D174" s="44" t="s">
        <v>69</v>
      </c>
      <c r="E174" s="56" t="s">
        <v>29</v>
      </c>
      <c r="F174" s="22">
        <f>F175</f>
        <v>26344.5</v>
      </c>
      <c r="G174" s="22">
        <f t="shared" ref="G174:H174" si="58">G175</f>
        <v>16393.099999999999</v>
      </c>
      <c r="H174" s="22">
        <f t="shared" si="58"/>
        <v>9117.7999999999993</v>
      </c>
    </row>
    <row r="175" spans="1:8">
      <c r="A175" s="44" t="s">
        <v>21</v>
      </c>
      <c r="B175" s="44" t="s">
        <v>52</v>
      </c>
      <c r="C175" s="44" t="s">
        <v>69</v>
      </c>
      <c r="D175" s="44" t="s">
        <v>69</v>
      </c>
      <c r="E175" s="96" t="s">
        <v>30</v>
      </c>
      <c r="F175" s="22">
        <f>F176</f>
        <v>26344.5</v>
      </c>
      <c r="G175" s="22">
        <f t="shared" ref="G175:H175" si="59">G176</f>
        <v>16393.099999999999</v>
      </c>
      <c r="H175" s="22">
        <f t="shared" si="59"/>
        <v>9117.7999999999993</v>
      </c>
    </row>
    <row r="176" spans="1:8" ht="47.25">
      <c r="A176" s="44" t="s">
        <v>21</v>
      </c>
      <c r="B176" s="44" t="s">
        <v>52</v>
      </c>
      <c r="C176" s="45">
        <v>1300000000</v>
      </c>
      <c r="D176" s="44"/>
      <c r="E176" s="96" t="s">
        <v>224</v>
      </c>
      <c r="F176" s="22">
        <f>F177+F182+F203</f>
        <v>26344.5</v>
      </c>
      <c r="G176" s="22">
        <f>G177+G182+G203</f>
        <v>16393.099999999999</v>
      </c>
      <c r="H176" s="22">
        <f>H177+H182+H203</f>
        <v>9117.7999999999993</v>
      </c>
    </row>
    <row r="177" spans="1:8" ht="47.25">
      <c r="A177" s="44" t="s">
        <v>21</v>
      </c>
      <c r="B177" s="44" t="s">
        <v>52</v>
      </c>
      <c r="C177" s="45">
        <v>1310000000</v>
      </c>
      <c r="D177" s="44"/>
      <c r="E177" s="96" t="s">
        <v>269</v>
      </c>
      <c r="F177" s="22">
        <f>F178</f>
        <v>725.7</v>
      </c>
      <c r="G177" s="22">
        <f t="shared" ref="G177:H177" si="60">G178</f>
        <v>0</v>
      </c>
      <c r="H177" s="22">
        <f t="shared" si="60"/>
        <v>0</v>
      </c>
    </row>
    <row r="178" spans="1:8" ht="46.9" customHeight="1">
      <c r="A178" s="44" t="s">
        <v>21</v>
      </c>
      <c r="B178" s="44" t="s">
        <v>52</v>
      </c>
      <c r="C178" s="45" t="s">
        <v>603</v>
      </c>
      <c r="D178" s="25"/>
      <c r="E178" s="96" t="s">
        <v>599</v>
      </c>
      <c r="F178" s="22">
        <f>F179</f>
        <v>725.7</v>
      </c>
      <c r="G178" s="22">
        <f t="shared" ref="G178:H178" si="61">G179</f>
        <v>0</v>
      </c>
      <c r="H178" s="22">
        <f t="shared" si="61"/>
        <v>0</v>
      </c>
    </row>
    <row r="179" spans="1:8" ht="35.25" customHeight="1">
      <c r="A179" s="44" t="s">
        <v>21</v>
      </c>
      <c r="B179" s="44" t="s">
        <v>52</v>
      </c>
      <c r="C179" s="203" t="s">
        <v>604</v>
      </c>
      <c r="D179" s="44"/>
      <c r="E179" s="101" t="s">
        <v>283</v>
      </c>
      <c r="F179" s="22">
        <f>F180</f>
        <v>725.7</v>
      </c>
      <c r="G179" s="22">
        <f t="shared" ref="G179:H180" si="62">G180</f>
        <v>0</v>
      </c>
      <c r="H179" s="22">
        <f t="shared" si="62"/>
        <v>0</v>
      </c>
    </row>
    <row r="180" spans="1:8" ht="31.5">
      <c r="A180" s="44" t="s">
        <v>21</v>
      </c>
      <c r="B180" s="44" t="s">
        <v>52</v>
      </c>
      <c r="C180" s="203" t="s">
        <v>604</v>
      </c>
      <c r="D180" s="45" t="s">
        <v>72</v>
      </c>
      <c r="E180" s="96" t="s">
        <v>102</v>
      </c>
      <c r="F180" s="22">
        <f>F181</f>
        <v>725.7</v>
      </c>
      <c r="G180" s="22">
        <f t="shared" si="62"/>
        <v>0</v>
      </c>
      <c r="H180" s="22">
        <f t="shared" si="62"/>
        <v>0</v>
      </c>
    </row>
    <row r="181" spans="1:8" ht="31.5">
      <c r="A181" s="44" t="s">
        <v>21</v>
      </c>
      <c r="B181" s="44" t="s">
        <v>52</v>
      </c>
      <c r="C181" s="203" t="s">
        <v>604</v>
      </c>
      <c r="D181" s="44">
        <v>240</v>
      </c>
      <c r="E181" s="96" t="s">
        <v>348</v>
      </c>
      <c r="F181" s="22">
        <v>725.7</v>
      </c>
      <c r="G181" s="22">
        <v>0</v>
      </c>
      <c r="H181" s="22">
        <v>0</v>
      </c>
    </row>
    <row r="182" spans="1:8">
      <c r="A182" s="44" t="s">
        <v>21</v>
      </c>
      <c r="B182" s="44" t="s">
        <v>52</v>
      </c>
      <c r="C182" s="45">
        <v>1320000000</v>
      </c>
      <c r="D182" s="44"/>
      <c r="E182" s="96" t="s">
        <v>231</v>
      </c>
      <c r="F182" s="22">
        <f>F183+F187</f>
        <v>25314.799999999999</v>
      </c>
      <c r="G182" s="22">
        <f>G183+G187</f>
        <v>16089.1</v>
      </c>
      <c r="H182" s="22">
        <f>H183+H187</f>
        <v>8813.7999999999993</v>
      </c>
    </row>
    <row r="183" spans="1:8" ht="31.5">
      <c r="A183" s="44" t="s">
        <v>21</v>
      </c>
      <c r="B183" s="44" t="s">
        <v>52</v>
      </c>
      <c r="C183" s="45">
        <v>1320100000</v>
      </c>
      <c r="D183" s="44"/>
      <c r="E183" s="96" t="s">
        <v>232</v>
      </c>
      <c r="F183" s="22">
        <f>F184</f>
        <v>1346.1</v>
      </c>
      <c r="G183" s="22">
        <f t="shared" ref="G183:H183" si="63">G184</f>
        <v>0</v>
      </c>
      <c r="H183" s="22">
        <f t="shared" si="63"/>
        <v>0</v>
      </c>
    </row>
    <row r="184" spans="1:8" ht="31.5">
      <c r="A184" s="44" t="s">
        <v>21</v>
      </c>
      <c r="B184" s="44" t="s">
        <v>52</v>
      </c>
      <c r="C184" s="60" t="s">
        <v>142</v>
      </c>
      <c r="D184" s="44"/>
      <c r="E184" s="101" t="s">
        <v>279</v>
      </c>
      <c r="F184" s="22">
        <f>F185</f>
        <v>1346.1</v>
      </c>
      <c r="G184" s="22">
        <f t="shared" ref="G184:H185" si="64">G185</f>
        <v>0</v>
      </c>
      <c r="H184" s="22">
        <f t="shared" si="64"/>
        <v>0</v>
      </c>
    </row>
    <row r="185" spans="1:8" ht="31.5">
      <c r="A185" s="44" t="s">
        <v>21</v>
      </c>
      <c r="B185" s="44" t="s">
        <v>52</v>
      </c>
      <c r="C185" s="44" t="s">
        <v>142</v>
      </c>
      <c r="D185" s="45" t="s">
        <v>72</v>
      </c>
      <c r="E185" s="96" t="s">
        <v>102</v>
      </c>
      <c r="F185" s="22">
        <f>F186</f>
        <v>1346.1</v>
      </c>
      <c r="G185" s="22">
        <f t="shared" si="64"/>
        <v>0</v>
      </c>
      <c r="H185" s="22">
        <f t="shared" si="64"/>
        <v>0</v>
      </c>
    </row>
    <row r="186" spans="1:8" ht="31.5">
      <c r="A186" s="44" t="s">
        <v>21</v>
      </c>
      <c r="B186" s="44" t="s">
        <v>52</v>
      </c>
      <c r="C186" s="44" t="s">
        <v>142</v>
      </c>
      <c r="D186" s="44">
        <v>240</v>
      </c>
      <c r="E186" s="96" t="s">
        <v>348</v>
      </c>
      <c r="F186" s="22">
        <v>1346.1</v>
      </c>
      <c r="G186" s="22">
        <v>0</v>
      </c>
      <c r="H186" s="22">
        <v>0</v>
      </c>
    </row>
    <row r="187" spans="1:8">
      <c r="A187" s="44" t="s">
        <v>21</v>
      </c>
      <c r="B187" s="44" t="s">
        <v>52</v>
      </c>
      <c r="C187" s="45">
        <v>1320200000</v>
      </c>
      <c r="D187" s="44"/>
      <c r="E187" s="96" t="s">
        <v>143</v>
      </c>
      <c r="F187" s="22">
        <f>F188+F191+F194+F197+F200</f>
        <v>23968.7</v>
      </c>
      <c r="G187" s="22">
        <f t="shared" ref="G187:H187" si="65">G188+G191+G194+G197+G200</f>
        <v>16089.1</v>
      </c>
      <c r="H187" s="22">
        <f t="shared" si="65"/>
        <v>8813.7999999999993</v>
      </c>
    </row>
    <row r="188" spans="1:8">
      <c r="A188" s="44" t="s">
        <v>21</v>
      </c>
      <c r="B188" s="44" t="s">
        <v>52</v>
      </c>
      <c r="C188" s="44">
        <v>1320220050</v>
      </c>
      <c r="D188" s="44"/>
      <c r="E188" s="96" t="s">
        <v>144</v>
      </c>
      <c r="F188" s="22">
        <f>F189</f>
        <v>8040.4</v>
      </c>
      <c r="G188" s="22">
        <f t="shared" ref="G188:H189" si="66">G189</f>
        <v>8076.1</v>
      </c>
      <c r="H188" s="22">
        <f t="shared" si="66"/>
        <v>8066.5</v>
      </c>
    </row>
    <row r="189" spans="1:8" ht="31.5">
      <c r="A189" s="44" t="s">
        <v>21</v>
      </c>
      <c r="B189" s="44" t="s">
        <v>52</v>
      </c>
      <c r="C189" s="44">
        <v>1320220050</v>
      </c>
      <c r="D189" s="45" t="s">
        <v>72</v>
      </c>
      <c r="E189" s="96" t="s">
        <v>102</v>
      </c>
      <c r="F189" s="22">
        <f>F190</f>
        <v>8040.4</v>
      </c>
      <c r="G189" s="22">
        <f t="shared" si="66"/>
        <v>8076.1</v>
      </c>
      <c r="H189" s="22">
        <f t="shared" si="66"/>
        <v>8066.5</v>
      </c>
    </row>
    <row r="190" spans="1:8" ht="31.5">
      <c r="A190" s="44" t="s">
        <v>21</v>
      </c>
      <c r="B190" s="44" t="s">
        <v>52</v>
      </c>
      <c r="C190" s="44">
        <v>1320220050</v>
      </c>
      <c r="D190" s="44">
        <v>240</v>
      </c>
      <c r="E190" s="96" t="s">
        <v>348</v>
      </c>
      <c r="F190" s="22">
        <f>10040.4-2000</f>
        <v>8040.4</v>
      </c>
      <c r="G190" s="22">
        <f>9776.1-1700</f>
        <v>8076.1</v>
      </c>
      <c r="H190" s="22">
        <v>8066.5</v>
      </c>
    </row>
    <row r="191" spans="1:8">
      <c r="A191" s="44" t="s">
        <v>21</v>
      </c>
      <c r="B191" s="44" t="s">
        <v>52</v>
      </c>
      <c r="C191" s="44">
        <v>1320220060</v>
      </c>
      <c r="D191" s="44"/>
      <c r="E191" s="96" t="s">
        <v>145</v>
      </c>
      <c r="F191" s="22">
        <f>F192</f>
        <v>13415.3</v>
      </c>
      <c r="G191" s="22">
        <f t="shared" ref="G191:H192" si="67">G192</f>
        <v>5500</v>
      </c>
      <c r="H191" s="22">
        <f t="shared" si="67"/>
        <v>0</v>
      </c>
    </row>
    <row r="192" spans="1:8" ht="31.5">
      <c r="A192" s="44" t="s">
        <v>21</v>
      </c>
      <c r="B192" s="44" t="s">
        <v>52</v>
      </c>
      <c r="C192" s="44">
        <v>1320220060</v>
      </c>
      <c r="D192" s="45" t="s">
        <v>72</v>
      </c>
      <c r="E192" s="96" t="s">
        <v>102</v>
      </c>
      <c r="F192" s="22">
        <f>F193</f>
        <v>13415.3</v>
      </c>
      <c r="G192" s="22">
        <f t="shared" si="67"/>
        <v>5500</v>
      </c>
      <c r="H192" s="22">
        <f t="shared" si="67"/>
        <v>0</v>
      </c>
    </row>
    <row r="193" spans="1:8" ht="31.5">
      <c r="A193" s="44" t="s">
        <v>21</v>
      </c>
      <c r="B193" s="44" t="s">
        <v>52</v>
      </c>
      <c r="C193" s="44">
        <v>1320220060</v>
      </c>
      <c r="D193" s="44">
        <v>240</v>
      </c>
      <c r="E193" s="96" t="s">
        <v>348</v>
      </c>
      <c r="F193" s="22">
        <f>8415.3+2000+3000</f>
        <v>13415.3</v>
      </c>
      <c r="G193" s="22">
        <f>900+1700+2900</f>
        <v>5500</v>
      </c>
      <c r="H193" s="22">
        <v>0</v>
      </c>
    </row>
    <row r="194" spans="1:8">
      <c r="A194" s="44" t="s">
        <v>21</v>
      </c>
      <c r="B194" s="44" t="s">
        <v>52</v>
      </c>
      <c r="C194" s="44">
        <v>1320220070</v>
      </c>
      <c r="D194" s="44"/>
      <c r="E194" s="96" t="s">
        <v>146</v>
      </c>
      <c r="F194" s="22">
        <f>F195</f>
        <v>1998.4</v>
      </c>
      <c r="G194" s="22">
        <f t="shared" ref="G194:H195" si="68">G195</f>
        <v>1998.4</v>
      </c>
      <c r="H194" s="22">
        <f t="shared" si="68"/>
        <v>601.4</v>
      </c>
    </row>
    <row r="195" spans="1:8" ht="31.5">
      <c r="A195" s="44" t="s">
        <v>21</v>
      </c>
      <c r="B195" s="44" t="s">
        <v>52</v>
      </c>
      <c r="C195" s="44">
        <v>1320220070</v>
      </c>
      <c r="D195" s="45" t="s">
        <v>72</v>
      </c>
      <c r="E195" s="96" t="s">
        <v>102</v>
      </c>
      <c r="F195" s="22">
        <f>F196</f>
        <v>1998.4</v>
      </c>
      <c r="G195" s="22">
        <f t="shared" si="68"/>
        <v>1998.4</v>
      </c>
      <c r="H195" s="22">
        <f t="shared" si="68"/>
        <v>601.4</v>
      </c>
    </row>
    <row r="196" spans="1:8" ht="31.5">
      <c r="A196" s="44" t="s">
        <v>21</v>
      </c>
      <c r="B196" s="44" t="s">
        <v>52</v>
      </c>
      <c r="C196" s="44">
        <v>1320220070</v>
      </c>
      <c r="D196" s="44">
        <v>240</v>
      </c>
      <c r="E196" s="96" t="s">
        <v>348</v>
      </c>
      <c r="F196" s="22">
        <v>1998.4</v>
      </c>
      <c r="G196" s="22">
        <v>1998.4</v>
      </c>
      <c r="H196" s="22">
        <v>601.4</v>
      </c>
    </row>
    <row r="197" spans="1:8">
      <c r="A197" s="44" t="s">
        <v>21</v>
      </c>
      <c r="B197" s="44" t="s">
        <v>52</v>
      </c>
      <c r="C197" s="44">
        <v>1320220080</v>
      </c>
      <c r="D197" s="44"/>
      <c r="E197" s="96" t="s">
        <v>147</v>
      </c>
      <c r="F197" s="22">
        <f>F198</f>
        <v>145.9</v>
      </c>
      <c r="G197" s="22">
        <f t="shared" ref="G197:H198" si="69">G198</f>
        <v>145.9</v>
      </c>
      <c r="H197" s="22">
        <f t="shared" si="69"/>
        <v>145.9</v>
      </c>
    </row>
    <row r="198" spans="1:8" ht="31.5">
      <c r="A198" s="44" t="s">
        <v>21</v>
      </c>
      <c r="B198" s="44" t="s">
        <v>52</v>
      </c>
      <c r="C198" s="44">
        <v>1320220080</v>
      </c>
      <c r="D198" s="45" t="s">
        <v>72</v>
      </c>
      <c r="E198" s="96" t="s">
        <v>102</v>
      </c>
      <c r="F198" s="22">
        <f>F199</f>
        <v>145.9</v>
      </c>
      <c r="G198" s="22">
        <f t="shared" si="69"/>
        <v>145.9</v>
      </c>
      <c r="H198" s="22">
        <f t="shared" si="69"/>
        <v>145.9</v>
      </c>
    </row>
    <row r="199" spans="1:8" ht="31.5">
      <c r="A199" s="44" t="s">
        <v>21</v>
      </c>
      <c r="B199" s="44" t="s">
        <v>52</v>
      </c>
      <c r="C199" s="44">
        <v>1320220080</v>
      </c>
      <c r="D199" s="44">
        <v>240</v>
      </c>
      <c r="E199" s="96" t="s">
        <v>348</v>
      </c>
      <c r="F199" s="22">
        <v>145.9</v>
      </c>
      <c r="G199" s="22">
        <v>145.9</v>
      </c>
      <c r="H199" s="22">
        <v>145.9</v>
      </c>
    </row>
    <row r="200" spans="1:8" ht="31.5">
      <c r="A200" s="44" t="s">
        <v>21</v>
      </c>
      <c r="B200" s="44" t="s">
        <v>52</v>
      </c>
      <c r="C200" s="110" t="s">
        <v>149</v>
      </c>
      <c r="D200" s="44"/>
      <c r="E200" s="96" t="s">
        <v>148</v>
      </c>
      <c r="F200" s="22">
        <f>F201</f>
        <v>368.7</v>
      </c>
      <c r="G200" s="22">
        <f t="shared" ref="G200:H201" si="70">G201</f>
        <v>368.7</v>
      </c>
      <c r="H200" s="22">
        <f t="shared" si="70"/>
        <v>0</v>
      </c>
    </row>
    <row r="201" spans="1:8" ht="31.5">
      <c r="A201" s="44" t="s">
        <v>21</v>
      </c>
      <c r="B201" s="44" t="s">
        <v>52</v>
      </c>
      <c r="C201" s="44" t="s">
        <v>149</v>
      </c>
      <c r="D201" s="45" t="s">
        <v>72</v>
      </c>
      <c r="E201" s="96" t="s">
        <v>102</v>
      </c>
      <c r="F201" s="22">
        <f>F202</f>
        <v>368.7</v>
      </c>
      <c r="G201" s="22">
        <f t="shared" si="70"/>
        <v>368.7</v>
      </c>
      <c r="H201" s="22">
        <f t="shared" si="70"/>
        <v>0</v>
      </c>
    </row>
    <row r="202" spans="1:8" ht="31.5">
      <c r="A202" s="44" t="s">
        <v>21</v>
      </c>
      <c r="B202" s="44" t="s">
        <v>52</v>
      </c>
      <c r="C202" s="44" t="s">
        <v>149</v>
      </c>
      <c r="D202" s="44">
        <v>240</v>
      </c>
      <c r="E202" s="96" t="s">
        <v>348</v>
      </c>
      <c r="F202" s="22">
        <v>368.7</v>
      </c>
      <c r="G202" s="22">
        <v>368.7</v>
      </c>
      <c r="H202" s="22">
        <v>0</v>
      </c>
    </row>
    <row r="203" spans="1:8" ht="31.5">
      <c r="A203" s="44" t="s">
        <v>21</v>
      </c>
      <c r="B203" s="44" t="s">
        <v>52</v>
      </c>
      <c r="C203" s="45">
        <v>1330000000</v>
      </c>
      <c r="D203" s="44"/>
      <c r="E203" s="96" t="s">
        <v>137</v>
      </c>
      <c r="F203" s="22">
        <f>F204</f>
        <v>304</v>
      </c>
      <c r="G203" s="22">
        <f t="shared" ref="G203:H206" si="71">G204</f>
        <v>304</v>
      </c>
      <c r="H203" s="22">
        <f t="shared" si="71"/>
        <v>304</v>
      </c>
    </row>
    <row r="204" spans="1:8" ht="47.25">
      <c r="A204" s="44" t="s">
        <v>21</v>
      </c>
      <c r="B204" s="44" t="s">
        <v>52</v>
      </c>
      <c r="C204" s="45">
        <v>1330200000</v>
      </c>
      <c r="D204" s="44"/>
      <c r="E204" s="96" t="s">
        <v>270</v>
      </c>
      <c r="F204" s="22">
        <f>F205</f>
        <v>304</v>
      </c>
      <c r="G204" s="22">
        <f t="shared" si="71"/>
        <v>304</v>
      </c>
      <c r="H204" s="22">
        <f t="shared" si="71"/>
        <v>304</v>
      </c>
    </row>
    <row r="205" spans="1:8">
      <c r="A205" s="44" t="s">
        <v>21</v>
      </c>
      <c r="B205" s="44" t="s">
        <v>52</v>
      </c>
      <c r="C205" s="45">
        <v>1330220090</v>
      </c>
      <c r="D205" s="44"/>
      <c r="E205" s="96" t="s">
        <v>150</v>
      </c>
      <c r="F205" s="22">
        <f>F206</f>
        <v>304</v>
      </c>
      <c r="G205" s="22">
        <f t="shared" si="71"/>
        <v>304</v>
      </c>
      <c r="H205" s="22">
        <f t="shared" si="71"/>
        <v>304</v>
      </c>
    </row>
    <row r="206" spans="1:8" ht="31.5">
      <c r="A206" s="44" t="s">
        <v>21</v>
      </c>
      <c r="B206" s="44" t="s">
        <v>52</v>
      </c>
      <c r="C206" s="45">
        <v>1330220090</v>
      </c>
      <c r="D206" s="45" t="s">
        <v>72</v>
      </c>
      <c r="E206" s="96" t="s">
        <v>102</v>
      </c>
      <c r="F206" s="22">
        <f>F207</f>
        <v>304</v>
      </c>
      <c r="G206" s="22">
        <f t="shared" si="71"/>
        <v>304</v>
      </c>
      <c r="H206" s="22">
        <f t="shared" si="71"/>
        <v>304</v>
      </c>
    </row>
    <row r="207" spans="1:8" ht="31.5">
      <c r="A207" s="44" t="s">
        <v>21</v>
      </c>
      <c r="B207" s="44" t="s">
        <v>52</v>
      </c>
      <c r="C207" s="45">
        <v>1330220090</v>
      </c>
      <c r="D207" s="44">
        <v>240</v>
      </c>
      <c r="E207" s="96" t="s">
        <v>348</v>
      </c>
      <c r="F207" s="22">
        <v>304</v>
      </c>
      <c r="G207" s="22">
        <v>304</v>
      </c>
      <c r="H207" s="22">
        <v>304</v>
      </c>
    </row>
    <row r="208" spans="1:8">
      <c r="A208" s="44" t="s">
        <v>21</v>
      </c>
      <c r="B208" s="44" t="s">
        <v>39</v>
      </c>
      <c r="C208" s="44" t="s">
        <v>69</v>
      </c>
      <c r="D208" s="44" t="s">
        <v>69</v>
      </c>
      <c r="E208" s="96" t="s">
        <v>31</v>
      </c>
      <c r="F208" s="22">
        <f>F216+F230+F223+F209</f>
        <v>32544.3</v>
      </c>
      <c r="G208" s="22">
        <f t="shared" ref="G208:H208" si="72">G216+G230+G223+G209</f>
        <v>29244.3</v>
      </c>
      <c r="H208" s="22">
        <f t="shared" si="72"/>
        <v>28591</v>
      </c>
    </row>
    <row r="209" spans="1:8">
      <c r="A209" s="110" t="s">
        <v>21</v>
      </c>
      <c r="B209" s="110" t="s">
        <v>53</v>
      </c>
      <c r="C209" s="110" t="s">
        <v>69</v>
      </c>
      <c r="D209" s="110" t="s">
        <v>69</v>
      </c>
      <c r="E209" s="111" t="s">
        <v>11</v>
      </c>
      <c r="F209" s="22">
        <f t="shared" ref="F209:F214" si="73">F210</f>
        <v>3300</v>
      </c>
      <c r="G209" s="22">
        <f t="shared" ref="G209:H214" si="74">G210</f>
        <v>0</v>
      </c>
      <c r="H209" s="22">
        <f t="shared" si="74"/>
        <v>0</v>
      </c>
    </row>
    <row r="210" spans="1:8" ht="47.25">
      <c r="A210" s="110" t="s">
        <v>21</v>
      </c>
      <c r="B210" s="110" t="s">
        <v>53</v>
      </c>
      <c r="C210" s="112">
        <v>1200000000</v>
      </c>
      <c r="D210" s="110"/>
      <c r="E210" s="111" t="s">
        <v>218</v>
      </c>
      <c r="F210" s="22">
        <f t="shared" si="73"/>
        <v>3300</v>
      </c>
      <c r="G210" s="22">
        <f t="shared" si="74"/>
        <v>0</v>
      </c>
      <c r="H210" s="22">
        <f t="shared" si="74"/>
        <v>0</v>
      </c>
    </row>
    <row r="211" spans="1:8" ht="31.5">
      <c r="A211" s="110" t="s">
        <v>21</v>
      </c>
      <c r="B211" s="110" t="s">
        <v>53</v>
      </c>
      <c r="C211" s="112">
        <v>1250000000</v>
      </c>
      <c r="D211" s="110"/>
      <c r="E211" s="111" t="s">
        <v>384</v>
      </c>
      <c r="F211" s="22">
        <f t="shared" si="73"/>
        <v>3300</v>
      </c>
      <c r="G211" s="22">
        <f t="shared" si="74"/>
        <v>0</v>
      </c>
      <c r="H211" s="22">
        <f t="shared" si="74"/>
        <v>0</v>
      </c>
    </row>
    <row r="212" spans="1:8" ht="56.45" customHeight="1">
      <c r="A212" s="110" t="s">
        <v>21</v>
      </c>
      <c r="B212" s="110" t="s">
        <v>53</v>
      </c>
      <c r="C212" s="112" t="s">
        <v>601</v>
      </c>
      <c r="D212" s="110"/>
      <c r="E212" s="111" t="s">
        <v>598</v>
      </c>
      <c r="F212" s="22">
        <f t="shared" si="73"/>
        <v>3300</v>
      </c>
      <c r="G212" s="22">
        <f t="shared" si="74"/>
        <v>0</v>
      </c>
      <c r="H212" s="22">
        <f t="shared" si="74"/>
        <v>0</v>
      </c>
    </row>
    <row r="213" spans="1:8" ht="31.5">
      <c r="A213" s="110" t="s">
        <v>21</v>
      </c>
      <c r="B213" s="110" t="s">
        <v>53</v>
      </c>
      <c r="C213" s="112" t="s">
        <v>602</v>
      </c>
      <c r="D213" s="110"/>
      <c r="E213" s="150" t="s">
        <v>600</v>
      </c>
      <c r="F213" s="22">
        <f t="shared" si="73"/>
        <v>3300</v>
      </c>
      <c r="G213" s="22">
        <f t="shared" si="74"/>
        <v>0</v>
      </c>
      <c r="H213" s="22">
        <f t="shared" si="74"/>
        <v>0</v>
      </c>
    </row>
    <row r="214" spans="1:8" ht="31.5">
      <c r="A214" s="110" t="s">
        <v>21</v>
      </c>
      <c r="B214" s="110" t="s">
        <v>53</v>
      </c>
      <c r="C214" s="203" t="s">
        <v>602</v>
      </c>
      <c r="D214" s="112" t="s">
        <v>75</v>
      </c>
      <c r="E214" s="118" t="s">
        <v>103</v>
      </c>
      <c r="F214" s="22">
        <f t="shared" si="73"/>
        <v>3300</v>
      </c>
      <c r="G214" s="22">
        <f t="shared" si="74"/>
        <v>0</v>
      </c>
      <c r="H214" s="22">
        <f t="shared" si="74"/>
        <v>0</v>
      </c>
    </row>
    <row r="215" spans="1:8">
      <c r="A215" s="110" t="s">
        <v>21</v>
      </c>
      <c r="B215" s="110" t="s">
        <v>53</v>
      </c>
      <c r="C215" s="203" t="s">
        <v>602</v>
      </c>
      <c r="D215" s="112" t="s">
        <v>132</v>
      </c>
      <c r="E215" s="118" t="s">
        <v>133</v>
      </c>
      <c r="F215" s="22">
        <v>3300</v>
      </c>
      <c r="G215" s="22">
        <v>0</v>
      </c>
      <c r="H215" s="22">
        <v>0</v>
      </c>
    </row>
    <row r="216" spans="1:8">
      <c r="A216" s="9" t="s">
        <v>21</v>
      </c>
      <c r="B216" s="9" t="s">
        <v>97</v>
      </c>
      <c r="C216" s="10"/>
      <c r="D216" s="10"/>
      <c r="E216" s="96" t="s">
        <v>98</v>
      </c>
      <c r="F216" s="22">
        <f>F217</f>
        <v>28555</v>
      </c>
      <c r="G216" s="22">
        <f t="shared" ref="G216:H216" si="75">G217</f>
        <v>28555</v>
      </c>
      <c r="H216" s="22">
        <f t="shared" si="75"/>
        <v>28555</v>
      </c>
    </row>
    <row r="217" spans="1:8" ht="47.25">
      <c r="A217" s="9" t="s">
        <v>21</v>
      </c>
      <c r="B217" s="44" t="s">
        <v>97</v>
      </c>
      <c r="C217" s="45">
        <v>1100000000</v>
      </c>
      <c r="D217" s="44"/>
      <c r="E217" s="96" t="s">
        <v>223</v>
      </c>
      <c r="F217" s="22">
        <f t="shared" ref="F217:H221" si="76">F218</f>
        <v>28555</v>
      </c>
      <c r="G217" s="22">
        <f t="shared" si="76"/>
        <v>28555</v>
      </c>
      <c r="H217" s="22">
        <f t="shared" si="76"/>
        <v>28555</v>
      </c>
    </row>
    <row r="218" spans="1:8">
      <c r="A218" s="9" t="s">
        <v>21</v>
      </c>
      <c r="B218" s="44" t="s">
        <v>97</v>
      </c>
      <c r="C218" s="45">
        <v>1120000000</v>
      </c>
      <c r="D218" s="44"/>
      <c r="E218" s="96" t="s">
        <v>134</v>
      </c>
      <c r="F218" s="22">
        <f>F219</f>
        <v>28555</v>
      </c>
      <c r="G218" s="22">
        <f t="shared" si="76"/>
        <v>28555</v>
      </c>
      <c r="H218" s="22">
        <f t="shared" si="76"/>
        <v>28555</v>
      </c>
    </row>
    <row r="219" spans="1:8" ht="47.25">
      <c r="A219" s="9" t="s">
        <v>21</v>
      </c>
      <c r="B219" s="44" t="s">
        <v>97</v>
      </c>
      <c r="C219" s="45">
        <v>1120100000</v>
      </c>
      <c r="D219" s="44"/>
      <c r="E219" s="96" t="s">
        <v>135</v>
      </c>
      <c r="F219" s="22">
        <f>F220</f>
        <v>28555</v>
      </c>
      <c r="G219" s="22">
        <f t="shared" ref="G219:H219" si="77">G220</f>
        <v>28555</v>
      </c>
      <c r="H219" s="22">
        <f t="shared" si="77"/>
        <v>28555</v>
      </c>
    </row>
    <row r="220" spans="1:8" ht="31.5">
      <c r="A220" s="9" t="s">
        <v>21</v>
      </c>
      <c r="B220" s="44" t="s">
        <v>97</v>
      </c>
      <c r="C220" s="45">
        <v>1120120010</v>
      </c>
      <c r="D220" s="44"/>
      <c r="E220" s="96" t="s">
        <v>136</v>
      </c>
      <c r="F220" s="22">
        <f t="shared" si="76"/>
        <v>28555</v>
      </c>
      <c r="G220" s="22">
        <f t="shared" si="76"/>
        <v>28555</v>
      </c>
      <c r="H220" s="22">
        <f t="shared" si="76"/>
        <v>28555</v>
      </c>
    </row>
    <row r="221" spans="1:8" ht="31.5">
      <c r="A221" s="9" t="s">
        <v>21</v>
      </c>
      <c r="B221" s="44" t="s">
        <v>97</v>
      </c>
      <c r="C221" s="45">
        <v>1120120010</v>
      </c>
      <c r="D221" s="45" t="s">
        <v>104</v>
      </c>
      <c r="E221" s="96" t="s">
        <v>105</v>
      </c>
      <c r="F221" s="22">
        <f t="shared" si="76"/>
        <v>28555</v>
      </c>
      <c r="G221" s="22">
        <f t="shared" si="76"/>
        <v>28555</v>
      </c>
      <c r="H221" s="22">
        <f t="shared" si="76"/>
        <v>28555</v>
      </c>
    </row>
    <row r="222" spans="1:8">
      <c r="A222" s="9" t="s">
        <v>21</v>
      </c>
      <c r="B222" s="44" t="s">
        <v>97</v>
      </c>
      <c r="C222" s="45">
        <v>1120120010</v>
      </c>
      <c r="D222" s="44">
        <v>610</v>
      </c>
      <c r="E222" s="96" t="s">
        <v>116</v>
      </c>
      <c r="F222" s="22">
        <v>28555</v>
      </c>
      <c r="G222" s="22">
        <v>28555</v>
      </c>
      <c r="H222" s="22">
        <v>28555</v>
      </c>
    </row>
    <row r="223" spans="1:8" ht="31.5">
      <c r="A223" s="9" t="s">
        <v>21</v>
      </c>
      <c r="B223" s="23" t="s">
        <v>251</v>
      </c>
      <c r="C223" s="45"/>
      <c r="D223" s="44"/>
      <c r="E223" s="96" t="s">
        <v>353</v>
      </c>
      <c r="F223" s="22">
        <f t="shared" ref="F223:H228" si="78">F224</f>
        <v>479</v>
      </c>
      <c r="G223" s="22">
        <f t="shared" si="78"/>
        <v>479</v>
      </c>
      <c r="H223" s="22">
        <f t="shared" si="78"/>
        <v>0</v>
      </c>
    </row>
    <row r="224" spans="1:8" ht="47.25">
      <c r="A224" s="9" t="s">
        <v>21</v>
      </c>
      <c r="B224" s="23" t="s">
        <v>251</v>
      </c>
      <c r="C224" s="45">
        <v>1600000000</v>
      </c>
      <c r="D224" s="45"/>
      <c r="E224" s="96" t="s">
        <v>126</v>
      </c>
      <c r="F224" s="22">
        <f t="shared" si="78"/>
        <v>479</v>
      </c>
      <c r="G224" s="22">
        <f t="shared" si="78"/>
        <v>479</v>
      </c>
      <c r="H224" s="22">
        <f t="shared" si="78"/>
        <v>0</v>
      </c>
    </row>
    <row r="225" spans="1:8" ht="47.25">
      <c r="A225" s="9" t="s">
        <v>21</v>
      </c>
      <c r="B225" s="23" t="s">
        <v>251</v>
      </c>
      <c r="C225" s="45">
        <v>1640000000</v>
      </c>
      <c r="D225" s="1"/>
      <c r="E225" s="99" t="s">
        <v>253</v>
      </c>
      <c r="F225" s="22">
        <f t="shared" si="78"/>
        <v>479</v>
      </c>
      <c r="G225" s="22">
        <f t="shared" si="78"/>
        <v>479</v>
      </c>
      <c r="H225" s="22">
        <f t="shared" si="78"/>
        <v>0</v>
      </c>
    </row>
    <row r="226" spans="1:8" ht="31.5">
      <c r="A226" s="9" t="s">
        <v>21</v>
      </c>
      <c r="B226" s="23" t="s">
        <v>251</v>
      </c>
      <c r="C226" s="45">
        <v>1640100000</v>
      </c>
      <c r="D226" s="44"/>
      <c r="E226" s="96" t="s">
        <v>255</v>
      </c>
      <c r="F226" s="22">
        <f t="shared" si="78"/>
        <v>479</v>
      </c>
      <c r="G226" s="22">
        <f t="shared" si="78"/>
        <v>479</v>
      </c>
      <c r="H226" s="22">
        <f t="shared" si="78"/>
        <v>0</v>
      </c>
    </row>
    <row r="227" spans="1:8">
      <c r="A227" s="9" t="s">
        <v>21</v>
      </c>
      <c r="B227" s="23" t="s">
        <v>251</v>
      </c>
      <c r="C227" s="45">
        <v>1640120510</v>
      </c>
      <c r="D227" s="44"/>
      <c r="E227" s="96" t="s">
        <v>257</v>
      </c>
      <c r="F227" s="22">
        <f t="shared" si="78"/>
        <v>479</v>
      </c>
      <c r="G227" s="22">
        <f t="shared" si="78"/>
        <v>479</v>
      </c>
      <c r="H227" s="22">
        <f t="shared" si="78"/>
        <v>0</v>
      </c>
    </row>
    <row r="228" spans="1:8" ht="31.5">
      <c r="A228" s="9" t="s">
        <v>21</v>
      </c>
      <c r="B228" s="23" t="s">
        <v>251</v>
      </c>
      <c r="C228" s="45">
        <v>1640120510</v>
      </c>
      <c r="D228" s="45" t="s">
        <v>72</v>
      </c>
      <c r="E228" s="96" t="s">
        <v>102</v>
      </c>
      <c r="F228" s="22">
        <f t="shared" si="78"/>
        <v>479</v>
      </c>
      <c r="G228" s="22">
        <f t="shared" si="78"/>
        <v>479</v>
      </c>
      <c r="H228" s="22">
        <f t="shared" si="78"/>
        <v>0</v>
      </c>
    </row>
    <row r="229" spans="1:8" ht="31.5">
      <c r="A229" s="9" t="s">
        <v>21</v>
      </c>
      <c r="B229" s="23" t="s">
        <v>251</v>
      </c>
      <c r="C229" s="45">
        <v>1640120510</v>
      </c>
      <c r="D229" s="44">
        <v>240</v>
      </c>
      <c r="E229" s="96" t="s">
        <v>348</v>
      </c>
      <c r="F229" s="22">
        <v>479</v>
      </c>
      <c r="G229" s="22">
        <v>479</v>
      </c>
      <c r="H229" s="22">
        <v>0</v>
      </c>
    </row>
    <row r="230" spans="1:8">
      <c r="A230" s="9" t="s">
        <v>21</v>
      </c>
      <c r="B230" s="44" t="s">
        <v>40</v>
      </c>
      <c r="C230" s="44" t="s">
        <v>69</v>
      </c>
      <c r="D230" s="44" t="s">
        <v>69</v>
      </c>
      <c r="E230" s="96" t="s">
        <v>106</v>
      </c>
      <c r="F230" s="22">
        <f>F241+F231</f>
        <v>210.3</v>
      </c>
      <c r="G230" s="22">
        <f>G241+G231</f>
        <v>210.3</v>
      </c>
      <c r="H230" s="22">
        <f>H241+H231</f>
        <v>36</v>
      </c>
    </row>
    <row r="231" spans="1:8" ht="47.25">
      <c r="A231" s="9" t="s">
        <v>21</v>
      </c>
      <c r="B231" s="44" t="s">
        <v>40</v>
      </c>
      <c r="C231" s="45">
        <v>1100000000</v>
      </c>
      <c r="D231" s="44"/>
      <c r="E231" s="96" t="s">
        <v>223</v>
      </c>
      <c r="F231" s="22">
        <f>F232</f>
        <v>85.5</v>
      </c>
      <c r="G231" s="22">
        <f t="shared" ref="G231:H231" si="79">G232</f>
        <v>85.5</v>
      </c>
      <c r="H231" s="22">
        <f t="shared" si="79"/>
        <v>0</v>
      </c>
    </row>
    <row r="232" spans="1:8" ht="31.5">
      <c r="A232" s="9" t="s">
        <v>21</v>
      </c>
      <c r="B232" s="44" t="s">
        <v>40</v>
      </c>
      <c r="C232" s="45">
        <v>1130000000</v>
      </c>
      <c r="D232" s="44"/>
      <c r="E232" s="96" t="s">
        <v>127</v>
      </c>
      <c r="F232" s="22">
        <f>F237+F233</f>
        <v>85.5</v>
      </c>
      <c r="G232" s="22">
        <f>G237+G233</f>
        <v>85.5</v>
      </c>
      <c r="H232" s="22">
        <f>H237+H233</f>
        <v>0</v>
      </c>
    </row>
    <row r="233" spans="1:8" ht="31.5">
      <c r="A233" s="9" t="s">
        <v>21</v>
      </c>
      <c r="B233" s="44" t="s">
        <v>40</v>
      </c>
      <c r="C233" s="44">
        <v>1130200000</v>
      </c>
      <c r="D233" s="44"/>
      <c r="E233" s="96" t="s">
        <v>215</v>
      </c>
      <c r="F233" s="22">
        <f>F234</f>
        <v>15.7</v>
      </c>
      <c r="G233" s="22">
        <f t="shared" ref="G233:H235" si="80">G234</f>
        <v>15.7</v>
      </c>
      <c r="H233" s="22">
        <f t="shared" si="80"/>
        <v>0</v>
      </c>
    </row>
    <row r="234" spans="1:8" ht="31.5">
      <c r="A234" s="9" t="s">
        <v>21</v>
      </c>
      <c r="B234" s="44" t="s">
        <v>40</v>
      </c>
      <c r="C234" s="44">
        <v>1130220270</v>
      </c>
      <c r="D234" s="44"/>
      <c r="E234" s="96" t="s">
        <v>216</v>
      </c>
      <c r="F234" s="22">
        <f>F235</f>
        <v>15.7</v>
      </c>
      <c r="G234" s="22">
        <f t="shared" si="80"/>
        <v>15.7</v>
      </c>
      <c r="H234" s="22">
        <f t="shared" si="80"/>
        <v>0</v>
      </c>
    </row>
    <row r="235" spans="1:8">
      <c r="A235" s="9" t="s">
        <v>21</v>
      </c>
      <c r="B235" s="44" t="s">
        <v>40</v>
      </c>
      <c r="C235" s="44">
        <v>1130220270</v>
      </c>
      <c r="D235" s="45" t="s">
        <v>76</v>
      </c>
      <c r="E235" s="96" t="s">
        <v>77</v>
      </c>
      <c r="F235" s="22">
        <f>F236</f>
        <v>15.7</v>
      </c>
      <c r="G235" s="22">
        <f t="shared" si="80"/>
        <v>15.7</v>
      </c>
      <c r="H235" s="22">
        <f t="shared" si="80"/>
        <v>0</v>
      </c>
    </row>
    <row r="236" spans="1:8">
      <c r="A236" s="9" t="s">
        <v>21</v>
      </c>
      <c r="B236" s="44" t="s">
        <v>40</v>
      </c>
      <c r="C236" s="44">
        <v>1130220270</v>
      </c>
      <c r="D236" s="44">
        <v>350</v>
      </c>
      <c r="E236" s="96" t="s">
        <v>183</v>
      </c>
      <c r="F236" s="22">
        <v>15.7</v>
      </c>
      <c r="G236" s="22">
        <v>15.7</v>
      </c>
      <c r="H236" s="22">
        <v>0</v>
      </c>
    </row>
    <row r="237" spans="1:8" ht="31.5">
      <c r="A237" s="9" t="s">
        <v>21</v>
      </c>
      <c r="B237" s="44" t="s">
        <v>40</v>
      </c>
      <c r="C237" s="44">
        <v>1130400000</v>
      </c>
      <c r="D237" s="44"/>
      <c r="E237" s="96" t="s">
        <v>161</v>
      </c>
      <c r="F237" s="22">
        <f>F238</f>
        <v>69.8</v>
      </c>
      <c r="G237" s="22">
        <f t="shared" ref="G237:H239" si="81">G238</f>
        <v>69.8</v>
      </c>
      <c r="H237" s="22">
        <f t="shared" si="81"/>
        <v>0</v>
      </c>
    </row>
    <row r="238" spans="1:8" ht="31.5">
      <c r="A238" s="9" t="s">
        <v>21</v>
      </c>
      <c r="B238" s="44" t="s">
        <v>40</v>
      </c>
      <c r="C238" s="44">
        <v>1130420290</v>
      </c>
      <c r="D238" s="44"/>
      <c r="E238" s="96" t="s">
        <v>162</v>
      </c>
      <c r="F238" s="22">
        <f>F239</f>
        <v>69.8</v>
      </c>
      <c r="G238" s="22">
        <f t="shared" si="81"/>
        <v>69.8</v>
      </c>
      <c r="H238" s="22">
        <f t="shared" si="81"/>
        <v>0</v>
      </c>
    </row>
    <row r="239" spans="1:8" ht="31.5">
      <c r="A239" s="9" t="s">
        <v>21</v>
      </c>
      <c r="B239" s="44" t="s">
        <v>40</v>
      </c>
      <c r="C239" s="44">
        <v>1130420290</v>
      </c>
      <c r="D239" s="153" t="s">
        <v>72</v>
      </c>
      <c r="E239" s="152" t="s">
        <v>102</v>
      </c>
      <c r="F239" s="22">
        <f>F240</f>
        <v>69.8</v>
      </c>
      <c r="G239" s="22">
        <f t="shared" si="81"/>
        <v>69.8</v>
      </c>
      <c r="H239" s="22">
        <f t="shared" si="81"/>
        <v>0</v>
      </c>
    </row>
    <row r="240" spans="1:8" ht="31.5">
      <c r="A240" s="9" t="s">
        <v>21</v>
      </c>
      <c r="B240" s="44" t="s">
        <v>40</v>
      </c>
      <c r="C240" s="44">
        <v>1130420290</v>
      </c>
      <c r="D240" s="151">
        <v>240</v>
      </c>
      <c r="E240" s="152" t="s">
        <v>348</v>
      </c>
      <c r="F240" s="22">
        <v>69.8</v>
      </c>
      <c r="G240" s="22">
        <v>69.8</v>
      </c>
      <c r="H240" s="22">
        <v>0</v>
      </c>
    </row>
    <row r="241" spans="1:8" ht="47.25">
      <c r="A241" s="9" t="s">
        <v>21</v>
      </c>
      <c r="B241" s="44" t="s">
        <v>40</v>
      </c>
      <c r="C241" s="45">
        <v>1200000000</v>
      </c>
      <c r="D241" s="44"/>
      <c r="E241" s="96" t="s">
        <v>218</v>
      </c>
      <c r="F241" s="22">
        <f>F242</f>
        <v>124.8</v>
      </c>
      <c r="G241" s="22">
        <f t="shared" ref="G241:H245" si="82">G242</f>
        <v>124.8</v>
      </c>
      <c r="H241" s="22">
        <f t="shared" si="82"/>
        <v>36</v>
      </c>
    </row>
    <row r="242" spans="1:8" ht="31.5">
      <c r="A242" s="9" t="s">
        <v>21</v>
      </c>
      <c r="B242" s="44" t="s">
        <v>40</v>
      </c>
      <c r="C242" s="45">
        <v>1240000000</v>
      </c>
      <c r="D242" s="10"/>
      <c r="E242" s="96" t="s">
        <v>151</v>
      </c>
      <c r="F242" s="22">
        <f>F243</f>
        <v>124.8</v>
      </c>
      <c r="G242" s="22">
        <f t="shared" si="82"/>
        <v>124.8</v>
      </c>
      <c r="H242" s="22">
        <f t="shared" si="82"/>
        <v>36</v>
      </c>
    </row>
    <row r="243" spans="1:8" ht="31.5">
      <c r="A243" s="9" t="s">
        <v>21</v>
      </c>
      <c r="B243" s="44" t="s">
        <v>40</v>
      </c>
      <c r="C243" s="10" t="s">
        <v>153</v>
      </c>
      <c r="D243" s="10"/>
      <c r="E243" s="96" t="s">
        <v>161</v>
      </c>
      <c r="F243" s="22">
        <f>F244+F247+F250+F253</f>
        <v>124.8</v>
      </c>
      <c r="G243" s="22">
        <f t="shared" ref="G243:H243" si="83">G244+G247+G250+G253</f>
        <v>124.8</v>
      </c>
      <c r="H243" s="22">
        <f t="shared" si="83"/>
        <v>36</v>
      </c>
    </row>
    <row r="244" spans="1:8">
      <c r="A244" s="9" t="s">
        <v>21</v>
      </c>
      <c r="B244" s="2" t="s">
        <v>40</v>
      </c>
      <c r="C244" s="10" t="s">
        <v>250</v>
      </c>
      <c r="D244" s="11"/>
      <c r="E244" s="96" t="s">
        <v>165</v>
      </c>
      <c r="F244" s="22">
        <f>F245</f>
        <v>51.9</v>
      </c>
      <c r="G244" s="22">
        <f t="shared" si="82"/>
        <v>51.9</v>
      </c>
      <c r="H244" s="22">
        <f t="shared" si="82"/>
        <v>0</v>
      </c>
    </row>
    <row r="245" spans="1:8" ht="31.5">
      <c r="A245" s="9" t="s">
        <v>21</v>
      </c>
      <c r="B245" s="2" t="s">
        <v>40</v>
      </c>
      <c r="C245" s="10" t="s">
        <v>250</v>
      </c>
      <c r="D245" s="153" t="s">
        <v>72</v>
      </c>
      <c r="E245" s="152" t="s">
        <v>102</v>
      </c>
      <c r="F245" s="22">
        <f>F246</f>
        <v>51.9</v>
      </c>
      <c r="G245" s="22">
        <f t="shared" si="82"/>
        <v>51.9</v>
      </c>
      <c r="H245" s="22">
        <f t="shared" si="82"/>
        <v>0</v>
      </c>
    </row>
    <row r="246" spans="1:8" ht="31.5">
      <c r="A246" s="9" t="s">
        <v>21</v>
      </c>
      <c r="B246" s="2" t="s">
        <v>40</v>
      </c>
      <c r="C246" s="10" t="s">
        <v>250</v>
      </c>
      <c r="D246" s="151">
        <v>240</v>
      </c>
      <c r="E246" s="152" t="s">
        <v>348</v>
      </c>
      <c r="F246" s="22">
        <v>51.9</v>
      </c>
      <c r="G246" s="22">
        <v>51.9</v>
      </c>
      <c r="H246" s="22">
        <v>0</v>
      </c>
    </row>
    <row r="247" spans="1:8" ht="31.5">
      <c r="A247" s="9" t="s">
        <v>21</v>
      </c>
      <c r="B247" s="44" t="s">
        <v>40</v>
      </c>
      <c r="C247" s="10" t="s">
        <v>155</v>
      </c>
      <c r="D247" s="10"/>
      <c r="E247" s="96" t="s">
        <v>154</v>
      </c>
      <c r="F247" s="22">
        <f>F248</f>
        <v>22.9</v>
      </c>
      <c r="G247" s="22">
        <f t="shared" ref="G247:H248" si="84">G248</f>
        <v>22.9</v>
      </c>
      <c r="H247" s="22">
        <f t="shared" si="84"/>
        <v>0</v>
      </c>
    </row>
    <row r="248" spans="1:8" ht="31.5">
      <c r="A248" s="9" t="s">
        <v>21</v>
      </c>
      <c r="B248" s="44" t="s">
        <v>40</v>
      </c>
      <c r="C248" s="10" t="s">
        <v>155</v>
      </c>
      <c r="D248" s="45" t="s">
        <v>72</v>
      </c>
      <c r="E248" s="96" t="s">
        <v>102</v>
      </c>
      <c r="F248" s="22">
        <f>F249</f>
        <v>22.9</v>
      </c>
      <c r="G248" s="22">
        <f t="shared" si="84"/>
        <v>22.9</v>
      </c>
      <c r="H248" s="22">
        <f t="shared" si="84"/>
        <v>0</v>
      </c>
    </row>
    <row r="249" spans="1:8" ht="31.5">
      <c r="A249" s="9" t="s">
        <v>21</v>
      </c>
      <c r="B249" s="44" t="s">
        <v>40</v>
      </c>
      <c r="C249" s="10" t="s">
        <v>155</v>
      </c>
      <c r="D249" s="44">
        <v>240</v>
      </c>
      <c r="E249" s="96" t="s">
        <v>348</v>
      </c>
      <c r="F249" s="22">
        <v>22.9</v>
      </c>
      <c r="G249" s="22">
        <v>22.9</v>
      </c>
      <c r="H249" s="22">
        <v>0</v>
      </c>
    </row>
    <row r="250" spans="1:8" ht="31.5">
      <c r="A250" s="9" t="s">
        <v>21</v>
      </c>
      <c r="B250" s="44" t="s">
        <v>40</v>
      </c>
      <c r="C250" s="10" t="s">
        <v>157</v>
      </c>
      <c r="D250" s="10"/>
      <c r="E250" s="96" t="s">
        <v>156</v>
      </c>
      <c r="F250" s="22">
        <f>F251</f>
        <v>14</v>
      </c>
      <c r="G250" s="22">
        <f t="shared" ref="G250:H251" si="85">G251</f>
        <v>14</v>
      </c>
      <c r="H250" s="22">
        <f t="shared" si="85"/>
        <v>0</v>
      </c>
    </row>
    <row r="251" spans="1:8" ht="31.5">
      <c r="A251" s="9" t="s">
        <v>21</v>
      </c>
      <c r="B251" s="44" t="s">
        <v>40</v>
      </c>
      <c r="C251" s="10" t="s">
        <v>157</v>
      </c>
      <c r="D251" s="45" t="s">
        <v>72</v>
      </c>
      <c r="E251" s="96" t="s">
        <v>102</v>
      </c>
      <c r="F251" s="22">
        <f>F252</f>
        <v>14</v>
      </c>
      <c r="G251" s="22">
        <f t="shared" si="85"/>
        <v>14</v>
      </c>
      <c r="H251" s="22">
        <f t="shared" si="85"/>
        <v>0</v>
      </c>
    </row>
    <row r="252" spans="1:8" ht="31.5">
      <c r="A252" s="9" t="s">
        <v>21</v>
      </c>
      <c r="B252" s="44" t="s">
        <v>40</v>
      </c>
      <c r="C252" s="10" t="s">
        <v>157</v>
      </c>
      <c r="D252" s="44">
        <v>240</v>
      </c>
      <c r="E252" s="96" t="s">
        <v>348</v>
      </c>
      <c r="F252" s="22">
        <v>14</v>
      </c>
      <c r="G252" s="22">
        <v>14</v>
      </c>
      <c r="H252" s="22">
        <v>0</v>
      </c>
    </row>
    <row r="253" spans="1:8">
      <c r="A253" s="9" t="s">
        <v>21</v>
      </c>
      <c r="B253" s="44" t="s">
        <v>40</v>
      </c>
      <c r="C253" s="10" t="s">
        <v>252</v>
      </c>
      <c r="D253" s="10"/>
      <c r="E253" s="96" t="s">
        <v>158</v>
      </c>
      <c r="F253" s="22">
        <f>F254</f>
        <v>36</v>
      </c>
      <c r="G253" s="22">
        <f t="shared" ref="G253:H254" si="86">G254</f>
        <v>36</v>
      </c>
      <c r="H253" s="22">
        <f t="shared" si="86"/>
        <v>36</v>
      </c>
    </row>
    <row r="254" spans="1:8">
      <c r="A254" s="9" t="s">
        <v>21</v>
      </c>
      <c r="B254" s="44" t="s">
        <v>40</v>
      </c>
      <c r="C254" s="10" t="s">
        <v>252</v>
      </c>
      <c r="D254" s="45" t="s">
        <v>76</v>
      </c>
      <c r="E254" s="96" t="s">
        <v>77</v>
      </c>
      <c r="F254" s="22">
        <f>F255</f>
        <v>36</v>
      </c>
      <c r="G254" s="22">
        <f t="shared" si="86"/>
        <v>36</v>
      </c>
      <c r="H254" s="22">
        <f t="shared" si="86"/>
        <v>36</v>
      </c>
    </row>
    <row r="255" spans="1:8">
      <c r="A255" s="9" t="s">
        <v>21</v>
      </c>
      <c r="B255" s="44" t="s">
        <v>40</v>
      </c>
      <c r="C255" s="10" t="s">
        <v>252</v>
      </c>
      <c r="D255" s="10" t="s">
        <v>159</v>
      </c>
      <c r="E255" s="96" t="s">
        <v>160</v>
      </c>
      <c r="F255" s="22">
        <v>36</v>
      </c>
      <c r="G255" s="22">
        <v>36</v>
      </c>
      <c r="H255" s="22">
        <v>36</v>
      </c>
    </row>
    <row r="256" spans="1:8">
      <c r="A256" s="44" t="s">
        <v>21</v>
      </c>
      <c r="B256" s="44" t="s">
        <v>43</v>
      </c>
      <c r="C256" s="44" t="s">
        <v>69</v>
      </c>
      <c r="D256" s="44" t="s">
        <v>69</v>
      </c>
      <c r="E256" s="56" t="s">
        <v>85</v>
      </c>
      <c r="F256" s="22">
        <f>F257</f>
        <v>29052.800000000003</v>
      </c>
      <c r="G256" s="22">
        <f t="shared" ref="G256:H257" si="87">G257</f>
        <v>29052.800000000003</v>
      </c>
      <c r="H256" s="22">
        <f>H257</f>
        <v>29052.800000000003</v>
      </c>
    </row>
    <row r="257" spans="1:8">
      <c r="A257" s="44" t="s">
        <v>21</v>
      </c>
      <c r="B257" s="44" t="s">
        <v>44</v>
      </c>
      <c r="C257" s="44" t="s">
        <v>69</v>
      </c>
      <c r="D257" s="44" t="s">
        <v>69</v>
      </c>
      <c r="E257" s="96" t="s">
        <v>14</v>
      </c>
      <c r="F257" s="22">
        <f>F258</f>
        <v>29052.800000000003</v>
      </c>
      <c r="G257" s="22">
        <f t="shared" si="87"/>
        <v>29052.800000000003</v>
      </c>
      <c r="H257" s="22">
        <f t="shared" si="87"/>
        <v>29052.800000000003</v>
      </c>
    </row>
    <row r="258" spans="1:8" ht="47.25">
      <c r="A258" s="44" t="s">
        <v>21</v>
      </c>
      <c r="B258" s="44" t="s">
        <v>44</v>
      </c>
      <c r="C258" s="45">
        <v>1200000000</v>
      </c>
      <c r="D258" s="44"/>
      <c r="E258" s="96" t="s">
        <v>218</v>
      </c>
      <c r="F258" s="22">
        <f>F259+F268</f>
        <v>29052.800000000003</v>
      </c>
      <c r="G258" s="22">
        <f>G259+G268</f>
        <v>29052.800000000003</v>
      </c>
      <c r="H258" s="22">
        <f>H259+H268</f>
        <v>29052.800000000003</v>
      </c>
    </row>
    <row r="259" spans="1:8" ht="31.5">
      <c r="A259" s="44" t="s">
        <v>21</v>
      </c>
      <c r="B259" s="44" t="s">
        <v>44</v>
      </c>
      <c r="C259" s="45">
        <v>1210000000</v>
      </c>
      <c r="D259" s="44"/>
      <c r="E259" s="96" t="s">
        <v>234</v>
      </c>
      <c r="F259" s="22">
        <f>F260+F264</f>
        <v>9800.4</v>
      </c>
      <c r="G259" s="22">
        <f>G260+G264</f>
        <v>9800.4</v>
      </c>
      <c r="H259" s="22">
        <f>H260+H264</f>
        <v>9800.4</v>
      </c>
    </row>
    <row r="260" spans="1:8" ht="31.5">
      <c r="A260" s="44" t="s">
        <v>21</v>
      </c>
      <c r="B260" s="44" t="s">
        <v>44</v>
      </c>
      <c r="C260" s="45">
        <v>1210100000</v>
      </c>
      <c r="D260" s="44"/>
      <c r="E260" s="96" t="s">
        <v>235</v>
      </c>
      <c r="F260" s="22">
        <f>F261</f>
        <v>9720.4</v>
      </c>
      <c r="G260" s="22">
        <f t="shared" ref="G260:H260" si="88">G261</f>
        <v>9720.4</v>
      </c>
      <c r="H260" s="22">
        <f t="shared" si="88"/>
        <v>9720.4</v>
      </c>
    </row>
    <row r="261" spans="1:8" ht="31.5">
      <c r="A261" s="44" t="s">
        <v>21</v>
      </c>
      <c r="B261" s="44" t="s">
        <v>44</v>
      </c>
      <c r="C261" s="45">
        <v>1210120010</v>
      </c>
      <c r="D261" s="44"/>
      <c r="E261" s="96" t="s">
        <v>136</v>
      </c>
      <c r="F261" s="22">
        <f>F262</f>
        <v>9720.4</v>
      </c>
      <c r="G261" s="22">
        <f t="shared" ref="G261:H262" si="89">G262</f>
        <v>9720.4</v>
      </c>
      <c r="H261" s="22">
        <f t="shared" si="89"/>
        <v>9720.4</v>
      </c>
    </row>
    <row r="262" spans="1:8" ht="31.5">
      <c r="A262" s="44" t="s">
        <v>21</v>
      </c>
      <c r="B262" s="44" t="s">
        <v>44</v>
      </c>
      <c r="C262" s="45">
        <v>1210120010</v>
      </c>
      <c r="D262" s="45" t="s">
        <v>104</v>
      </c>
      <c r="E262" s="96" t="s">
        <v>105</v>
      </c>
      <c r="F262" s="22">
        <f>F263</f>
        <v>9720.4</v>
      </c>
      <c r="G262" s="22">
        <f t="shared" si="89"/>
        <v>9720.4</v>
      </c>
      <c r="H262" s="22">
        <f t="shared" si="89"/>
        <v>9720.4</v>
      </c>
    </row>
    <row r="263" spans="1:8">
      <c r="A263" s="44" t="s">
        <v>21</v>
      </c>
      <c r="B263" s="44" t="s">
        <v>44</v>
      </c>
      <c r="C263" s="45">
        <v>1210120010</v>
      </c>
      <c r="D263" s="44">
        <v>610</v>
      </c>
      <c r="E263" s="96" t="s">
        <v>116</v>
      </c>
      <c r="F263" s="22">
        <v>9720.4</v>
      </c>
      <c r="G263" s="22">
        <v>9720.4</v>
      </c>
      <c r="H263" s="22">
        <v>9720.4</v>
      </c>
    </row>
    <row r="264" spans="1:8" ht="31.5">
      <c r="A264" s="44" t="s">
        <v>21</v>
      </c>
      <c r="B264" s="44" t="s">
        <v>44</v>
      </c>
      <c r="C264" s="45">
        <v>1210300000</v>
      </c>
      <c r="D264" s="44"/>
      <c r="E264" s="96" t="s">
        <v>236</v>
      </c>
      <c r="F264" s="22">
        <f>F265</f>
        <v>80</v>
      </c>
      <c r="G264" s="22">
        <f t="shared" ref="G264:H264" si="90">G265</f>
        <v>80</v>
      </c>
      <c r="H264" s="22">
        <f t="shared" si="90"/>
        <v>80</v>
      </c>
    </row>
    <row r="265" spans="1:8">
      <c r="A265" s="44" t="s">
        <v>21</v>
      </c>
      <c r="B265" s="44" t="s">
        <v>44</v>
      </c>
      <c r="C265" s="44" t="s">
        <v>163</v>
      </c>
      <c r="D265" s="44"/>
      <c r="E265" s="96" t="s">
        <v>284</v>
      </c>
      <c r="F265" s="22">
        <f>F266</f>
        <v>80</v>
      </c>
      <c r="G265" s="22">
        <f t="shared" ref="G265:H266" si="91">G266</f>
        <v>80</v>
      </c>
      <c r="H265" s="22">
        <f t="shared" si="91"/>
        <v>80</v>
      </c>
    </row>
    <row r="266" spans="1:8" ht="31.5">
      <c r="A266" s="44" t="s">
        <v>21</v>
      </c>
      <c r="B266" s="44" t="s">
        <v>44</v>
      </c>
      <c r="C266" s="44" t="s">
        <v>163</v>
      </c>
      <c r="D266" s="45" t="s">
        <v>104</v>
      </c>
      <c r="E266" s="96" t="s">
        <v>105</v>
      </c>
      <c r="F266" s="22">
        <f>F267</f>
        <v>80</v>
      </c>
      <c r="G266" s="22">
        <f t="shared" si="91"/>
        <v>80</v>
      </c>
      <c r="H266" s="22">
        <f t="shared" si="91"/>
        <v>80</v>
      </c>
    </row>
    <row r="267" spans="1:8">
      <c r="A267" s="44" t="s">
        <v>21</v>
      </c>
      <c r="B267" s="44" t="s">
        <v>44</v>
      </c>
      <c r="C267" s="44" t="s">
        <v>163</v>
      </c>
      <c r="D267" s="44">
        <v>610</v>
      </c>
      <c r="E267" s="96" t="s">
        <v>116</v>
      </c>
      <c r="F267" s="22">
        <v>80</v>
      </c>
      <c r="G267" s="22">
        <v>80</v>
      </c>
      <c r="H267" s="22">
        <v>80</v>
      </c>
    </row>
    <row r="268" spans="1:8" ht="31.5">
      <c r="A268" s="44" t="s">
        <v>21</v>
      </c>
      <c r="B268" s="44" t="s">
        <v>44</v>
      </c>
      <c r="C268" s="45">
        <v>1220000000</v>
      </c>
      <c r="D268" s="44"/>
      <c r="E268" s="96" t="s">
        <v>164</v>
      </c>
      <c r="F268" s="22">
        <f>F269+F273</f>
        <v>19252.400000000001</v>
      </c>
      <c r="G268" s="22">
        <f t="shared" ref="G268:H268" si="92">G269+G273</f>
        <v>19252.400000000001</v>
      </c>
      <c r="H268" s="22">
        <f t="shared" si="92"/>
        <v>19252.400000000001</v>
      </c>
    </row>
    <row r="269" spans="1:8" ht="47.25">
      <c r="A269" s="44" t="s">
        <v>21</v>
      </c>
      <c r="B269" s="44" t="s">
        <v>44</v>
      </c>
      <c r="C269" s="44">
        <v>1220100000</v>
      </c>
      <c r="D269" s="44"/>
      <c r="E269" s="96" t="s">
        <v>237</v>
      </c>
      <c r="F269" s="22">
        <f>F270</f>
        <v>18381</v>
      </c>
      <c r="G269" s="22">
        <f t="shared" ref="G269:H269" si="93">G270</f>
        <v>18381</v>
      </c>
      <c r="H269" s="22">
        <f t="shared" si="93"/>
        <v>18381</v>
      </c>
    </row>
    <row r="270" spans="1:8" ht="31.5">
      <c r="A270" s="44" t="s">
        <v>21</v>
      </c>
      <c r="B270" s="44" t="s">
        <v>44</v>
      </c>
      <c r="C270" s="44">
        <v>1220120010</v>
      </c>
      <c r="D270" s="44"/>
      <c r="E270" s="96" t="s">
        <v>136</v>
      </c>
      <c r="F270" s="22">
        <f>F271</f>
        <v>18381</v>
      </c>
      <c r="G270" s="22">
        <f t="shared" ref="G270:H271" si="94">G271</f>
        <v>18381</v>
      </c>
      <c r="H270" s="22">
        <f t="shared" si="94"/>
        <v>18381</v>
      </c>
    </row>
    <row r="271" spans="1:8" ht="31.5">
      <c r="A271" s="44" t="s">
        <v>21</v>
      </c>
      <c r="B271" s="44" t="s">
        <v>44</v>
      </c>
      <c r="C271" s="44">
        <v>1220120010</v>
      </c>
      <c r="D271" s="45" t="s">
        <v>104</v>
      </c>
      <c r="E271" s="96" t="s">
        <v>105</v>
      </c>
      <c r="F271" s="22">
        <f>F272</f>
        <v>18381</v>
      </c>
      <c r="G271" s="22">
        <f t="shared" si="94"/>
        <v>18381</v>
      </c>
      <c r="H271" s="22">
        <f t="shared" si="94"/>
        <v>18381</v>
      </c>
    </row>
    <row r="272" spans="1:8">
      <c r="A272" s="44" t="s">
        <v>21</v>
      </c>
      <c r="B272" s="44" t="s">
        <v>44</v>
      </c>
      <c r="C272" s="44">
        <v>1220120010</v>
      </c>
      <c r="D272" s="44">
        <v>610</v>
      </c>
      <c r="E272" s="96" t="s">
        <v>116</v>
      </c>
      <c r="F272" s="22">
        <v>18381</v>
      </c>
      <c r="G272" s="22">
        <v>18381</v>
      </c>
      <c r="H272" s="22">
        <v>18381</v>
      </c>
    </row>
    <row r="273" spans="1:8" ht="31.5">
      <c r="A273" s="44" t="s">
        <v>21</v>
      </c>
      <c r="B273" s="44" t="s">
        <v>44</v>
      </c>
      <c r="C273" s="44">
        <v>1220500000</v>
      </c>
      <c r="D273" s="44"/>
      <c r="E273" s="96" t="s">
        <v>238</v>
      </c>
      <c r="F273" s="22">
        <f>F274</f>
        <v>871.4</v>
      </c>
      <c r="G273" s="22">
        <f t="shared" ref="G273:H275" si="95">G274</f>
        <v>871.4</v>
      </c>
      <c r="H273" s="22">
        <f t="shared" si="95"/>
        <v>871.4</v>
      </c>
    </row>
    <row r="274" spans="1:8">
      <c r="A274" s="44" t="s">
        <v>21</v>
      </c>
      <c r="B274" s="44" t="s">
        <v>44</v>
      </c>
      <c r="C274" s="44">
        <v>1220520320</v>
      </c>
      <c r="D274" s="44"/>
      <c r="E274" s="96" t="s">
        <v>165</v>
      </c>
      <c r="F274" s="22">
        <f>F275</f>
        <v>871.4</v>
      </c>
      <c r="G274" s="22">
        <f t="shared" si="95"/>
        <v>871.4</v>
      </c>
      <c r="H274" s="22">
        <f t="shared" si="95"/>
        <v>871.4</v>
      </c>
    </row>
    <row r="275" spans="1:8" ht="31.5">
      <c r="A275" s="44" t="s">
        <v>21</v>
      </c>
      <c r="B275" s="44" t="s">
        <v>44</v>
      </c>
      <c r="C275" s="44">
        <v>1220520320</v>
      </c>
      <c r="D275" s="45" t="s">
        <v>104</v>
      </c>
      <c r="E275" s="96" t="s">
        <v>105</v>
      </c>
      <c r="F275" s="22">
        <f>F276</f>
        <v>871.4</v>
      </c>
      <c r="G275" s="22">
        <f t="shared" si="95"/>
        <v>871.4</v>
      </c>
      <c r="H275" s="22">
        <f t="shared" si="95"/>
        <v>871.4</v>
      </c>
    </row>
    <row r="276" spans="1:8">
      <c r="A276" s="44" t="s">
        <v>21</v>
      </c>
      <c r="B276" s="44" t="s">
        <v>44</v>
      </c>
      <c r="C276" s="44">
        <v>1220520320</v>
      </c>
      <c r="D276" s="44">
        <v>610</v>
      </c>
      <c r="E276" s="96" t="s">
        <v>116</v>
      </c>
      <c r="F276" s="22">
        <v>871.4</v>
      </c>
      <c r="G276" s="22">
        <v>871.4</v>
      </c>
      <c r="H276" s="22">
        <v>871.4</v>
      </c>
    </row>
    <row r="277" spans="1:8">
      <c r="A277" s="44" t="s">
        <v>21</v>
      </c>
      <c r="B277" s="44" t="s">
        <v>41</v>
      </c>
      <c r="C277" s="44" t="s">
        <v>69</v>
      </c>
      <c r="D277" s="44" t="s">
        <v>69</v>
      </c>
      <c r="E277" s="70" t="s">
        <v>33</v>
      </c>
      <c r="F277" s="22">
        <f>F278+F287</f>
        <v>4269.5</v>
      </c>
      <c r="G277" s="22">
        <f t="shared" ref="G277:H277" si="96">G278+G287</f>
        <v>4269.5</v>
      </c>
      <c r="H277" s="22">
        <f t="shared" si="96"/>
        <v>1906</v>
      </c>
    </row>
    <row r="278" spans="1:8">
      <c r="A278" s="44" t="s">
        <v>21</v>
      </c>
      <c r="B278" s="44" t="s">
        <v>56</v>
      </c>
      <c r="C278" s="44" t="s">
        <v>69</v>
      </c>
      <c r="D278" s="44" t="s">
        <v>69</v>
      </c>
      <c r="E278" s="96" t="s">
        <v>34</v>
      </c>
      <c r="F278" s="22">
        <f>F279</f>
        <v>1639.8999999999999</v>
      </c>
      <c r="G278" s="22">
        <f t="shared" ref="G278:H281" si="97">G279</f>
        <v>1639.8999999999999</v>
      </c>
      <c r="H278" s="22">
        <f t="shared" si="97"/>
        <v>1639.8999999999999</v>
      </c>
    </row>
    <row r="279" spans="1:8" ht="47.25">
      <c r="A279" s="44" t="s">
        <v>21</v>
      </c>
      <c r="B279" s="44" t="s">
        <v>56</v>
      </c>
      <c r="C279" s="45">
        <v>1200000000</v>
      </c>
      <c r="D279" s="44"/>
      <c r="E279" s="96" t="s">
        <v>218</v>
      </c>
      <c r="F279" s="22">
        <f>F280</f>
        <v>1639.8999999999999</v>
      </c>
      <c r="G279" s="22">
        <f t="shared" si="97"/>
        <v>1639.8999999999999</v>
      </c>
      <c r="H279" s="22">
        <f t="shared" si="97"/>
        <v>1639.8999999999999</v>
      </c>
    </row>
    <row r="280" spans="1:8" ht="31.5">
      <c r="A280" s="44" t="s">
        <v>21</v>
      </c>
      <c r="B280" s="44" t="s">
        <v>56</v>
      </c>
      <c r="C280" s="45">
        <v>1240000000</v>
      </c>
      <c r="D280" s="44"/>
      <c r="E280" s="96" t="s">
        <v>151</v>
      </c>
      <c r="F280" s="22">
        <f>F281</f>
        <v>1639.8999999999999</v>
      </c>
      <c r="G280" s="22">
        <f t="shared" si="97"/>
        <v>1639.8999999999999</v>
      </c>
      <c r="H280" s="22">
        <f t="shared" si="97"/>
        <v>1639.8999999999999</v>
      </c>
    </row>
    <row r="281" spans="1:8">
      <c r="A281" s="44" t="s">
        <v>21</v>
      </c>
      <c r="B281" s="44" t="s">
        <v>56</v>
      </c>
      <c r="C281" s="44">
        <v>1240400000</v>
      </c>
      <c r="D281" s="44"/>
      <c r="E281" s="96" t="s">
        <v>239</v>
      </c>
      <c r="F281" s="22">
        <f>F282</f>
        <v>1639.8999999999999</v>
      </c>
      <c r="G281" s="22">
        <f t="shared" si="97"/>
        <v>1639.8999999999999</v>
      </c>
      <c r="H281" s="22">
        <f t="shared" si="97"/>
        <v>1639.8999999999999</v>
      </c>
    </row>
    <row r="282" spans="1:8" ht="47.25">
      <c r="A282" s="44" t="s">
        <v>21</v>
      </c>
      <c r="B282" s="44" t="s">
        <v>56</v>
      </c>
      <c r="C282" s="44">
        <v>1240420390</v>
      </c>
      <c r="D282" s="44"/>
      <c r="E282" s="96" t="s">
        <v>70</v>
      </c>
      <c r="F282" s="22">
        <f>F283+F285</f>
        <v>1639.8999999999999</v>
      </c>
      <c r="G282" s="22">
        <f t="shared" ref="G282:H282" si="98">G283+G285</f>
        <v>1639.8999999999999</v>
      </c>
      <c r="H282" s="22">
        <f t="shared" si="98"/>
        <v>1639.8999999999999</v>
      </c>
    </row>
    <row r="283" spans="1:8" ht="31.5">
      <c r="A283" s="44" t="s">
        <v>21</v>
      </c>
      <c r="B283" s="44" t="s">
        <v>56</v>
      </c>
      <c r="C283" s="44">
        <v>1240420390</v>
      </c>
      <c r="D283" s="45" t="s">
        <v>72</v>
      </c>
      <c r="E283" s="96" t="s">
        <v>102</v>
      </c>
      <c r="F283" s="22">
        <f>F284</f>
        <v>47.8</v>
      </c>
      <c r="G283" s="22">
        <f t="shared" ref="G283:H283" si="99">G284</f>
        <v>47.8</v>
      </c>
      <c r="H283" s="22">
        <f t="shared" si="99"/>
        <v>47.8</v>
      </c>
    </row>
    <row r="284" spans="1:8" ht="31.5">
      <c r="A284" s="44" t="s">
        <v>21</v>
      </c>
      <c r="B284" s="44" t="s">
        <v>56</v>
      </c>
      <c r="C284" s="44">
        <v>1240420390</v>
      </c>
      <c r="D284" s="44">
        <v>240</v>
      </c>
      <c r="E284" s="96" t="s">
        <v>348</v>
      </c>
      <c r="F284" s="22">
        <v>47.8</v>
      </c>
      <c r="G284" s="22">
        <v>47.8</v>
      </c>
      <c r="H284" s="22">
        <v>47.8</v>
      </c>
    </row>
    <row r="285" spans="1:8">
      <c r="A285" s="44" t="s">
        <v>21</v>
      </c>
      <c r="B285" s="44" t="s">
        <v>56</v>
      </c>
      <c r="C285" s="44">
        <v>1240420390</v>
      </c>
      <c r="D285" s="45" t="s">
        <v>76</v>
      </c>
      <c r="E285" s="96" t="s">
        <v>77</v>
      </c>
      <c r="F285" s="22">
        <f>F286</f>
        <v>1592.1</v>
      </c>
      <c r="G285" s="22">
        <f t="shared" ref="G285:H285" si="100">G286</f>
        <v>1592.1</v>
      </c>
      <c r="H285" s="22">
        <f t="shared" si="100"/>
        <v>1592.1</v>
      </c>
    </row>
    <row r="286" spans="1:8">
      <c r="A286" s="44" t="s">
        <v>21</v>
      </c>
      <c r="B286" s="44" t="s">
        <v>56</v>
      </c>
      <c r="C286" s="44">
        <v>1240420390</v>
      </c>
      <c r="D286" s="45" t="s">
        <v>166</v>
      </c>
      <c r="E286" s="96" t="s">
        <v>167</v>
      </c>
      <c r="F286" s="22">
        <v>1592.1</v>
      </c>
      <c r="G286" s="22">
        <v>1592.1</v>
      </c>
      <c r="H286" s="22">
        <v>1592.1</v>
      </c>
    </row>
    <row r="287" spans="1:8">
      <c r="A287" s="44" t="s">
        <v>21</v>
      </c>
      <c r="B287" s="44" t="s">
        <v>42</v>
      </c>
      <c r="C287" s="44" t="s">
        <v>69</v>
      </c>
      <c r="D287" s="44" t="s">
        <v>69</v>
      </c>
      <c r="E287" s="96" t="s">
        <v>36</v>
      </c>
      <c r="F287" s="22">
        <f>F288</f>
        <v>2629.6</v>
      </c>
      <c r="G287" s="22">
        <f>G288</f>
        <v>2629.6</v>
      </c>
      <c r="H287" s="22">
        <f t="shared" ref="G287:H290" si="101">H288</f>
        <v>266.10000000000002</v>
      </c>
    </row>
    <row r="288" spans="1:8" ht="47.25">
      <c r="A288" s="44" t="s">
        <v>21</v>
      </c>
      <c r="B288" s="44" t="s">
        <v>42</v>
      </c>
      <c r="C288" s="45">
        <v>1200000000</v>
      </c>
      <c r="D288" s="44"/>
      <c r="E288" s="96" t="s">
        <v>218</v>
      </c>
      <c r="F288" s="22">
        <f>F289</f>
        <v>2629.6</v>
      </c>
      <c r="G288" s="22">
        <f t="shared" si="101"/>
        <v>2629.6</v>
      </c>
      <c r="H288" s="22">
        <f t="shared" si="101"/>
        <v>266.10000000000002</v>
      </c>
    </row>
    <row r="289" spans="1:8" ht="31.5">
      <c r="A289" s="44" t="s">
        <v>21</v>
      </c>
      <c r="B289" s="44" t="s">
        <v>42</v>
      </c>
      <c r="C289" s="45">
        <v>1240000000</v>
      </c>
      <c r="D289" s="44"/>
      <c r="E289" s="96" t="s">
        <v>151</v>
      </c>
      <c r="F289" s="22">
        <f>F290+F294+F300</f>
        <v>2629.6</v>
      </c>
      <c r="G289" s="22">
        <f t="shared" ref="G289:H289" si="102">G290+G294+G300</f>
        <v>2629.6</v>
      </c>
      <c r="H289" s="22">
        <f t="shared" si="102"/>
        <v>266.10000000000002</v>
      </c>
    </row>
    <row r="290" spans="1:8" ht="31.5">
      <c r="A290" s="44" t="s">
        <v>21</v>
      </c>
      <c r="B290" s="44" t="s">
        <v>42</v>
      </c>
      <c r="C290" s="45">
        <v>1240100000</v>
      </c>
      <c r="D290" s="44"/>
      <c r="E290" s="96" t="s">
        <v>240</v>
      </c>
      <c r="F290" s="22">
        <f>F291</f>
        <v>408</v>
      </c>
      <c r="G290" s="22">
        <f t="shared" si="101"/>
        <v>408</v>
      </c>
      <c r="H290" s="22">
        <f t="shared" si="101"/>
        <v>0</v>
      </c>
    </row>
    <row r="291" spans="1:8" ht="31.5">
      <c r="A291" s="44" t="s">
        <v>21</v>
      </c>
      <c r="B291" s="44" t="s">
        <v>42</v>
      </c>
      <c r="C291" s="45">
        <v>1240120330</v>
      </c>
      <c r="D291" s="44"/>
      <c r="E291" s="96" t="s">
        <v>169</v>
      </c>
      <c r="F291" s="22">
        <f>F292</f>
        <v>408</v>
      </c>
      <c r="G291" s="22">
        <f t="shared" ref="G291:H292" si="103">G292</f>
        <v>408</v>
      </c>
      <c r="H291" s="22">
        <f t="shared" si="103"/>
        <v>0</v>
      </c>
    </row>
    <row r="292" spans="1:8" ht="31.5">
      <c r="A292" s="44" t="s">
        <v>21</v>
      </c>
      <c r="B292" s="44" t="s">
        <v>42</v>
      </c>
      <c r="C292" s="45">
        <v>1240120330</v>
      </c>
      <c r="D292" s="45" t="s">
        <v>104</v>
      </c>
      <c r="E292" s="96" t="s">
        <v>105</v>
      </c>
      <c r="F292" s="22">
        <f>F293</f>
        <v>408</v>
      </c>
      <c r="G292" s="22">
        <f t="shared" si="103"/>
        <v>408</v>
      </c>
      <c r="H292" s="22">
        <f t="shared" si="103"/>
        <v>0</v>
      </c>
    </row>
    <row r="293" spans="1:8" ht="31.5">
      <c r="A293" s="44" t="s">
        <v>21</v>
      </c>
      <c r="B293" s="44" t="s">
        <v>42</v>
      </c>
      <c r="C293" s="45">
        <v>1240120330</v>
      </c>
      <c r="D293" s="44">
        <v>630</v>
      </c>
      <c r="E293" s="96" t="s">
        <v>170</v>
      </c>
      <c r="F293" s="22">
        <v>408</v>
      </c>
      <c r="G293" s="22">
        <v>408</v>
      </c>
      <c r="H293" s="22">
        <v>0</v>
      </c>
    </row>
    <row r="294" spans="1:8" ht="31.5">
      <c r="A294" s="44" t="s">
        <v>21</v>
      </c>
      <c r="B294" s="44" t="s">
        <v>42</v>
      </c>
      <c r="C294" s="45">
        <v>1240200000</v>
      </c>
      <c r="D294" s="44"/>
      <c r="E294" s="96" t="s">
        <v>171</v>
      </c>
      <c r="F294" s="22">
        <f>F295</f>
        <v>107.1</v>
      </c>
      <c r="G294" s="22">
        <f t="shared" ref="G294:H294" si="104">G295</f>
        <v>107.1</v>
      </c>
      <c r="H294" s="22">
        <f t="shared" si="104"/>
        <v>107.1</v>
      </c>
    </row>
    <row r="295" spans="1:8" ht="31.5">
      <c r="A295" s="44" t="s">
        <v>21</v>
      </c>
      <c r="B295" s="44" t="s">
        <v>42</v>
      </c>
      <c r="C295" s="45">
        <v>1240220350</v>
      </c>
      <c r="D295" s="44"/>
      <c r="E295" s="96" t="s">
        <v>241</v>
      </c>
      <c r="F295" s="22">
        <f>F296+F298</f>
        <v>107.1</v>
      </c>
      <c r="G295" s="22">
        <f t="shared" ref="G295:H295" si="105">G296+G298</f>
        <v>107.1</v>
      </c>
      <c r="H295" s="22">
        <f t="shared" si="105"/>
        <v>107.1</v>
      </c>
    </row>
    <row r="296" spans="1:8" ht="31.5">
      <c r="A296" s="44" t="s">
        <v>21</v>
      </c>
      <c r="B296" s="44" t="s">
        <v>42</v>
      </c>
      <c r="C296" s="45">
        <v>1240220350</v>
      </c>
      <c r="D296" s="45" t="s">
        <v>72</v>
      </c>
      <c r="E296" s="96" t="s">
        <v>102</v>
      </c>
      <c r="F296" s="22">
        <f>F297</f>
        <v>3.1</v>
      </c>
      <c r="G296" s="22">
        <f t="shared" ref="G296:H296" si="106">G297</f>
        <v>3.1</v>
      </c>
      <c r="H296" s="22">
        <f t="shared" si="106"/>
        <v>3.1</v>
      </c>
    </row>
    <row r="297" spans="1:8" ht="31.5">
      <c r="A297" s="44" t="s">
        <v>21</v>
      </c>
      <c r="B297" s="44" t="s">
        <v>42</v>
      </c>
      <c r="C297" s="45">
        <v>1240220350</v>
      </c>
      <c r="D297" s="44">
        <v>240</v>
      </c>
      <c r="E297" s="96" t="s">
        <v>348</v>
      </c>
      <c r="F297" s="22">
        <v>3.1</v>
      </c>
      <c r="G297" s="22">
        <v>3.1</v>
      </c>
      <c r="H297" s="22">
        <v>3.1</v>
      </c>
    </row>
    <row r="298" spans="1:8">
      <c r="A298" s="44" t="s">
        <v>21</v>
      </c>
      <c r="B298" s="44" t="s">
        <v>42</v>
      </c>
      <c r="C298" s="45">
        <v>1240220350</v>
      </c>
      <c r="D298" s="44" t="s">
        <v>76</v>
      </c>
      <c r="E298" s="96" t="s">
        <v>77</v>
      </c>
      <c r="F298" s="22">
        <f>F299</f>
        <v>104</v>
      </c>
      <c r="G298" s="22">
        <f t="shared" ref="G298:H298" si="107">G299</f>
        <v>104</v>
      </c>
      <c r="H298" s="22">
        <f t="shared" si="107"/>
        <v>104</v>
      </c>
    </row>
    <row r="299" spans="1:8">
      <c r="A299" s="44" t="s">
        <v>21</v>
      </c>
      <c r="B299" s="44" t="s">
        <v>42</v>
      </c>
      <c r="C299" s="45">
        <v>1240220350</v>
      </c>
      <c r="D299" s="44" t="s">
        <v>166</v>
      </c>
      <c r="E299" s="96" t="s">
        <v>167</v>
      </c>
      <c r="F299" s="22">
        <v>104</v>
      </c>
      <c r="G299" s="22">
        <v>104</v>
      </c>
      <c r="H299" s="22">
        <v>104</v>
      </c>
    </row>
    <row r="300" spans="1:8">
      <c r="A300" s="44" t="s">
        <v>21</v>
      </c>
      <c r="B300" s="44" t="s">
        <v>42</v>
      </c>
      <c r="C300" s="44">
        <v>1240400000</v>
      </c>
      <c r="D300" s="44"/>
      <c r="E300" s="96" t="s">
        <v>239</v>
      </c>
      <c r="F300" s="22">
        <f>F301+F307+F304+F310</f>
        <v>2114.5</v>
      </c>
      <c r="G300" s="22">
        <f t="shared" ref="G300:H300" si="108">G301+G307+G304+G310</f>
        <v>2114.5</v>
      </c>
      <c r="H300" s="22">
        <f t="shared" si="108"/>
        <v>159</v>
      </c>
    </row>
    <row r="301" spans="1:8" ht="31.5">
      <c r="A301" s="44" t="s">
        <v>21</v>
      </c>
      <c r="B301" s="44" t="s">
        <v>42</v>
      </c>
      <c r="C301" s="44">
        <v>1240420380</v>
      </c>
      <c r="D301" s="44"/>
      <c r="E301" s="96" t="s">
        <v>168</v>
      </c>
      <c r="F301" s="22">
        <f>F302</f>
        <v>159</v>
      </c>
      <c r="G301" s="22">
        <f t="shared" ref="G301:H302" si="109">G302</f>
        <v>159</v>
      </c>
      <c r="H301" s="22">
        <f t="shared" si="109"/>
        <v>159</v>
      </c>
    </row>
    <row r="302" spans="1:8">
      <c r="A302" s="44" t="s">
        <v>21</v>
      </c>
      <c r="B302" s="44" t="s">
        <v>42</v>
      </c>
      <c r="C302" s="44">
        <v>1240420380</v>
      </c>
      <c r="D302" s="45" t="s">
        <v>76</v>
      </c>
      <c r="E302" s="96" t="s">
        <v>77</v>
      </c>
      <c r="F302" s="22">
        <f>F303</f>
        <v>159</v>
      </c>
      <c r="G302" s="22">
        <f t="shared" si="109"/>
        <v>159</v>
      </c>
      <c r="H302" s="22">
        <f t="shared" si="109"/>
        <v>159</v>
      </c>
    </row>
    <row r="303" spans="1:8" ht="31.5">
      <c r="A303" s="44" t="s">
        <v>21</v>
      </c>
      <c r="B303" s="44" t="s">
        <v>42</v>
      </c>
      <c r="C303" s="44">
        <v>1240420380</v>
      </c>
      <c r="D303" s="45" t="s">
        <v>113</v>
      </c>
      <c r="E303" s="96" t="s">
        <v>114</v>
      </c>
      <c r="F303" s="22">
        <v>159</v>
      </c>
      <c r="G303" s="22">
        <v>159</v>
      </c>
      <c r="H303" s="22">
        <v>159</v>
      </c>
    </row>
    <row r="304" spans="1:8" ht="31.5">
      <c r="A304" s="110" t="s">
        <v>21</v>
      </c>
      <c r="B304" s="110" t="s">
        <v>42</v>
      </c>
      <c r="C304" s="110">
        <v>1240420400</v>
      </c>
      <c r="D304" s="110"/>
      <c r="E304" s="121" t="s">
        <v>381</v>
      </c>
      <c r="F304" s="22">
        <f>F305</f>
        <v>225.1</v>
      </c>
      <c r="G304" s="22">
        <f t="shared" ref="G304:H305" si="110">G305</f>
        <v>225.1</v>
      </c>
      <c r="H304" s="22">
        <f t="shared" si="110"/>
        <v>0</v>
      </c>
    </row>
    <row r="305" spans="1:8">
      <c r="A305" s="110" t="s">
        <v>21</v>
      </c>
      <c r="B305" s="110" t="s">
        <v>42</v>
      </c>
      <c r="C305" s="110">
        <v>1240420400</v>
      </c>
      <c r="D305" s="112" t="s">
        <v>76</v>
      </c>
      <c r="E305" s="99" t="s">
        <v>77</v>
      </c>
      <c r="F305" s="22">
        <f>F306</f>
        <v>225.1</v>
      </c>
      <c r="G305" s="22">
        <f t="shared" si="110"/>
        <v>225.1</v>
      </c>
      <c r="H305" s="22">
        <f t="shared" si="110"/>
        <v>0</v>
      </c>
    </row>
    <row r="306" spans="1:8" ht="31.5">
      <c r="A306" s="110" t="s">
        <v>21</v>
      </c>
      <c r="B306" s="110" t="s">
        <v>42</v>
      </c>
      <c r="C306" s="110">
        <v>1240420400</v>
      </c>
      <c r="D306" s="112" t="s">
        <v>113</v>
      </c>
      <c r="E306" s="99" t="s">
        <v>114</v>
      </c>
      <c r="F306" s="22">
        <v>225.1</v>
      </c>
      <c r="G306" s="22">
        <v>225.1</v>
      </c>
      <c r="H306" s="22">
        <v>0</v>
      </c>
    </row>
    <row r="307" spans="1:8">
      <c r="A307" s="53" t="s">
        <v>21</v>
      </c>
      <c r="B307" s="53" t="s">
        <v>42</v>
      </c>
      <c r="C307" s="53" t="s">
        <v>286</v>
      </c>
      <c r="D307" s="53"/>
      <c r="E307" s="121" t="s">
        <v>285</v>
      </c>
      <c r="F307" s="22">
        <f t="shared" ref="F307:H308" si="111">F308</f>
        <v>1633.9</v>
      </c>
      <c r="G307" s="22">
        <f t="shared" si="111"/>
        <v>1633.9</v>
      </c>
      <c r="H307" s="22">
        <f t="shared" si="111"/>
        <v>0</v>
      </c>
    </row>
    <row r="308" spans="1:8">
      <c r="A308" s="53" t="s">
        <v>21</v>
      </c>
      <c r="B308" s="53" t="s">
        <v>42</v>
      </c>
      <c r="C308" s="53" t="s">
        <v>286</v>
      </c>
      <c r="D308" s="1" t="s">
        <v>76</v>
      </c>
      <c r="E308" s="99" t="s">
        <v>77</v>
      </c>
      <c r="F308" s="22">
        <f t="shared" si="111"/>
        <v>1633.9</v>
      </c>
      <c r="G308" s="22">
        <f t="shared" si="111"/>
        <v>1633.9</v>
      </c>
      <c r="H308" s="22">
        <f t="shared" si="111"/>
        <v>0</v>
      </c>
    </row>
    <row r="309" spans="1:8" ht="31.5">
      <c r="A309" s="53" t="s">
        <v>21</v>
      </c>
      <c r="B309" s="53" t="s">
        <v>42</v>
      </c>
      <c r="C309" s="53" t="s">
        <v>286</v>
      </c>
      <c r="D309" s="1" t="s">
        <v>113</v>
      </c>
      <c r="E309" s="99" t="s">
        <v>114</v>
      </c>
      <c r="F309" s="22">
        <v>1633.9</v>
      </c>
      <c r="G309" s="22">
        <v>1633.9</v>
      </c>
      <c r="H309" s="22">
        <v>0</v>
      </c>
    </row>
    <row r="310" spans="1:8" ht="31.5">
      <c r="A310" s="110" t="s">
        <v>21</v>
      </c>
      <c r="B310" s="110" t="s">
        <v>42</v>
      </c>
      <c r="C310" s="110" t="s">
        <v>382</v>
      </c>
      <c r="D310" s="110"/>
      <c r="E310" s="121" t="s">
        <v>383</v>
      </c>
      <c r="F310" s="22">
        <f>F311</f>
        <v>96.5</v>
      </c>
      <c r="G310" s="22">
        <f t="shared" ref="G310:H311" si="112">G311</f>
        <v>96.5</v>
      </c>
      <c r="H310" s="22">
        <f t="shared" si="112"/>
        <v>0</v>
      </c>
    </row>
    <row r="311" spans="1:8">
      <c r="A311" s="110" t="s">
        <v>21</v>
      </c>
      <c r="B311" s="110" t="s">
        <v>42</v>
      </c>
      <c r="C311" s="110" t="s">
        <v>382</v>
      </c>
      <c r="D311" s="1" t="s">
        <v>76</v>
      </c>
      <c r="E311" s="99" t="s">
        <v>77</v>
      </c>
      <c r="F311" s="22">
        <f>F312</f>
        <v>96.5</v>
      </c>
      <c r="G311" s="22">
        <f t="shared" si="112"/>
        <v>96.5</v>
      </c>
      <c r="H311" s="22">
        <f t="shared" si="112"/>
        <v>0</v>
      </c>
    </row>
    <row r="312" spans="1:8" ht="31.5">
      <c r="A312" s="110" t="s">
        <v>21</v>
      </c>
      <c r="B312" s="110" t="s">
        <v>42</v>
      </c>
      <c r="C312" s="110" t="s">
        <v>382</v>
      </c>
      <c r="D312" s="1" t="s">
        <v>113</v>
      </c>
      <c r="E312" s="99" t="s">
        <v>114</v>
      </c>
      <c r="F312" s="22">
        <v>96.5</v>
      </c>
      <c r="G312" s="22">
        <v>96.5</v>
      </c>
      <c r="H312" s="22">
        <v>0</v>
      </c>
    </row>
    <row r="313" spans="1:8">
      <c r="A313" s="44" t="s">
        <v>21</v>
      </c>
      <c r="B313" s="44" t="s">
        <v>64</v>
      </c>
      <c r="C313" s="44" t="s">
        <v>69</v>
      </c>
      <c r="D313" s="44" t="s">
        <v>69</v>
      </c>
      <c r="E313" s="96" t="s">
        <v>32</v>
      </c>
      <c r="F313" s="22">
        <f>F314</f>
        <v>11890.9</v>
      </c>
      <c r="G313" s="22">
        <f t="shared" ref="G313:H313" si="113">G314</f>
        <v>11890.9</v>
      </c>
      <c r="H313" s="22">
        <f t="shared" si="113"/>
        <v>10648.9</v>
      </c>
    </row>
    <row r="314" spans="1:8">
      <c r="A314" s="44" t="s">
        <v>21</v>
      </c>
      <c r="B314" s="44" t="s">
        <v>90</v>
      </c>
      <c r="C314" s="44" t="s">
        <v>69</v>
      </c>
      <c r="D314" s="44" t="s">
        <v>69</v>
      </c>
      <c r="E314" s="96" t="s">
        <v>65</v>
      </c>
      <c r="F314" s="22">
        <f>F315</f>
        <v>11890.9</v>
      </c>
      <c r="G314" s="22">
        <f t="shared" ref="G314:H315" si="114">G315</f>
        <v>11890.9</v>
      </c>
      <c r="H314" s="22">
        <f t="shared" si="114"/>
        <v>10648.9</v>
      </c>
    </row>
    <row r="315" spans="1:8" ht="47.25">
      <c r="A315" s="44" t="s">
        <v>21</v>
      </c>
      <c r="B315" s="44" t="s">
        <v>90</v>
      </c>
      <c r="C315" s="45">
        <v>1200000000</v>
      </c>
      <c r="D315" s="44"/>
      <c r="E315" s="96" t="s">
        <v>218</v>
      </c>
      <c r="F315" s="22">
        <f>F316</f>
        <v>11890.9</v>
      </c>
      <c r="G315" s="22">
        <f t="shared" si="114"/>
        <v>11890.9</v>
      </c>
      <c r="H315" s="22">
        <f t="shared" si="114"/>
        <v>10648.9</v>
      </c>
    </row>
    <row r="316" spans="1:8">
      <c r="A316" s="44" t="s">
        <v>21</v>
      </c>
      <c r="B316" s="44" t="s">
        <v>90</v>
      </c>
      <c r="C316" s="44">
        <v>1230000000</v>
      </c>
      <c r="D316" s="44"/>
      <c r="E316" s="96" t="s">
        <v>243</v>
      </c>
      <c r="F316" s="22">
        <f>F317+F321+F325</f>
        <v>11890.9</v>
      </c>
      <c r="G316" s="22">
        <f t="shared" ref="G316:H316" si="115">G317+G321+G325</f>
        <v>11890.9</v>
      </c>
      <c r="H316" s="22">
        <f t="shared" si="115"/>
        <v>10648.9</v>
      </c>
    </row>
    <row r="317" spans="1:8" ht="47.25">
      <c r="A317" s="44" t="s">
        <v>21</v>
      </c>
      <c r="B317" s="44" t="s">
        <v>90</v>
      </c>
      <c r="C317" s="44">
        <v>1230100000</v>
      </c>
      <c r="D317" s="44"/>
      <c r="E317" s="96" t="s">
        <v>244</v>
      </c>
      <c r="F317" s="22">
        <f>F318</f>
        <v>10394</v>
      </c>
      <c r="G317" s="22">
        <f t="shared" ref="G317:H317" si="116">G318</f>
        <v>10394</v>
      </c>
      <c r="H317" s="22">
        <f t="shared" si="116"/>
        <v>10394</v>
      </c>
    </row>
    <row r="318" spans="1:8" ht="31.5">
      <c r="A318" s="44" t="s">
        <v>21</v>
      </c>
      <c r="B318" s="2" t="s">
        <v>90</v>
      </c>
      <c r="C318" s="44">
        <v>1230120010</v>
      </c>
      <c r="D318" s="44"/>
      <c r="E318" s="96" t="s">
        <v>136</v>
      </c>
      <c r="F318" s="22">
        <f>F319</f>
        <v>10394</v>
      </c>
      <c r="G318" s="22">
        <f t="shared" ref="G318:H319" si="117">G319</f>
        <v>10394</v>
      </c>
      <c r="H318" s="22">
        <f t="shared" si="117"/>
        <v>10394</v>
      </c>
    </row>
    <row r="319" spans="1:8" ht="31.5">
      <c r="A319" s="44" t="s">
        <v>21</v>
      </c>
      <c r="B319" s="2" t="s">
        <v>90</v>
      </c>
      <c r="C319" s="44">
        <v>1230120010</v>
      </c>
      <c r="D319" s="45" t="s">
        <v>104</v>
      </c>
      <c r="E319" s="96" t="s">
        <v>105</v>
      </c>
      <c r="F319" s="22">
        <f>F320</f>
        <v>10394</v>
      </c>
      <c r="G319" s="22">
        <f t="shared" si="117"/>
        <v>10394</v>
      </c>
      <c r="H319" s="22">
        <f t="shared" si="117"/>
        <v>10394</v>
      </c>
    </row>
    <row r="320" spans="1:8">
      <c r="A320" s="44" t="s">
        <v>21</v>
      </c>
      <c r="B320" s="44" t="s">
        <v>90</v>
      </c>
      <c r="C320" s="44">
        <v>1230120010</v>
      </c>
      <c r="D320" s="44">
        <v>610</v>
      </c>
      <c r="E320" s="96" t="s">
        <v>116</v>
      </c>
      <c r="F320" s="22">
        <v>10394</v>
      </c>
      <c r="G320" s="22">
        <v>10394</v>
      </c>
      <c r="H320" s="22">
        <v>10394</v>
      </c>
    </row>
    <row r="321" spans="1:8" ht="63">
      <c r="A321" s="44" t="s">
        <v>21</v>
      </c>
      <c r="B321" s="44" t="s">
        <v>90</v>
      </c>
      <c r="C321" s="44">
        <v>1230200000</v>
      </c>
      <c r="D321" s="44"/>
      <c r="E321" s="96" t="s">
        <v>245</v>
      </c>
      <c r="F321" s="22">
        <f>F322</f>
        <v>254.9</v>
      </c>
      <c r="G321" s="22">
        <f t="shared" ref="G321:H323" si="118">G322</f>
        <v>254.9</v>
      </c>
      <c r="H321" s="22">
        <f t="shared" si="118"/>
        <v>254.9</v>
      </c>
    </row>
    <row r="322" spans="1:8">
      <c r="A322" s="44" t="s">
        <v>21</v>
      </c>
      <c r="B322" s="44" t="s">
        <v>90</v>
      </c>
      <c r="C322" s="44">
        <v>1230220040</v>
      </c>
      <c r="D322" s="44"/>
      <c r="E322" s="96" t="s">
        <v>246</v>
      </c>
      <c r="F322" s="22">
        <f>F323</f>
        <v>254.9</v>
      </c>
      <c r="G322" s="22">
        <f t="shared" si="118"/>
        <v>254.9</v>
      </c>
      <c r="H322" s="22">
        <f t="shared" si="118"/>
        <v>254.9</v>
      </c>
    </row>
    <row r="323" spans="1:8" ht="31.5">
      <c r="A323" s="44" t="s">
        <v>21</v>
      </c>
      <c r="B323" s="44" t="s">
        <v>90</v>
      </c>
      <c r="C323" s="44">
        <v>1230220040</v>
      </c>
      <c r="D323" s="45" t="s">
        <v>104</v>
      </c>
      <c r="E323" s="96" t="s">
        <v>105</v>
      </c>
      <c r="F323" s="22">
        <f>F324</f>
        <v>254.9</v>
      </c>
      <c r="G323" s="22">
        <f t="shared" si="118"/>
        <v>254.9</v>
      </c>
      <c r="H323" s="22">
        <f t="shared" si="118"/>
        <v>254.9</v>
      </c>
    </row>
    <row r="324" spans="1:8">
      <c r="A324" s="44" t="s">
        <v>21</v>
      </c>
      <c r="B324" s="44" t="s">
        <v>90</v>
      </c>
      <c r="C324" s="44">
        <v>1230220040</v>
      </c>
      <c r="D324" s="44">
        <v>610</v>
      </c>
      <c r="E324" s="96" t="s">
        <v>116</v>
      </c>
      <c r="F324" s="22">
        <v>254.9</v>
      </c>
      <c r="G324" s="22">
        <v>254.9</v>
      </c>
      <c r="H324" s="22">
        <v>254.9</v>
      </c>
    </row>
    <row r="325" spans="1:8" ht="31.5">
      <c r="A325" s="44" t="s">
        <v>21</v>
      </c>
      <c r="B325" s="44" t="s">
        <v>90</v>
      </c>
      <c r="C325" s="44">
        <v>1230600000</v>
      </c>
      <c r="D325" s="44"/>
      <c r="E325" s="96" t="s">
        <v>247</v>
      </c>
      <c r="F325" s="22">
        <f>F326+F333+F336</f>
        <v>1242</v>
      </c>
      <c r="G325" s="22">
        <f t="shared" ref="G325:H325" si="119">G326+G333+G336</f>
        <v>1242</v>
      </c>
      <c r="H325" s="22">
        <f t="shared" si="119"/>
        <v>0</v>
      </c>
    </row>
    <row r="326" spans="1:8" ht="31.5">
      <c r="A326" s="44" t="s">
        <v>21</v>
      </c>
      <c r="B326" s="44" t="s">
        <v>90</v>
      </c>
      <c r="C326" s="44">
        <v>1230620300</v>
      </c>
      <c r="D326" s="44"/>
      <c r="E326" s="96" t="s">
        <v>248</v>
      </c>
      <c r="F326" s="22">
        <f>F327+F329+F331</f>
        <v>470.8</v>
      </c>
      <c r="G326" s="22">
        <f t="shared" ref="G326:H326" si="120">G327+G329+G331</f>
        <v>470.8</v>
      </c>
      <c r="H326" s="22">
        <f t="shared" si="120"/>
        <v>0</v>
      </c>
    </row>
    <row r="327" spans="1:8" ht="63">
      <c r="A327" s="44" t="s">
        <v>21</v>
      </c>
      <c r="B327" s="44" t="s">
        <v>90</v>
      </c>
      <c r="C327" s="44">
        <v>1230620300</v>
      </c>
      <c r="D327" s="45" t="s">
        <v>71</v>
      </c>
      <c r="E327" s="96" t="s">
        <v>1</v>
      </c>
      <c r="F327" s="22">
        <f>F328</f>
        <v>162.30000000000001</v>
      </c>
      <c r="G327" s="22">
        <f t="shared" ref="G327:H327" si="121">G328</f>
        <v>162.30000000000001</v>
      </c>
      <c r="H327" s="22">
        <f t="shared" si="121"/>
        <v>0</v>
      </c>
    </row>
    <row r="328" spans="1:8" ht="31.5">
      <c r="A328" s="44" t="s">
        <v>21</v>
      </c>
      <c r="B328" s="44" t="s">
        <v>90</v>
      </c>
      <c r="C328" s="44">
        <v>1230620300</v>
      </c>
      <c r="D328" s="44">
        <v>120</v>
      </c>
      <c r="E328" s="96" t="s">
        <v>352</v>
      </c>
      <c r="F328" s="22">
        <v>162.30000000000001</v>
      </c>
      <c r="G328" s="22">
        <v>162.30000000000001</v>
      </c>
      <c r="H328" s="22">
        <v>0</v>
      </c>
    </row>
    <row r="329" spans="1:8" ht="31.5">
      <c r="A329" s="44" t="s">
        <v>21</v>
      </c>
      <c r="B329" s="44" t="s">
        <v>90</v>
      </c>
      <c r="C329" s="44">
        <v>1230620300</v>
      </c>
      <c r="D329" s="45" t="s">
        <v>72</v>
      </c>
      <c r="E329" s="96" t="s">
        <v>102</v>
      </c>
      <c r="F329" s="22">
        <f>F330</f>
        <v>205</v>
      </c>
      <c r="G329" s="22">
        <f t="shared" ref="G329:H329" si="122">G330</f>
        <v>205</v>
      </c>
      <c r="H329" s="22">
        <f t="shared" si="122"/>
        <v>0</v>
      </c>
    </row>
    <row r="330" spans="1:8" ht="31.5">
      <c r="A330" s="44" t="s">
        <v>21</v>
      </c>
      <c r="B330" s="44" t="s">
        <v>90</v>
      </c>
      <c r="C330" s="44">
        <v>1230620300</v>
      </c>
      <c r="D330" s="44">
        <v>240</v>
      </c>
      <c r="E330" s="96" t="s">
        <v>348</v>
      </c>
      <c r="F330" s="22">
        <v>205</v>
      </c>
      <c r="G330" s="22">
        <v>205</v>
      </c>
      <c r="H330" s="22">
        <v>0</v>
      </c>
    </row>
    <row r="331" spans="1:8">
      <c r="A331" s="44" t="s">
        <v>21</v>
      </c>
      <c r="B331" s="44" t="s">
        <v>90</v>
      </c>
      <c r="C331" s="44">
        <v>1230620300</v>
      </c>
      <c r="D331" s="44" t="s">
        <v>73</v>
      </c>
      <c r="E331" s="96" t="s">
        <v>74</v>
      </c>
      <c r="F331" s="22">
        <f>F332</f>
        <v>103.5</v>
      </c>
      <c r="G331" s="22">
        <f t="shared" ref="G331:H331" si="123">G332</f>
        <v>103.5</v>
      </c>
      <c r="H331" s="22">
        <f t="shared" si="123"/>
        <v>0</v>
      </c>
    </row>
    <row r="332" spans="1:8">
      <c r="A332" s="44" t="s">
        <v>21</v>
      </c>
      <c r="B332" s="44" t="s">
        <v>90</v>
      </c>
      <c r="C332" s="44">
        <v>1230620300</v>
      </c>
      <c r="D332" s="44">
        <v>850</v>
      </c>
      <c r="E332" s="96" t="s">
        <v>112</v>
      </c>
      <c r="F332" s="22">
        <v>103.5</v>
      </c>
      <c r="G332" s="22">
        <v>103.5</v>
      </c>
      <c r="H332" s="22">
        <v>0</v>
      </c>
    </row>
    <row r="333" spans="1:8" ht="31.5">
      <c r="A333" s="44" t="s">
        <v>21</v>
      </c>
      <c r="B333" s="44" t="s">
        <v>90</v>
      </c>
      <c r="C333" s="44">
        <v>1230620310</v>
      </c>
      <c r="D333" s="44"/>
      <c r="E333" s="96" t="s">
        <v>249</v>
      </c>
      <c r="F333" s="22">
        <f>F334</f>
        <v>43.4</v>
      </c>
      <c r="G333" s="22">
        <f t="shared" ref="G333:H334" si="124">G334</f>
        <v>43.4</v>
      </c>
      <c r="H333" s="22">
        <f t="shared" si="124"/>
        <v>0</v>
      </c>
    </row>
    <row r="334" spans="1:8" ht="31.5">
      <c r="A334" s="44" t="s">
        <v>21</v>
      </c>
      <c r="B334" s="44" t="s">
        <v>90</v>
      </c>
      <c r="C334" s="44">
        <v>1230620310</v>
      </c>
      <c r="D334" s="112" t="s">
        <v>104</v>
      </c>
      <c r="E334" s="111" t="s">
        <v>105</v>
      </c>
      <c r="F334" s="22">
        <f>F335</f>
        <v>43.4</v>
      </c>
      <c r="G334" s="22">
        <f t="shared" si="124"/>
        <v>43.4</v>
      </c>
      <c r="H334" s="22">
        <f t="shared" si="124"/>
        <v>0</v>
      </c>
    </row>
    <row r="335" spans="1:8">
      <c r="A335" s="44" t="s">
        <v>21</v>
      </c>
      <c r="B335" s="44" t="s">
        <v>90</v>
      </c>
      <c r="C335" s="44">
        <v>1230620310</v>
      </c>
      <c r="D335" s="110">
        <v>610</v>
      </c>
      <c r="E335" s="111" t="s">
        <v>116</v>
      </c>
      <c r="F335" s="22">
        <v>43.4</v>
      </c>
      <c r="G335" s="22">
        <v>43.4</v>
      </c>
      <c r="H335" s="22">
        <v>0</v>
      </c>
    </row>
    <row r="336" spans="1:8">
      <c r="A336" s="44" t="s">
        <v>21</v>
      </c>
      <c r="B336" s="44" t="s">
        <v>90</v>
      </c>
      <c r="C336" s="44">
        <v>1230620320</v>
      </c>
      <c r="D336" s="44"/>
      <c r="E336" s="96" t="s">
        <v>165</v>
      </c>
      <c r="F336" s="22">
        <f>F337+F339+F341</f>
        <v>727.8</v>
      </c>
      <c r="G336" s="22">
        <f t="shared" ref="G336:H336" si="125">G337+G339+G341</f>
        <v>727.8</v>
      </c>
      <c r="H336" s="22">
        <f t="shared" si="125"/>
        <v>0</v>
      </c>
    </row>
    <row r="337" spans="1:8" ht="63">
      <c r="A337" s="44" t="s">
        <v>21</v>
      </c>
      <c r="B337" s="44" t="s">
        <v>90</v>
      </c>
      <c r="C337" s="44">
        <v>1230620320</v>
      </c>
      <c r="D337" s="45" t="s">
        <v>71</v>
      </c>
      <c r="E337" s="96" t="s">
        <v>1</v>
      </c>
      <c r="F337" s="22">
        <f>F338</f>
        <v>475.7</v>
      </c>
      <c r="G337" s="22">
        <f t="shared" ref="G337:H337" si="126">G338</f>
        <v>475.7</v>
      </c>
      <c r="H337" s="22">
        <f t="shared" si="126"/>
        <v>0</v>
      </c>
    </row>
    <row r="338" spans="1:8" ht="31.5">
      <c r="A338" s="44" t="s">
        <v>21</v>
      </c>
      <c r="B338" s="44" t="s">
        <v>90</v>
      </c>
      <c r="C338" s="44">
        <v>1230620320</v>
      </c>
      <c r="D338" s="44">
        <v>120</v>
      </c>
      <c r="E338" s="96" t="s">
        <v>352</v>
      </c>
      <c r="F338" s="22">
        <v>475.7</v>
      </c>
      <c r="G338" s="22">
        <v>475.7</v>
      </c>
      <c r="H338" s="22">
        <v>0</v>
      </c>
    </row>
    <row r="339" spans="1:8" ht="31.5">
      <c r="A339" s="44" t="s">
        <v>21</v>
      </c>
      <c r="B339" s="44" t="s">
        <v>90</v>
      </c>
      <c r="C339" s="44">
        <v>1230620320</v>
      </c>
      <c r="D339" s="45" t="s">
        <v>72</v>
      </c>
      <c r="E339" s="96" t="s">
        <v>102</v>
      </c>
      <c r="F339" s="22">
        <f>F340</f>
        <v>213.1</v>
      </c>
      <c r="G339" s="22">
        <f t="shared" ref="G339:H339" si="127">G340</f>
        <v>213.1</v>
      </c>
      <c r="H339" s="22">
        <f t="shared" si="127"/>
        <v>0</v>
      </c>
    </row>
    <row r="340" spans="1:8" ht="31.5">
      <c r="A340" s="44" t="s">
        <v>21</v>
      </c>
      <c r="B340" s="44" t="s">
        <v>90</v>
      </c>
      <c r="C340" s="44">
        <v>1230620320</v>
      </c>
      <c r="D340" s="44">
        <v>240</v>
      </c>
      <c r="E340" s="96" t="s">
        <v>348</v>
      </c>
      <c r="F340" s="22">
        <v>213.1</v>
      </c>
      <c r="G340" s="22">
        <v>213.1</v>
      </c>
      <c r="H340" s="22">
        <v>0</v>
      </c>
    </row>
    <row r="341" spans="1:8" ht="31.5">
      <c r="A341" s="44" t="s">
        <v>21</v>
      </c>
      <c r="B341" s="44" t="s">
        <v>90</v>
      </c>
      <c r="C341" s="44">
        <v>1230620320</v>
      </c>
      <c r="D341" s="45" t="s">
        <v>104</v>
      </c>
      <c r="E341" s="96" t="s">
        <v>105</v>
      </c>
      <c r="F341" s="22">
        <f>F342</f>
        <v>39</v>
      </c>
      <c r="G341" s="22">
        <f t="shared" ref="G341:H341" si="128">G342</f>
        <v>39</v>
      </c>
      <c r="H341" s="22">
        <f t="shared" si="128"/>
        <v>0</v>
      </c>
    </row>
    <row r="342" spans="1:8">
      <c r="A342" s="44" t="s">
        <v>21</v>
      </c>
      <c r="B342" s="44" t="s">
        <v>90</v>
      </c>
      <c r="C342" s="44">
        <v>1230620320</v>
      </c>
      <c r="D342" s="44">
        <v>610</v>
      </c>
      <c r="E342" s="96" t="s">
        <v>116</v>
      </c>
      <c r="F342" s="22">
        <v>39</v>
      </c>
      <c r="G342" s="22">
        <v>39</v>
      </c>
      <c r="H342" s="22">
        <v>0</v>
      </c>
    </row>
    <row r="343" spans="1:8">
      <c r="A343" s="44" t="s">
        <v>21</v>
      </c>
      <c r="B343" s="44" t="s">
        <v>99</v>
      </c>
      <c r="C343" s="44" t="s">
        <v>69</v>
      </c>
      <c r="D343" s="44" t="s">
        <v>69</v>
      </c>
      <c r="E343" s="56" t="s">
        <v>66</v>
      </c>
      <c r="F343" s="22">
        <f>F344</f>
        <v>2068.6</v>
      </c>
      <c r="G343" s="22">
        <f t="shared" ref="G343:H346" si="129">G344</f>
        <v>2068.6</v>
      </c>
      <c r="H343" s="22">
        <f t="shared" si="129"/>
        <v>2068.6</v>
      </c>
    </row>
    <row r="344" spans="1:8">
      <c r="A344" s="44" t="s">
        <v>21</v>
      </c>
      <c r="B344" s="44" t="s">
        <v>67</v>
      </c>
      <c r="C344" s="44" t="s">
        <v>69</v>
      </c>
      <c r="D344" s="44" t="s">
        <v>69</v>
      </c>
      <c r="E344" s="96" t="s">
        <v>68</v>
      </c>
      <c r="F344" s="22">
        <f>F345</f>
        <v>2068.6</v>
      </c>
      <c r="G344" s="22">
        <f t="shared" si="129"/>
        <v>2068.6</v>
      </c>
      <c r="H344" s="22">
        <f t="shared" si="129"/>
        <v>2068.6</v>
      </c>
    </row>
    <row r="345" spans="1:8" ht="47.25">
      <c r="A345" s="44" t="s">
        <v>21</v>
      </c>
      <c r="B345" s="44" t="s">
        <v>67</v>
      </c>
      <c r="C345" s="45">
        <v>1200000000</v>
      </c>
      <c r="D345" s="44"/>
      <c r="E345" s="96" t="s">
        <v>218</v>
      </c>
      <c r="F345" s="22">
        <f>F346</f>
        <v>2068.6</v>
      </c>
      <c r="G345" s="22">
        <f t="shared" si="129"/>
        <v>2068.6</v>
      </c>
      <c r="H345" s="22">
        <f t="shared" si="129"/>
        <v>2068.6</v>
      </c>
    </row>
    <row r="346" spans="1:8" ht="31.5">
      <c r="A346" s="44" t="s">
        <v>21</v>
      </c>
      <c r="B346" s="44" t="s">
        <v>67</v>
      </c>
      <c r="C346" s="45">
        <v>1240000000</v>
      </c>
      <c r="D346" s="44"/>
      <c r="E346" s="96" t="s">
        <v>151</v>
      </c>
      <c r="F346" s="22">
        <f>F347</f>
        <v>2068.6</v>
      </c>
      <c r="G346" s="22">
        <f t="shared" si="129"/>
        <v>2068.6</v>
      </c>
      <c r="H346" s="22">
        <f t="shared" si="129"/>
        <v>2068.6</v>
      </c>
    </row>
    <row r="347" spans="1:8">
      <c r="A347" s="44" t="s">
        <v>21</v>
      </c>
      <c r="B347" s="44" t="s">
        <v>67</v>
      </c>
      <c r="C347" s="44">
        <v>1240300000</v>
      </c>
      <c r="D347" s="44"/>
      <c r="E347" s="96" t="s">
        <v>242</v>
      </c>
      <c r="F347" s="22">
        <f>F348+F351+F354</f>
        <v>2068.6</v>
      </c>
      <c r="G347" s="22">
        <f t="shared" ref="G347:H347" si="130">G348+G351+G354</f>
        <v>2068.6</v>
      </c>
      <c r="H347" s="22">
        <f t="shared" si="130"/>
        <v>2068.6</v>
      </c>
    </row>
    <row r="348" spans="1:8" ht="31.5">
      <c r="A348" s="44" t="s">
        <v>21</v>
      </c>
      <c r="B348" s="44" t="s">
        <v>67</v>
      </c>
      <c r="C348" s="44">
        <v>1240320360</v>
      </c>
      <c r="D348" s="44"/>
      <c r="E348" s="96" t="s">
        <v>172</v>
      </c>
      <c r="F348" s="22">
        <f>F349</f>
        <v>942.5</v>
      </c>
      <c r="G348" s="22">
        <f t="shared" ref="G348:H349" si="131">G349</f>
        <v>942.5</v>
      </c>
      <c r="H348" s="22">
        <f t="shared" si="131"/>
        <v>942.5</v>
      </c>
    </row>
    <row r="349" spans="1:8">
      <c r="A349" s="44" t="s">
        <v>21</v>
      </c>
      <c r="B349" s="44" t="s">
        <v>67</v>
      </c>
      <c r="C349" s="44">
        <v>1240320360</v>
      </c>
      <c r="D349" s="44" t="s">
        <v>73</v>
      </c>
      <c r="E349" s="96" t="s">
        <v>74</v>
      </c>
      <c r="F349" s="22">
        <f>F350</f>
        <v>942.5</v>
      </c>
      <c r="G349" s="22">
        <f t="shared" si="131"/>
        <v>942.5</v>
      </c>
      <c r="H349" s="22">
        <f t="shared" si="131"/>
        <v>942.5</v>
      </c>
    </row>
    <row r="350" spans="1:8" ht="47.25">
      <c r="A350" s="44" t="s">
        <v>21</v>
      </c>
      <c r="B350" s="44" t="s">
        <v>67</v>
      </c>
      <c r="C350" s="44">
        <v>1240320360</v>
      </c>
      <c r="D350" s="44" t="s">
        <v>176</v>
      </c>
      <c r="E350" s="96" t="s">
        <v>177</v>
      </c>
      <c r="F350" s="22">
        <v>942.5</v>
      </c>
      <c r="G350" s="22">
        <v>942.5</v>
      </c>
      <c r="H350" s="22">
        <v>942.5</v>
      </c>
    </row>
    <row r="351" spans="1:8" ht="47.25">
      <c r="A351" s="44" t="s">
        <v>21</v>
      </c>
      <c r="B351" s="44" t="s">
        <v>67</v>
      </c>
      <c r="C351" s="44">
        <v>1240320370</v>
      </c>
      <c r="D351" s="44"/>
      <c r="E351" s="96" t="s">
        <v>173</v>
      </c>
      <c r="F351" s="22">
        <f>F352</f>
        <v>489.6</v>
      </c>
      <c r="G351" s="22">
        <f t="shared" ref="G351:H352" si="132">G352</f>
        <v>489.6</v>
      </c>
      <c r="H351" s="22">
        <f t="shared" si="132"/>
        <v>489.6</v>
      </c>
    </row>
    <row r="352" spans="1:8">
      <c r="A352" s="44" t="s">
        <v>21</v>
      </c>
      <c r="B352" s="44" t="s">
        <v>67</v>
      </c>
      <c r="C352" s="44">
        <v>1240320370</v>
      </c>
      <c r="D352" s="44" t="s">
        <v>73</v>
      </c>
      <c r="E352" s="96" t="s">
        <v>74</v>
      </c>
      <c r="F352" s="22">
        <f>F353</f>
        <v>489.6</v>
      </c>
      <c r="G352" s="22">
        <f t="shared" si="132"/>
        <v>489.6</v>
      </c>
      <c r="H352" s="22">
        <f t="shared" si="132"/>
        <v>489.6</v>
      </c>
    </row>
    <row r="353" spans="1:8" ht="47.25">
      <c r="A353" s="44" t="s">
        <v>21</v>
      </c>
      <c r="B353" s="44" t="s">
        <v>67</v>
      </c>
      <c r="C353" s="44">
        <v>1240320370</v>
      </c>
      <c r="D353" s="44" t="s">
        <v>176</v>
      </c>
      <c r="E353" s="96" t="s">
        <v>177</v>
      </c>
      <c r="F353" s="22">
        <v>489.6</v>
      </c>
      <c r="G353" s="22">
        <v>489.6</v>
      </c>
      <c r="H353" s="22">
        <v>489.6</v>
      </c>
    </row>
    <row r="354" spans="1:8" ht="47.25">
      <c r="A354" s="44" t="s">
        <v>21</v>
      </c>
      <c r="B354" s="44" t="s">
        <v>67</v>
      </c>
      <c r="C354" s="44" t="s">
        <v>175</v>
      </c>
      <c r="D354" s="44"/>
      <c r="E354" s="96" t="s">
        <v>174</v>
      </c>
      <c r="F354" s="22">
        <f>F355</f>
        <v>636.5</v>
      </c>
      <c r="G354" s="22">
        <f t="shared" ref="G354:H355" si="133">G355</f>
        <v>636.5</v>
      </c>
      <c r="H354" s="22">
        <f t="shared" si="133"/>
        <v>636.5</v>
      </c>
    </row>
    <row r="355" spans="1:8">
      <c r="A355" s="44" t="s">
        <v>21</v>
      </c>
      <c r="B355" s="44" t="s">
        <v>67</v>
      </c>
      <c r="C355" s="44" t="s">
        <v>175</v>
      </c>
      <c r="D355" s="44" t="s">
        <v>73</v>
      </c>
      <c r="E355" s="96" t="s">
        <v>74</v>
      </c>
      <c r="F355" s="22">
        <f>F356</f>
        <v>636.5</v>
      </c>
      <c r="G355" s="22">
        <f t="shared" si="133"/>
        <v>636.5</v>
      </c>
      <c r="H355" s="22">
        <f t="shared" si="133"/>
        <v>636.5</v>
      </c>
    </row>
    <row r="356" spans="1:8" ht="47.25">
      <c r="A356" s="44" t="s">
        <v>21</v>
      </c>
      <c r="B356" s="44" t="s">
        <v>67</v>
      </c>
      <c r="C356" s="44" t="s">
        <v>175</v>
      </c>
      <c r="D356" s="44" t="s">
        <v>176</v>
      </c>
      <c r="E356" s="96" t="s">
        <v>177</v>
      </c>
      <c r="F356" s="22">
        <v>636.5</v>
      </c>
      <c r="G356" s="22">
        <v>636.5</v>
      </c>
      <c r="H356" s="22">
        <v>636.5</v>
      </c>
    </row>
    <row r="357" spans="1:8" ht="31.5">
      <c r="A357" s="16" t="s">
        <v>37</v>
      </c>
      <c r="B357" s="25" t="s">
        <v>69</v>
      </c>
      <c r="C357" s="25" t="s">
        <v>69</v>
      </c>
      <c r="D357" s="25" t="s">
        <v>69</v>
      </c>
      <c r="E357" s="46" t="s">
        <v>274</v>
      </c>
      <c r="F357" s="27">
        <f>F358+F381</f>
        <v>7379.6999999999989</v>
      </c>
      <c r="G357" s="27">
        <f t="shared" ref="G357:H357" si="134">G358+G381</f>
        <v>7103.2999999999993</v>
      </c>
      <c r="H357" s="27">
        <f t="shared" si="134"/>
        <v>6303.2999999999993</v>
      </c>
    </row>
    <row r="358" spans="1:8">
      <c r="A358" s="44" t="s">
        <v>37</v>
      </c>
      <c r="B358" s="44" t="s">
        <v>57</v>
      </c>
      <c r="C358" s="44" t="s">
        <v>69</v>
      </c>
      <c r="D358" s="44" t="s">
        <v>69</v>
      </c>
      <c r="E358" s="98" t="s">
        <v>22</v>
      </c>
      <c r="F358" s="22">
        <f>F359+F368+F374</f>
        <v>7349.6999999999989</v>
      </c>
      <c r="G358" s="22">
        <f>G359+G368+G374</f>
        <v>7073.2999999999993</v>
      </c>
      <c r="H358" s="22">
        <f>H359+H368+H374</f>
        <v>6273.2999999999993</v>
      </c>
    </row>
    <row r="359" spans="1:8" ht="47.25">
      <c r="A359" s="44" t="s">
        <v>37</v>
      </c>
      <c r="B359" s="44" t="s">
        <v>48</v>
      </c>
      <c r="C359" s="44" t="s">
        <v>69</v>
      </c>
      <c r="D359" s="44" t="s">
        <v>69</v>
      </c>
      <c r="E359" s="96" t="s">
        <v>8</v>
      </c>
      <c r="F359" s="22">
        <f>F360</f>
        <v>6273.2999999999993</v>
      </c>
      <c r="G359" s="22">
        <f t="shared" ref="G359:H362" si="135">G360</f>
        <v>6273.2999999999993</v>
      </c>
      <c r="H359" s="22">
        <f t="shared" si="135"/>
        <v>6273.2999999999993</v>
      </c>
    </row>
    <row r="360" spans="1:8">
      <c r="A360" s="44" t="s">
        <v>37</v>
      </c>
      <c r="B360" s="44" t="s">
        <v>48</v>
      </c>
      <c r="C360" s="44">
        <v>9900000000</v>
      </c>
      <c r="D360" s="44"/>
      <c r="E360" s="96" t="s">
        <v>117</v>
      </c>
      <c r="F360" s="22">
        <f>F361</f>
        <v>6273.2999999999993</v>
      </c>
      <c r="G360" s="22">
        <f t="shared" si="135"/>
        <v>6273.2999999999993</v>
      </c>
      <c r="H360" s="22">
        <f t="shared" si="135"/>
        <v>6273.2999999999993</v>
      </c>
    </row>
    <row r="361" spans="1:8" ht="31.5">
      <c r="A361" s="44" t="s">
        <v>37</v>
      </c>
      <c r="B361" s="44" t="s">
        <v>48</v>
      </c>
      <c r="C361" s="44">
        <v>9990000000</v>
      </c>
      <c r="D361" s="44"/>
      <c r="E361" s="96" t="s">
        <v>178</v>
      </c>
      <c r="F361" s="22">
        <f>F362</f>
        <v>6273.2999999999993</v>
      </c>
      <c r="G361" s="22">
        <f t="shared" si="135"/>
        <v>6273.2999999999993</v>
      </c>
      <c r="H361" s="22">
        <f t="shared" si="135"/>
        <v>6273.2999999999993</v>
      </c>
    </row>
    <row r="362" spans="1:8" ht="31.5">
      <c r="A362" s="44" t="s">
        <v>37</v>
      </c>
      <c r="B362" s="44" t="s">
        <v>48</v>
      </c>
      <c r="C362" s="44">
        <v>9990200000</v>
      </c>
      <c r="D362" s="25"/>
      <c r="E362" s="96" t="s">
        <v>130</v>
      </c>
      <c r="F362" s="22">
        <f t="shared" ref="F362" si="136">F363</f>
        <v>6273.2999999999993</v>
      </c>
      <c r="G362" s="22">
        <f t="shared" si="135"/>
        <v>6273.2999999999993</v>
      </c>
      <c r="H362" s="22">
        <f>H363</f>
        <v>6273.2999999999993</v>
      </c>
    </row>
    <row r="363" spans="1:8" ht="47.25">
      <c r="A363" s="44" t="s">
        <v>37</v>
      </c>
      <c r="B363" s="44" t="s">
        <v>48</v>
      </c>
      <c r="C363" s="44">
        <v>9990225000</v>
      </c>
      <c r="D363" s="44"/>
      <c r="E363" s="96" t="s">
        <v>131</v>
      </c>
      <c r="F363" s="22">
        <f>F364+F366</f>
        <v>6273.2999999999993</v>
      </c>
      <c r="G363" s="22">
        <f t="shared" ref="G363:H363" si="137">G364+G366</f>
        <v>6273.2999999999993</v>
      </c>
      <c r="H363" s="22">
        <f t="shared" si="137"/>
        <v>6273.2999999999993</v>
      </c>
    </row>
    <row r="364" spans="1:8" ht="63">
      <c r="A364" s="44" t="s">
        <v>37</v>
      </c>
      <c r="B364" s="44" t="s">
        <v>48</v>
      </c>
      <c r="C364" s="44">
        <v>9990225000</v>
      </c>
      <c r="D364" s="44" t="s">
        <v>71</v>
      </c>
      <c r="E364" s="96" t="s">
        <v>1</v>
      </c>
      <c r="F364" s="22">
        <f>F365</f>
        <v>6178.9</v>
      </c>
      <c r="G364" s="22">
        <f t="shared" ref="G364:H364" si="138">G365</f>
        <v>6178.9</v>
      </c>
      <c r="H364" s="22">
        <f t="shared" si="138"/>
        <v>6178.9</v>
      </c>
    </row>
    <row r="365" spans="1:8" ht="31.5">
      <c r="A365" s="44" t="s">
        <v>37</v>
      </c>
      <c r="B365" s="44" t="s">
        <v>48</v>
      </c>
      <c r="C365" s="44">
        <v>9990225000</v>
      </c>
      <c r="D365" s="44">
        <v>120</v>
      </c>
      <c r="E365" s="96" t="s">
        <v>352</v>
      </c>
      <c r="F365" s="22">
        <v>6178.9</v>
      </c>
      <c r="G365" s="22">
        <v>6178.9</v>
      </c>
      <c r="H365" s="22">
        <v>6178.9</v>
      </c>
    </row>
    <row r="366" spans="1:8">
      <c r="A366" s="44" t="s">
        <v>37</v>
      </c>
      <c r="B366" s="44" t="s">
        <v>48</v>
      </c>
      <c r="C366" s="44">
        <v>9990225000</v>
      </c>
      <c r="D366" s="44" t="s">
        <v>73</v>
      </c>
      <c r="E366" s="96" t="s">
        <v>74</v>
      </c>
      <c r="F366" s="22">
        <f>F367</f>
        <v>94.4</v>
      </c>
      <c r="G366" s="22">
        <f t="shared" ref="G366" si="139">G367</f>
        <v>94.4</v>
      </c>
      <c r="H366" s="22">
        <f>H367</f>
        <v>94.4</v>
      </c>
    </row>
    <row r="367" spans="1:8">
      <c r="A367" s="44" t="s">
        <v>37</v>
      </c>
      <c r="B367" s="44" t="s">
        <v>48</v>
      </c>
      <c r="C367" s="44">
        <v>9990225000</v>
      </c>
      <c r="D367" s="44">
        <v>850</v>
      </c>
      <c r="E367" s="96" t="s">
        <v>112</v>
      </c>
      <c r="F367" s="22">
        <v>94.4</v>
      </c>
      <c r="G367" s="22">
        <v>94.4</v>
      </c>
      <c r="H367" s="22">
        <v>94.4</v>
      </c>
    </row>
    <row r="368" spans="1:8">
      <c r="A368" s="44" t="s">
        <v>37</v>
      </c>
      <c r="B368" s="44" t="s">
        <v>49</v>
      </c>
      <c r="C368" s="44"/>
      <c r="D368" s="44"/>
      <c r="E368" s="96" t="s">
        <v>9</v>
      </c>
      <c r="F368" s="22">
        <f>F369</f>
        <v>1000</v>
      </c>
      <c r="G368" s="22">
        <f t="shared" ref="G368:H372" si="140">G369</f>
        <v>800</v>
      </c>
      <c r="H368" s="22">
        <f t="shared" si="140"/>
        <v>0</v>
      </c>
    </row>
    <row r="369" spans="1:8">
      <c r="A369" s="44" t="s">
        <v>37</v>
      </c>
      <c r="B369" s="44" t="s">
        <v>49</v>
      </c>
      <c r="C369" s="44">
        <v>9900000000</v>
      </c>
      <c r="D369" s="44"/>
      <c r="E369" s="96" t="s">
        <v>117</v>
      </c>
      <c r="F369" s="22">
        <f>F370</f>
        <v>1000</v>
      </c>
      <c r="G369" s="22">
        <f t="shared" si="140"/>
        <v>800</v>
      </c>
      <c r="H369" s="22">
        <f t="shared" si="140"/>
        <v>0</v>
      </c>
    </row>
    <row r="370" spans="1:8">
      <c r="A370" s="44" t="s">
        <v>37</v>
      </c>
      <c r="B370" s="44" t="s">
        <v>49</v>
      </c>
      <c r="C370" s="44">
        <v>9910000000</v>
      </c>
      <c r="D370" s="44"/>
      <c r="E370" s="96" t="s">
        <v>9</v>
      </c>
      <c r="F370" s="22">
        <f>F371</f>
        <v>1000</v>
      </c>
      <c r="G370" s="22">
        <f t="shared" si="140"/>
        <v>800</v>
      </c>
      <c r="H370" s="22">
        <f t="shared" si="140"/>
        <v>0</v>
      </c>
    </row>
    <row r="371" spans="1:8" ht="31.5">
      <c r="A371" s="44" t="s">
        <v>37</v>
      </c>
      <c r="B371" s="44" t="s">
        <v>49</v>
      </c>
      <c r="C371" s="44">
        <v>9910020000</v>
      </c>
      <c r="D371" s="44"/>
      <c r="E371" s="96" t="s">
        <v>196</v>
      </c>
      <c r="F371" s="22">
        <f>F372</f>
        <v>1000</v>
      </c>
      <c r="G371" s="22">
        <f t="shared" si="140"/>
        <v>800</v>
      </c>
      <c r="H371" s="22">
        <f t="shared" si="140"/>
        <v>0</v>
      </c>
    </row>
    <row r="372" spans="1:8">
      <c r="A372" s="44" t="s">
        <v>37</v>
      </c>
      <c r="B372" s="44" t="s">
        <v>49</v>
      </c>
      <c r="C372" s="44">
        <v>9910020000</v>
      </c>
      <c r="D372" s="45" t="s">
        <v>73</v>
      </c>
      <c r="E372" s="96" t="s">
        <v>74</v>
      </c>
      <c r="F372" s="22">
        <f>F373</f>
        <v>1000</v>
      </c>
      <c r="G372" s="22">
        <f t="shared" si="140"/>
        <v>800</v>
      </c>
      <c r="H372" s="22">
        <f t="shared" si="140"/>
        <v>0</v>
      </c>
    </row>
    <row r="373" spans="1:8">
      <c r="A373" s="44" t="s">
        <v>37</v>
      </c>
      <c r="B373" s="44" t="s">
        <v>49</v>
      </c>
      <c r="C373" s="44">
        <v>9910020000</v>
      </c>
      <c r="D373" s="2" t="s">
        <v>197</v>
      </c>
      <c r="E373" s="99" t="s">
        <v>198</v>
      </c>
      <c r="F373" s="22">
        <v>1000</v>
      </c>
      <c r="G373" s="22">
        <v>800</v>
      </c>
      <c r="H373" s="22">
        <v>0</v>
      </c>
    </row>
    <row r="374" spans="1:8">
      <c r="A374" s="44" t="s">
        <v>37</v>
      </c>
      <c r="B374" s="44" t="s">
        <v>63</v>
      </c>
      <c r="C374" s="44"/>
      <c r="D374" s="44"/>
      <c r="E374" s="96" t="s">
        <v>25</v>
      </c>
      <c r="F374" s="22">
        <f>F375</f>
        <v>76.400000000000006</v>
      </c>
      <c r="G374" s="22">
        <f>G375</f>
        <v>0</v>
      </c>
      <c r="H374" s="22">
        <f>H375</f>
        <v>0</v>
      </c>
    </row>
    <row r="375" spans="1:8" ht="47.25">
      <c r="A375" s="44" t="s">
        <v>37</v>
      </c>
      <c r="B375" s="45" t="s">
        <v>63</v>
      </c>
      <c r="C375" s="45">
        <v>1600000000</v>
      </c>
      <c r="D375" s="45"/>
      <c r="E375" s="96" t="s">
        <v>126</v>
      </c>
      <c r="F375" s="22">
        <f>F376</f>
        <v>76.400000000000006</v>
      </c>
      <c r="G375" s="22">
        <f t="shared" ref="G375:H375" si="141">G376</f>
        <v>0</v>
      </c>
      <c r="H375" s="22">
        <f t="shared" si="141"/>
        <v>0</v>
      </c>
    </row>
    <row r="376" spans="1:8" ht="47.25">
      <c r="A376" s="44" t="s">
        <v>37</v>
      </c>
      <c r="B376" s="44" t="s">
        <v>63</v>
      </c>
      <c r="C376" s="45">
        <v>1630000000</v>
      </c>
      <c r="D376" s="44"/>
      <c r="E376" s="96" t="s">
        <v>260</v>
      </c>
      <c r="F376" s="22">
        <f>F377</f>
        <v>76.400000000000006</v>
      </c>
      <c r="G376" s="22">
        <f>G377</f>
        <v>0</v>
      </c>
      <c r="H376" s="22">
        <f>H377</f>
        <v>0</v>
      </c>
    </row>
    <row r="377" spans="1:8" ht="47.25">
      <c r="A377" s="44" t="s">
        <v>37</v>
      </c>
      <c r="B377" s="45" t="s">
        <v>63</v>
      </c>
      <c r="C377" s="44">
        <v>1630100000</v>
      </c>
      <c r="D377" s="44"/>
      <c r="E377" s="96" t="s">
        <v>261</v>
      </c>
      <c r="F377" s="22">
        <f>F378</f>
        <v>76.400000000000006</v>
      </c>
      <c r="G377" s="22">
        <f t="shared" ref="G377:H379" si="142">G378</f>
        <v>0</v>
      </c>
      <c r="H377" s="22">
        <f t="shared" si="142"/>
        <v>0</v>
      </c>
    </row>
    <row r="378" spans="1:8" ht="47.25">
      <c r="A378" s="44" t="s">
        <v>37</v>
      </c>
      <c r="B378" s="44" t="s">
        <v>63</v>
      </c>
      <c r="C378" s="44">
        <v>1630120180</v>
      </c>
      <c r="D378" s="44"/>
      <c r="E378" s="96" t="s">
        <v>262</v>
      </c>
      <c r="F378" s="22">
        <f>F379</f>
        <v>76.400000000000006</v>
      </c>
      <c r="G378" s="22">
        <f t="shared" si="142"/>
        <v>0</v>
      </c>
      <c r="H378" s="22">
        <f t="shared" si="142"/>
        <v>0</v>
      </c>
    </row>
    <row r="379" spans="1:8" ht="31.5">
      <c r="A379" s="44" t="s">
        <v>37</v>
      </c>
      <c r="B379" s="45" t="s">
        <v>63</v>
      </c>
      <c r="C379" s="44">
        <v>1630120180</v>
      </c>
      <c r="D379" s="44" t="s">
        <v>72</v>
      </c>
      <c r="E379" s="96" t="s">
        <v>102</v>
      </c>
      <c r="F379" s="22">
        <f>F380</f>
        <v>76.400000000000006</v>
      </c>
      <c r="G379" s="22">
        <f t="shared" si="142"/>
        <v>0</v>
      </c>
      <c r="H379" s="22">
        <f t="shared" si="142"/>
        <v>0</v>
      </c>
    </row>
    <row r="380" spans="1:8" ht="31.5">
      <c r="A380" s="44" t="s">
        <v>37</v>
      </c>
      <c r="B380" s="45" t="s">
        <v>63</v>
      </c>
      <c r="C380" s="44">
        <v>1630120180</v>
      </c>
      <c r="D380" s="44">
        <v>240</v>
      </c>
      <c r="E380" s="96" t="s">
        <v>348</v>
      </c>
      <c r="F380" s="22">
        <v>76.400000000000006</v>
      </c>
      <c r="G380" s="22">
        <v>0</v>
      </c>
      <c r="H380" s="22">
        <v>0</v>
      </c>
    </row>
    <row r="381" spans="1:8">
      <c r="A381" s="194" t="s">
        <v>37</v>
      </c>
      <c r="B381" s="194" t="s">
        <v>580</v>
      </c>
      <c r="C381" s="194" t="s">
        <v>69</v>
      </c>
      <c r="D381" s="194" t="s">
        <v>69</v>
      </c>
      <c r="E381" s="118" t="s">
        <v>581</v>
      </c>
      <c r="F381" s="22">
        <f t="shared" ref="F381:F386" si="143">F382</f>
        <v>30</v>
      </c>
      <c r="G381" s="22">
        <f t="shared" ref="G381:H381" si="144">G382</f>
        <v>30</v>
      </c>
      <c r="H381" s="22">
        <f t="shared" si="144"/>
        <v>30</v>
      </c>
    </row>
    <row r="382" spans="1:8" ht="31.5">
      <c r="A382" s="194" t="s">
        <v>37</v>
      </c>
      <c r="B382" s="194" t="s">
        <v>582</v>
      </c>
      <c r="C382" s="194" t="s">
        <v>69</v>
      </c>
      <c r="D382" s="194" t="s">
        <v>69</v>
      </c>
      <c r="E382" s="118" t="s">
        <v>583</v>
      </c>
      <c r="F382" s="22">
        <f t="shared" si="143"/>
        <v>30</v>
      </c>
      <c r="G382" s="22">
        <f t="shared" ref="G382:H386" si="145">G383</f>
        <v>30</v>
      </c>
      <c r="H382" s="22">
        <f t="shared" si="145"/>
        <v>30</v>
      </c>
    </row>
    <row r="383" spans="1:8">
      <c r="A383" s="194" t="s">
        <v>37</v>
      </c>
      <c r="B383" s="194" t="s">
        <v>582</v>
      </c>
      <c r="C383" s="194">
        <v>9900000000</v>
      </c>
      <c r="D383" s="194"/>
      <c r="E383" s="118" t="s">
        <v>117</v>
      </c>
      <c r="F383" s="22">
        <f t="shared" si="143"/>
        <v>30</v>
      </c>
      <c r="G383" s="22">
        <f t="shared" si="145"/>
        <v>30</v>
      </c>
      <c r="H383" s="22">
        <f t="shared" si="145"/>
        <v>30</v>
      </c>
    </row>
    <row r="384" spans="1:8" ht="31.5">
      <c r="A384" s="194" t="s">
        <v>37</v>
      </c>
      <c r="B384" s="194" t="s">
        <v>582</v>
      </c>
      <c r="C384" s="194">
        <v>9930000000</v>
      </c>
      <c r="D384" s="194"/>
      <c r="E384" s="118" t="s">
        <v>191</v>
      </c>
      <c r="F384" s="22">
        <f t="shared" si="143"/>
        <v>30</v>
      </c>
      <c r="G384" s="22">
        <f t="shared" si="145"/>
        <v>30</v>
      </c>
      <c r="H384" s="22">
        <f t="shared" si="145"/>
        <v>30</v>
      </c>
    </row>
    <row r="385" spans="1:8">
      <c r="A385" s="194" t="s">
        <v>37</v>
      </c>
      <c r="B385" s="194" t="s">
        <v>582</v>
      </c>
      <c r="C385" s="194">
        <v>9930020500</v>
      </c>
      <c r="D385" s="194"/>
      <c r="E385" s="118" t="s">
        <v>584</v>
      </c>
      <c r="F385" s="22">
        <f t="shared" si="143"/>
        <v>30</v>
      </c>
      <c r="G385" s="22">
        <f t="shared" si="145"/>
        <v>30</v>
      </c>
      <c r="H385" s="22">
        <f t="shared" si="145"/>
        <v>30</v>
      </c>
    </row>
    <row r="386" spans="1:8">
      <c r="A386" s="194" t="s">
        <v>37</v>
      </c>
      <c r="B386" s="194" t="s">
        <v>582</v>
      </c>
      <c r="C386" s="194">
        <v>9930020500</v>
      </c>
      <c r="D386" s="194" t="s">
        <v>585</v>
      </c>
      <c r="E386" s="118" t="s">
        <v>586</v>
      </c>
      <c r="F386" s="22">
        <f t="shared" si="143"/>
        <v>30</v>
      </c>
      <c r="G386" s="22">
        <f t="shared" si="145"/>
        <v>30</v>
      </c>
      <c r="H386" s="22">
        <f t="shared" si="145"/>
        <v>30</v>
      </c>
    </row>
    <row r="387" spans="1:8">
      <c r="A387" s="194" t="s">
        <v>37</v>
      </c>
      <c r="B387" s="194" t="s">
        <v>582</v>
      </c>
      <c r="C387" s="194">
        <v>9930020500</v>
      </c>
      <c r="D387" s="1" t="s">
        <v>587</v>
      </c>
      <c r="E387" s="199" t="s">
        <v>584</v>
      </c>
      <c r="F387" s="22">
        <v>30</v>
      </c>
      <c r="G387" s="22">
        <v>30</v>
      </c>
      <c r="H387" s="22">
        <v>30</v>
      </c>
    </row>
    <row r="388" spans="1:8" ht="31.5">
      <c r="A388" s="16" t="s">
        <v>35</v>
      </c>
      <c r="B388" s="25" t="s">
        <v>69</v>
      </c>
      <c r="C388" s="25" t="s">
        <v>69</v>
      </c>
      <c r="D388" s="25" t="s">
        <v>69</v>
      </c>
      <c r="E388" s="46" t="s">
        <v>3</v>
      </c>
      <c r="F388" s="27">
        <f>F389+F406+F414+F422</f>
        <v>13162.199999999999</v>
      </c>
      <c r="G388" s="27">
        <f>G389+G406+G414+G422</f>
        <v>14140.9</v>
      </c>
      <c r="H388" s="27">
        <f>H389+H406+H414+H422</f>
        <v>18608.699999999997</v>
      </c>
    </row>
    <row r="389" spans="1:8">
      <c r="A389" s="45" t="s">
        <v>35</v>
      </c>
      <c r="B389" s="45" t="s">
        <v>57</v>
      </c>
      <c r="C389" s="45" t="s">
        <v>69</v>
      </c>
      <c r="D389" s="45" t="s">
        <v>69</v>
      </c>
      <c r="E389" s="98" t="s">
        <v>22</v>
      </c>
      <c r="F389" s="22">
        <f>F390</f>
        <v>4295.0999999999995</v>
      </c>
      <c r="G389" s="22">
        <f t="shared" ref="G389:H389" si="146">G390</f>
        <v>4295.0999999999995</v>
      </c>
      <c r="H389" s="22">
        <f t="shared" si="146"/>
        <v>4169.0999999999995</v>
      </c>
    </row>
    <row r="390" spans="1:8">
      <c r="A390" s="45" t="s">
        <v>35</v>
      </c>
      <c r="B390" s="45" t="s">
        <v>63</v>
      </c>
      <c r="C390" s="45" t="s">
        <v>69</v>
      </c>
      <c r="D390" s="45" t="s">
        <v>69</v>
      </c>
      <c r="E390" s="96" t="s">
        <v>25</v>
      </c>
      <c r="F390" s="22">
        <f>F391+F400</f>
        <v>4295.0999999999995</v>
      </c>
      <c r="G390" s="22">
        <f>G391+G400</f>
        <v>4295.0999999999995</v>
      </c>
      <c r="H390" s="22">
        <f>H391+H400</f>
        <v>4169.0999999999995</v>
      </c>
    </row>
    <row r="391" spans="1:8" ht="47.25">
      <c r="A391" s="45" t="s">
        <v>35</v>
      </c>
      <c r="B391" s="45" t="s">
        <v>63</v>
      </c>
      <c r="C391" s="45">
        <v>1600000000</v>
      </c>
      <c r="D391" s="45"/>
      <c r="E391" s="96" t="s">
        <v>126</v>
      </c>
      <c r="F391" s="22">
        <f>F392</f>
        <v>283.89999999999998</v>
      </c>
      <c r="G391" s="22">
        <f t="shared" ref="G391:H391" si="147">G392</f>
        <v>283.89999999999998</v>
      </c>
      <c r="H391" s="22">
        <f t="shared" si="147"/>
        <v>157.9</v>
      </c>
    </row>
    <row r="392" spans="1:8" ht="31.5">
      <c r="A392" s="45" t="s">
        <v>35</v>
      </c>
      <c r="B392" s="45" t="s">
        <v>63</v>
      </c>
      <c r="C392" s="45">
        <v>1620000000</v>
      </c>
      <c r="D392" s="45"/>
      <c r="E392" s="96" t="s">
        <v>119</v>
      </c>
      <c r="F392" s="22">
        <f>F393</f>
        <v>283.89999999999998</v>
      </c>
      <c r="G392" s="22">
        <f t="shared" ref="G392:H392" si="148">G393</f>
        <v>283.89999999999998</v>
      </c>
      <c r="H392" s="22">
        <f t="shared" si="148"/>
        <v>157.9</v>
      </c>
    </row>
    <row r="393" spans="1:8">
      <c r="A393" s="45" t="s">
        <v>35</v>
      </c>
      <c r="B393" s="45" t="s">
        <v>63</v>
      </c>
      <c r="C393" s="45">
        <v>1620100000</v>
      </c>
      <c r="D393" s="45"/>
      <c r="E393" s="96" t="s">
        <v>120</v>
      </c>
      <c r="F393" s="22">
        <f>F394+F397</f>
        <v>283.89999999999998</v>
      </c>
      <c r="G393" s="22">
        <f t="shared" ref="G393:H393" si="149">G394+G397</f>
        <v>283.89999999999998</v>
      </c>
      <c r="H393" s="22">
        <f t="shared" si="149"/>
        <v>157.9</v>
      </c>
    </row>
    <row r="394" spans="1:8">
      <c r="A394" s="45" t="s">
        <v>35</v>
      </c>
      <c r="B394" s="45" t="s">
        <v>63</v>
      </c>
      <c r="C394" s="45">
        <v>1620120210</v>
      </c>
      <c r="D394" s="19"/>
      <c r="E394" s="96" t="s">
        <v>121</v>
      </c>
      <c r="F394" s="22">
        <f>F395</f>
        <v>157.9</v>
      </c>
      <c r="G394" s="22">
        <f t="shared" ref="G394:H395" si="150">G395</f>
        <v>157.9</v>
      </c>
      <c r="H394" s="22">
        <f t="shared" si="150"/>
        <v>157.9</v>
      </c>
    </row>
    <row r="395" spans="1:8" ht="31.5">
      <c r="A395" s="45" t="s">
        <v>35</v>
      </c>
      <c r="B395" s="45" t="s">
        <v>63</v>
      </c>
      <c r="C395" s="45">
        <v>1620120210</v>
      </c>
      <c r="D395" s="45" t="s">
        <v>72</v>
      </c>
      <c r="E395" s="96" t="s">
        <v>102</v>
      </c>
      <c r="F395" s="22">
        <f>F396</f>
        <v>157.9</v>
      </c>
      <c r="G395" s="22">
        <f t="shared" si="150"/>
        <v>157.9</v>
      </c>
      <c r="H395" s="22">
        <f t="shared" si="150"/>
        <v>157.9</v>
      </c>
    </row>
    <row r="396" spans="1:8" ht="31.5">
      <c r="A396" s="45" t="s">
        <v>35</v>
      </c>
      <c r="B396" s="45" t="s">
        <v>63</v>
      </c>
      <c r="C396" s="45">
        <v>1620120210</v>
      </c>
      <c r="D396" s="44">
        <v>240</v>
      </c>
      <c r="E396" s="96" t="s">
        <v>348</v>
      </c>
      <c r="F396" s="22">
        <v>157.9</v>
      </c>
      <c r="G396" s="22">
        <v>157.9</v>
      </c>
      <c r="H396" s="22">
        <v>157.9</v>
      </c>
    </row>
    <row r="397" spans="1:8" ht="31.5">
      <c r="A397" s="45" t="s">
        <v>35</v>
      </c>
      <c r="B397" s="45" t="s">
        <v>63</v>
      </c>
      <c r="C397" s="45">
        <v>1620120220</v>
      </c>
      <c r="D397" s="44"/>
      <c r="E397" s="96" t="s">
        <v>118</v>
      </c>
      <c r="F397" s="22">
        <f>F398</f>
        <v>126</v>
      </c>
      <c r="G397" s="22">
        <f t="shared" ref="G397:H398" si="151">G398</f>
        <v>126</v>
      </c>
      <c r="H397" s="22">
        <f t="shared" si="151"/>
        <v>0</v>
      </c>
    </row>
    <row r="398" spans="1:8" ht="31.5">
      <c r="A398" s="45" t="s">
        <v>35</v>
      </c>
      <c r="B398" s="45" t="s">
        <v>63</v>
      </c>
      <c r="C398" s="45">
        <v>1620120220</v>
      </c>
      <c r="D398" s="45" t="s">
        <v>72</v>
      </c>
      <c r="E398" s="96" t="s">
        <v>102</v>
      </c>
      <c r="F398" s="22">
        <f>F399</f>
        <v>126</v>
      </c>
      <c r="G398" s="22">
        <f t="shared" si="151"/>
        <v>126</v>
      </c>
      <c r="H398" s="22">
        <f t="shared" si="151"/>
        <v>0</v>
      </c>
    </row>
    <row r="399" spans="1:8" ht="31.5">
      <c r="A399" s="45" t="s">
        <v>35</v>
      </c>
      <c r="B399" s="45" t="s">
        <v>63</v>
      </c>
      <c r="C399" s="45">
        <v>1620120220</v>
      </c>
      <c r="D399" s="44">
        <v>240</v>
      </c>
      <c r="E399" s="96" t="s">
        <v>348</v>
      </c>
      <c r="F399" s="22">
        <v>126</v>
      </c>
      <c r="G399" s="22">
        <v>126</v>
      </c>
      <c r="H399" s="22">
        <v>0</v>
      </c>
    </row>
    <row r="400" spans="1:8">
      <c r="A400" s="45" t="s">
        <v>35</v>
      </c>
      <c r="B400" s="45" t="s">
        <v>63</v>
      </c>
      <c r="C400" s="45" t="s">
        <v>122</v>
      </c>
      <c r="D400" s="45" t="s">
        <v>69</v>
      </c>
      <c r="E400" s="96" t="s">
        <v>117</v>
      </c>
      <c r="F400" s="22">
        <f>F401</f>
        <v>4011.2</v>
      </c>
      <c r="G400" s="22">
        <f t="shared" ref="G400:H400" si="152">G401</f>
        <v>4011.2</v>
      </c>
      <c r="H400" s="22">
        <f t="shared" si="152"/>
        <v>4011.2</v>
      </c>
    </row>
    <row r="401" spans="1:8" ht="31.5">
      <c r="A401" s="45" t="s">
        <v>35</v>
      </c>
      <c r="B401" s="45" t="s">
        <v>63</v>
      </c>
      <c r="C401" s="44">
        <v>9990000000</v>
      </c>
      <c r="D401" s="44"/>
      <c r="E401" s="96" t="s">
        <v>178</v>
      </c>
      <c r="F401" s="22">
        <f>F402</f>
        <v>4011.2</v>
      </c>
      <c r="G401" s="22">
        <f t="shared" ref="G401:H403" si="153">G402</f>
        <v>4011.2</v>
      </c>
      <c r="H401" s="22">
        <f t="shared" si="153"/>
        <v>4011.2</v>
      </c>
    </row>
    <row r="402" spans="1:8" ht="31.5">
      <c r="A402" s="45" t="s">
        <v>35</v>
      </c>
      <c r="B402" s="45" t="s">
        <v>63</v>
      </c>
      <c r="C402" s="44">
        <v>9990200000</v>
      </c>
      <c r="D402" s="25"/>
      <c r="E402" s="96" t="s">
        <v>130</v>
      </c>
      <c r="F402" s="22">
        <f>F403</f>
        <v>4011.2</v>
      </c>
      <c r="G402" s="22">
        <f t="shared" si="153"/>
        <v>4011.2</v>
      </c>
      <c r="H402" s="22">
        <f t="shared" si="153"/>
        <v>4011.2</v>
      </c>
    </row>
    <row r="403" spans="1:8" ht="47.25">
      <c r="A403" s="45" t="s">
        <v>35</v>
      </c>
      <c r="B403" s="45" t="s">
        <v>63</v>
      </c>
      <c r="C403" s="44">
        <v>9990225000</v>
      </c>
      <c r="D403" s="44"/>
      <c r="E403" s="96" t="s">
        <v>131</v>
      </c>
      <c r="F403" s="22">
        <f>F404</f>
        <v>4011.2</v>
      </c>
      <c r="G403" s="22">
        <f t="shared" si="153"/>
        <v>4011.2</v>
      </c>
      <c r="H403" s="22">
        <f t="shared" si="153"/>
        <v>4011.2</v>
      </c>
    </row>
    <row r="404" spans="1:8" ht="63">
      <c r="A404" s="45" t="s">
        <v>35</v>
      </c>
      <c r="B404" s="45" t="s">
        <v>63</v>
      </c>
      <c r="C404" s="44">
        <v>9990225000</v>
      </c>
      <c r="D404" s="45" t="s">
        <v>71</v>
      </c>
      <c r="E404" s="96" t="s">
        <v>1</v>
      </c>
      <c r="F404" s="22">
        <f>F405</f>
        <v>4011.2</v>
      </c>
      <c r="G404" s="22">
        <f t="shared" ref="G404:H404" si="154">G405</f>
        <v>4011.2</v>
      </c>
      <c r="H404" s="22">
        <f t="shared" si="154"/>
        <v>4011.2</v>
      </c>
    </row>
    <row r="405" spans="1:8" ht="31.5">
      <c r="A405" s="45" t="s">
        <v>35</v>
      </c>
      <c r="B405" s="45" t="s">
        <v>63</v>
      </c>
      <c r="C405" s="44">
        <v>9990225000</v>
      </c>
      <c r="D405" s="44">
        <v>120</v>
      </c>
      <c r="E405" s="96" t="s">
        <v>352</v>
      </c>
      <c r="F405" s="22">
        <v>4011.2</v>
      </c>
      <c r="G405" s="22">
        <v>4011.2</v>
      </c>
      <c r="H405" s="22">
        <v>4011.2</v>
      </c>
    </row>
    <row r="406" spans="1:8">
      <c r="A406" s="45" t="s">
        <v>35</v>
      </c>
      <c r="B406" s="45" t="s">
        <v>59</v>
      </c>
      <c r="C406" s="45" t="s">
        <v>69</v>
      </c>
      <c r="D406" s="45" t="s">
        <v>69</v>
      </c>
      <c r="E406" s="96" t="s">
        <v>27</v>
      </c>
      <c r="F406" s="22">
        <f t="shared" ref="F406:H412" si="155">F407</f>
        <v>300</v>
      </c>
      <c r="G406" s="22">
        <f t="shared" si="155"/>
        <v>300</v>
      </c>
      <c r="H406" s="22">
        <f t="shared" si="155"/>
        <v>0</v>
      </c>
    </row>
    <row r="407" spans="1:8">
      <c r="A407" s="45" t="s">
        <v>35</v>
      </c>
      <c r="B407" s="45" t="s">
        <v>51</v>
      </c>
      <c r="C407" s="45" t="s">
        <v>69</v>
      </c>
      <c r="D407" s="45" t="s">
        <v>69</v>
      </c>
      <c r="E407" s="96" t="s">
        <v>28</v>
      </c>
      <c r="F407" s="22">
        <f t="shared" si="155"/>
        <v>300</v>
      </c>
      <c r="G407" s="22">
        <f t="shared" si="155"/>
        <v>300</v>
      </c>
      <c r="H407" s="22">
        <f t="shared" si="155"/>
        <v>0</v>
      </c>
    </row>
    <row r="408" spans="1:8" ht="47.25">
      <c r="A408" s="45" t="s">
        <v>35</v>
      </c>
      <c r="B408" s="45" t="s">
        <v>51</v>
      </c>
      <c r="C408" s="45">
        <v>1600000000</v>
      </c>
      <c r="D408" s="45"/>
      <c r="E408" s="96" t="s">
        <v>126</v>
      </c>
      <c r="F408" s="22">
        <f t="shared" si="155"/>
        <v>300</v>
      </c>
      <c r="G408" s="22">
        <f t="shared" si="155"/>
        <v>300</v>
      </c>
      <c r="H408" s="22">
        <f t="shared" si="155"/>
        <v>0</v>
      </c>
    </row>
    <row r="409" spans="1:8" ht="31.5">
      <c r="A409" s="45" t="s">
        <v>35</v>
      </c>
      <c r="B409" s="45" t="s">
        <v>51</v>
      </c>
      <c r="C409" s="45">
        <v>1620000000</v>
      </c>
      <c r="D409" s="45"/>
      <c r="E409" s="96" t="s">
        <v>119</v>
      </c>
      <c r="F409" s="22">
        <f t="shared" si="155"/>
        <v>300</v>
      </c>
      <c r="G409" s="22">
        <f t="shared" si="155"/>
        <v>300</v>
      </c>
      <c r="H409" s="22">
        <f t="shared" si="155"/>
        <v>0</v>
      </c>
    </row>
    <row r="410" spans="1:8">
      <c r="A410" s="45" t="s">
        <v>35</v>
      </c>
      <c r="B410" s="45" t="s">
        <v>51</v>
      </c>
      <c r="C410" s="45">
        <v>1620100000</v>
      </c>
      <c r="D410" s="45"/>
      <c r="E410" s="96" t="s">
        <v>120</v>
      </c>
      <c r="F410" s="22">
        <f t="shared" si="155"/>
        <v>300</v>
      </c>
      <c r="G410" s="22">
        <f t="shared" si="155"/>
        <v>300</v>
      </c>
      <c r="H410" s="22">
        <f t="shared" si="155"/>
        <v>0</v>
      </c>
    </row>
    <row r="411" spans="1:8" ht="31.5">
      <c r="A411" s="45" t="s">
        <v>35</v>
      </c>
      <c r="B411" s="45" t="s">
        <v>51</v>
      </c>
      <c r="C411" s="45">
        <v>1620120240</v>
      </c>
      <c r="D411" s="45"/>
      <c r="E411" s="96" t="s">
        <v>123</v>
      </c>
      <c r="F411" s="22">
        <f t="shared" si="155"/>
        <v>300</v>
      </c>
      <c r="G411" s="22">
        <f t="shared" si="155"/>
        <v>300</v>
      </c>
      <c r="H411" s="22">
        <f t="shared" si="155"/>
        <v>0</v>
      </c>
    </row>
    <row r="412" spans="1:8" ht="31.5">
      <c r="A412" s="45" t="s">
        <v>35</v>
      </c>
      <c r="B412" s="45" t="s">
        <v>51</v>
      </c>
      <c r="C412" s="45">
        <v>1620120240</v>
      </c>
      <c r="D412" s="45" t="s">
        <v>72</v>
      </c>
      <c r="E412" s="96" t="s">
        <v>102</v>
      </c>
      <c r="F412" s="22">
        <f t="shared" si="155"/>
        <v>300</v>
      </c>
      <c r="G412" s="22">
        <f t="shared" si="155"/>
        <v>300</v>
      </c>
      <c r="H412" s="22">
        <f t="shared" si="155"/>
        <v>0</v>
      </c>
    </row>
    <row r="413" spans="1:8" ht="31.5">
      <c r="A413" s="45" t="s">
        <v>35</v>
      </c>
      <c r="B413" s="45" t="s">
        <v>51</v>
      </c>
      <c r="C413" s="45">
        <v>1620120240</v>
      </c>
      <c r="D413" s="44">
        <v>240</v>
      </c>
      <c r="E413" s="96" t="s">
        <v>348</v>
      </c>
      <c r="F413" s="22">
        <v>300</v>
      </c>
      <c r="G413" s="22">
        <v>300</v>
      </c>
      <c r="H413" s="22">
        <v>0</v>
      </c>
    </row>
    <row r="414" spans="1:8">
      <c r="A414" s="45" t="s">
        <v>35</v>
      </c>
      <c r="B414" s="45" t="s">
        <v>60</v>
      </c>
      <c r="C414" s="45" t="s">
        <v>69</v>
      </c>
      <c r="D414" s="45" t="s">
        <v>69</v>
      </c>
      <c r="E414" s="96" t="s">
        <v>29</v>
      </c>
      <c r="F414" s="22">
        <f t="shared" ref="F414:H420" si="156">F415</f>
        <v>1715.7</v>
      </c>
      <c r="G414" s="22">
        <f t="shared" si="156"/>
        <v>1715.7</v>
      </c>
      <c r="H414" s="22">
        <f t="shared" si="156"/>
        <v>1715.7</v>
      </c>
    </row>
    <row r="415" spans="1:8">
      <c r="A415" s="45" t="s">
        <v>35</v>
      </c>
      <c r="B415" s="45" t="s">
        <v>5</v>
      </c>
      <c r="C415" s="45" t="s">
        <v>69</v>
      </c>
      <c r="D415" s="45" t="s">
        <v>69</v>
      </c>
      <c r="E415" s="96" t="s">
        <v>6</v>
      </c>
      <c r="F415" s="22">
        <f t="shared" si="156"/>
        <v>1715.7</v>
      </c>
      <c r="G415" s="22">
        <f t="shared" si="156"/>
        <v>1715.7</v>
      </c>
      <c r="H415" s="22">
        <f t="shared" si="156"/>
        <v>1715.7</v>
      </c>
    </row>
    <row r="416" spans="1:8" ht="47.25">
      <c r="A416" s="45" t="s">
        <v>35</v>
      </c>
      <c r="B416" s="45" t="s">
        <v>5</v>
      </c>
      <c r="C416" s="45">
        <v>1600000000</v>
      </c>
      <c r="D416" s="45"/>
      <c r="E416" s="96" t="s">
        <v>126</v>
      </c>
      <c r="F416" s="22">
        <f t="shared" si="156"/>
        <v>1715.7</v>
      </c>
      <c r="G416" s="22">
        <f t="shared" si="156"/>
        <v>1715.7</v>
      </c>
      <c r="H416" s="22">
        <f t="shared" si="156"/>
        <v>1715.7</v>
      </c>
    </row>
    <row r="417" spans="1:8" ht="31.5">
      <c r="A417" s="45" t="s">
        <v>35</v>
      </c>
      <c r="B417" s="45" t="s">
        <v>5</v>
      </c>
      <c r="C417" s="45">
        <v>1620000000</v>
      </c>
      <c r="D417" s="45"/>
      <c r="E417" s="96" t="s">
        <v>119</v>
      </c>
      <c r="F417" s="22">
        <f t="shared" si="156"/>
        <v>1715.7</v>
      </c>
      <c r="G417" s="22">
        <f t="shared" si="156"/>
        <v>1715.7</v>
      </c>
      <c r="H417" s="22">
        <f t="shared" si="156"/>
        <v>1715.7</v>
      </c>
    </row>
    <row r="418" spans="1:8">
      <c r="A418" s="45" t="s">
        <v>35</v>
      </c>
      <c r="B418" s="45" t="s">
        <v>5</v>
      </c>
      <c r="C418" s="45">
        <v>1620100000</v>
      </c>
      <c r="D418" s="45"/>
      <c r="E418" s="96" t="s">
        <v>120</v>
      </c>
      <c r="F418" s="22">
        <f t="shared" si="156"/>
        <v>1715.7</v>
      </c>
      <c r="G418" s="22">
        <f t="shared" si="156"/>
        <v>1715.7</v>
      </c>
      <c r="H418" s="22">
        <f t="shared" si="156"/>
        <v>1715.7</v>
      </c>
    </row>
    <row r="419" spans="1:8" ht="47.25">
      <c r="A419" s="45" t="s">
        <v>35</v>
      </c>
      <c r="B419" s="45" t="s">
        <v>5</v>
      </c>
      <c r="C419" s="45">
        <v>1620120230</v>
      </c>
      <c r="D419" s="45"/>
      <c r="E419" s="96" t="s">
        <v>125</v>
      </c>
      <c r="F419" s="22">
        <f t="shared" si="156"/>
        <v>1715.7</v>
      </c>
      <c r="G419" s="22">
        <f t="shared" si="156"/>
        <v>1715.7</v>
      </c>
      <c r="H419" s="22">
        <f t="shared" si="156"/>
        <v>1715.7</v>
      </c>
    </row>
    <row r="420" spans="1:8" ht="31.5">
      <c r="A420" s="45" t="s">
        <v>35</v>
      </c>
      <c r="B420" s="45" t="s">
        <v>5</v>
      </c>
      <c r="C420" s="45">
        <v>1620120230</v>
      </c>
      <c r="D420" s="45" t="s">
        <v>72</v>
      </c>
      <c r="E420" s="96" t="s">
        <v>102</v>
      </c>
      <c r="F420" s="22">
        <f t="shared" si="156"/>
        <v>1715.7</v>
      </c>
      <c r="G420" s="22">
        <f t="shared" si="156"/>
        <v>1715.7</v>
      </c>
      <c r="H420" s="22">
        <f t="shared" si="156"/>
        <v>1715.7</v>
      </c>
    </row>
    <row r="421" spans="1:8" ht="31.5">
      <c r="A421" s="45" t="s">
        <v>35</v>
      </c>
      <c r="B421" s="45" t="s">
        <v>5</v>
      </c>
      <c r="C421" s="45">
        <v>1620120230</v>
      </c>
      <c r="D421" s="44">
        <v>240</v>
      </c>
      <c r="E421" s="96" t="s">
        <v>348</v>
      </c>
      <c r="F421" s="22">
        <v>1715.7</v>
      </c>
      <c r="G421" s="22">
        <v>1715.7</v>
      </c>
      <c r="H421" s="22">
        <v>1715.7</v>
      </c>
    </row>
    <row r="422" spans="1:8">
      <c r="A422" s="45" t="s">
        <v>35</v>
      </c>
      <c r="B422" s="45" t="s">
        <v>41</v>
      </c>
      <c r="C422" s="45" t="s">
        <v>69</v>
      </c>
      <c r="D422" s="45" t="s">
        <v>69</v>
      </c>
      <c r="E422" s="96" t="s">
        <v>33</v>
      </c>
      <c r="F422" s="22">
        <f>F423</f>
        <v>6851.4</v>
      </c>
      <c r="G422" s="22">
        <f t="shared" ref="G422:H422" si="157">G423</f>
        <v>7830.1</v>
      </c>
      <c r="H422" s="22">
        <f t="shared" si="157"/>
        <v>12723.9</v>
      </c>
    </row>
    <row r="423" spans="1:8">
      <c r="A423" s="45" t="s">
        <v>35</v>
      </c>
      <c r="B423" s="45" t="s">
        <v>88</v>
      </c>
      <c r="C423" s="45" t="s">
        <v>69</v>
      </c>
      <c r="D423" s="45" t="s">
        <v>69</v>
      </c>
      <c r="E423" s="96" t="s">
        <v>89</v>
      </c>
      <c r="F423" s="22">
        <f t="shared" ref="F423:H426" si="158">F424</f>
        <v>6851.4</v>
      </c>
      <c r="G423" s="22">
        <f t="shared" si="158"/>
        <v>7830.1</v>
      </c>
      <c r="H423" s="22">
        <f t="shared" si="158"/>
        <v>12723.9</v>
      </c>
    </row>
    <row r="424" spans="1:8" ht="47.25">
      <c r="A424" s="45" t="s">
        <v>35</v>
      </c>
      <c r="B424" s="45" t="s">
        <v>88</v>
      </c>
      <c r="C424" s="45">
        <v>1600000000</v>
      </c>
      <c r="D424" s="45"/>
      <c r="E424" s="96" t="s">
        <v>126</v>
      </c>
      <c r="F424" s="22">
        <f t="shared" si="158"/>
        <v>6851.4</v>
      </c>
      <c r="G424" s="22">
        <f t="shared" si="158"/>
        <v>7830.1</v>
      </c>
      <c r="H424" s="22">
        <f t="shared" si="158"/>
        <v>12723.9</v>
      </c>
    </row>
    <row r="425" spans="1:8" ht="31.5">
      <c r="A425" s="45" t="s">
        <v>35</v>
      </c>
      <c r="B425" s="45" t="s">
        <v>88</v>
      </c>
      <c r="C425" s="45">
        <v>1620000000</v>
      </c>
      <c r="D425" s="45"/>
      <c r="E425" s="96" t="s">
        <v>119</v>
      </c>
      <c r="F425" s="22">
        <f t="shared" si="158"/>
        <v>6851.4</v>
      </c>
      <c r="G425" s="22">
        <f t="shared" si="158"/>
        <v>7830.1</v>
      </c>
      <c r="H425" s="22">
        <f t="shared" si="158"/>
        <v>12723.9</v>
      </c>
    </row>
    <row r="426" spans="1:8" ht="31.5">
      <c r="A426" s="45" t="s">
        <v>35</v>
      </c>
      <c r="B426" s="45" t="s">
        <v>88</v>
      </c>
      <c r="C426" s="45">
        <v>1620200000</v>
      </c>
      <c r="D426" s="45"/>
      <c r="E426" s="96" t="s">
        <v>124</v>
      </c>
      <c r="F426" s="22">
        <f>F427</f>
        <v>6851.4</v>
      </c>
      <c r="G426" s="22">
        <f t="shared" si="158"/>
        <v>7830.1</v>
      </c>
      <c r="H426" s="22">
        <f t="shared" si="158"/>
        <v>12723.9</v>
      </c>
    </row>
    <row r="427" spans="1:8" ht="63">
      <c r="A427" s="52" t="s">
        <v>35</v>
      </c>
      <c r="B427" s="52" t="s">
        <v>88</v>
      </c>
      <c r="C427" s="52">
        <v>1620210820</v>
      </c>
      <c r="D427" s="52"/>
      <c r="E427" s="96" t="s">
        <v>282</v>
      </c>
      <c r="F427" s="22">
        <f>F428</f>
        <v>6851.4</v>
      </c>
      <c r="G427" s="22">
        <f t="shared" ref="G427:H428" si="159">G428</f>
        <v>7830.1</v>
      </c>
      <c r="H427" s="22">
        <f t="shared" si="159"/>
        <v>12723.9</v>
      </c>
    </row>
    <row r="428" spans="1:8" ht="31.5">
      <c r="A428" s="52" t="s">
        <v>35</v>
      </c>
      <c r="B428" s="52" t="s">
        <v>88</v>
      </c>
      <c r="C428" s="52">
        <v>1620210820</v>
      </c>
      <c r="D428" s="52" t="s">
        <v>75</v>
      </c>
      <c r="E428" s="96" t="s">
        <v>103</v>
      </c>
      <c r="F428" s="22">
        <f>F429</f>
        <v>6851.4</v>
      </c>
      <c r="G428" s="22">
        <f t="shared" si="159"/>
        <v>7830.1</v>
      </c>
      <c r="H428" s="22">
        <f t="shared" si="159"/>
        <v>12723.9</v>
      </c>
    </row>
    <row r="429" spans="1:8">
      <c r="A429" s="52" t="s">
        <v>35</v>
      </c>
      <c r="B429" s="52" t="s">
        <v>88</v>
      </c>
      <c r="C429" s="52">
        <v>1620210820</v>
      </c>
      <c r="D429" s="52" t="s">
        <v>132</v>
      </c>
      <c r="E429" s="96" t="s">
        <v>133</v>
      </c>
      <c r="F429" s="22">
        <v>6851.4</v>
      </c>
      <c r="G429" s="22">
        <v>7830.1</v>
      </c>
      <c r="H429" s="22">
        <v>12723.9</v>
      </c>
    </row>
    <row r="430" spans="1:8">
      <c r="A430" s="16" t="s">
        <v>15</v>
      </c>
      <c r="B430" s="25" t="s">
        <v>69</v>
      </c>
      <c r="C430" s="25" t="s">
        <v>69</v>
      </c>
      <c r="D430" s="25" t="s">
        <v>69</v>
      </c>
      <c r="E430" s="97" t="s">
        <v>2</v>
      </c>
      <c r="F430" s="27">
        <f>F431</f>
        <v>4134</v>
      </c>
      <c r="G430" s="27">
        <f t="shared" ref="G430:H434" si="160">G431</f>
        <v>4134</v>
      </c>
      <c r="H430" s="27">
        <f t="shared" si="160"/>
        <v>4134</v>
      </c>
    </row>
    <row r="431" spans="1:8">
      <c r="A431" s="44" t="s">
        <v>15</v>
      </c>
      <c r="B431" s="44" t="s">
        <v>57</v>
      </c>
      <c r="C431" s="44" t="s">
        <v>69</v>
      </c>
      <c r="D431" s="44" t="s">
        <v>69</v>
      </c>
      <c r="E431" s="98" t="s">
        <v>22</v>
      </c>
      <c r="F431" s="22">
        <f>F432</f>
        <v>4134</v>
      </c>
      <c r="G431" s="22">
        <f t="shared" si="160"/>
        <v>4134</v>
      </c>
      <c r="H431" s="22">
        <f t="shared" si="160"/>
        <v>4134</v>
      </c>
    </row>
    <row r="432" spans="1:8" ht="47.25">
      <c r="A432" s="44" t="s">
        <v>15</v>
      </c>
      <c r="B432" s="44" t="s">
        <v>46</v>
      </c>
      <c r="C432" s="44" t="s">
        <v>69</v>
      </c>
      <c r="D432" s="44" t="s">
        <v>69</v>
      </c>
      <c r="E432" s="96" t="s">
        <v>23</v>
      </c>
      <c r="F432" s="22">
        <f>F433</f>
        <v>4134</v>
      </c>
      <c r="G432" s="22">
        <f t="shared" si="160"/>
        <v>4134</v>
      </c>
      <c r="H432" s="22">
        <f t="shared" si="160"/>
        <v>4134</v>
      </c>
    </row>
    <row r="433" spans="1:8">
      <c r="A433" s="44" t="s">
        <v>15</v>
      </c>
      <c r="B433" s="44" t="s">
        <v>46</v>
      </c>
      <c r="C433" s="45" t="s">
        <v>122</v>
      </c>
      <c r="D433" s="45" t="s">
        <v>69</v>
      </c>
      <c r="E433" s="96" t="s">
        <v>117</v>
      </c>
      <c r="F433" s="22">
        <f>F434</f>
        <v>4134</v>
      </c>
      <c r="G433" s="22">
        <f t="shared" si="160"/>
        <v>4134</v>
      </c>
      <c r="H433" s="22">
        <f t="shared" si="160"/>
        <v>4134</v>
      </c>
    </row>
    <row r="434" spans="1:8" ht="31.5">
      <c r="A434" s="44" t="s">
        <v>15</v>
      </c>
      <c r="B434" s="44" t="s">
        <v>46</v>
      </c>
      <c r="C434" s="44">
        <v>9990000000</v>
      </c>
      <c r="D434" s="44"/>
      <c r="E434" s="96" t="s">
        <v>178</v>
      </c>
      <c r="F434" s="22">
        <f>F435</f>
        <v>4134</v>
      </c>
      <c r="G434" s="22">
        <f t="shared" si="160"/>
        <v>4134</v>
      </c>
      <c r="H434" s="22">
        <f t="shared" si="160"/>
        <v>4134</v>
      </c>
    </row>
    <row r="435" spans="1:8" ht="31.5">
      <c r="A435" s="44" t="s">
        <v>15</v>
      </c>
      <c r="B435" s="44" t="s">
        <v>46</v>
      </c>
      <c r="C435" s="44">
        <v>9990100000</v>
      </c>
      <c r="D435" s="44"/>
      <c r="E435" s="96" t="s">
        <v>199</v>
      </c>
      <c r="F435" s="22">
        <f>F436+F439</f>
        <v>4134</v>
      </c>
      <c r="G435" s="22">
        <f t="shared" ref="G435:H435" si="161">G436+G439</f>
        <v>4134</v>
      </c>
      <c r="H435" s="22">
        <f t="shared" si="161"/>
        <v>4134</v>
      </c>
    </row>
    <row r="436" spans="1:8">
      <c r="A436" s="44" t="s">
        <v>15</v>
      </c>
      <c r="B436" s="44" t="s">
        <v>46</v>
      </c>
      <c r="C436" s="44">
        <v>9990122000</v>
      </c>
      <c r="D436" s="44"/>
      <c r="E436" s="96" t="s">
        <v>200</v>
      </c>
      <c r="F436" s="22">
        <f>F437</f>
        <v>1208.5999999999999</v>
      </c>
      <c r="G436" s="22">
        <f t="shared" ref="G436:H437" si="162">G437</f>
        <v>1208.5999999999999</v>
      </c>
      <c r="H436" s="22">
        <f t="shared" si="162"/>
        <v>1208.5999999999999</v>
      </c>
    </row>
    <row r="437" spans="1:8" ht="63">
      <c r="A437" s="44" t="s">
        <v>15</v>
      </c>
      <c r="B437" s="44" t="s">
        <v>46</v>
      </c>
      <c r="C437" s="44">
        <v>9990122000</v>
      </c>
      <c r="D437" s="45" t="s">
        <v>71</v>
      </c>
      <c r="E437" s="96" t="s">
        <v>1</v>
      </c>
      <c r="F437" s="22">
        <f>F438</f>
        <v>1208.5999999999999</v>
      </c>
      <c r="G437" s="22">
        <f t="shared" si="162"/>
        <v>1208.5999999999999</v>
      </c>
      <c r="H437" s="22">
        <f t="shared" si="162"/>
        <v>1208.5999999999999</v>
      </c>
    </row>
    <row r="438" spans="1:8" ht="31.5">
      <c r="A438" s="44" t="s">
        <v>15</v>
      </c>
      <c r="B438" s="44" t="s">
        <v>46</v>
      </c>
      <c r="C438" s="44">
        <v>9990122000</v>
      </c>
      <c r="D438" s="44">
        <v>120</v>
      </c>
      <c r="E438" s="96" t="s">
        <v>352</v>
      </c>
      <c r="F438" s="22">
        <v>1208.5999999999999</v>
      </c>
      <c r="G438" s="22">
        <v>1208.5999999999999</v>
      </c>
      <c r="H438" s="22">
        <v>1208.5999999999999</v>
      </c>
    </row>
    <row r="439" spans="1:8" ht="31.5">
      <c r="A439" s="44" t="s">
        <v>15</v>
      </c>
      <c r="B439" s="44" t="s">
        <v>46</v>
      </c>
      <c r="C439" s="44">
        <v>9990123000</v>
      </c>
      <c r="D439" s="44"/>
      <c r="E439" s="96" t="s">
        <v>201</v>
      </c>
      <c r="F439" s="22">
        <f>F440+F442+F444</f>
        <v>2925.3999999999996</v>
      </c>
      <c r="G439" s="22">
        <f t="shared" ref="G439:H439" si="163">G440+G442+G444</f>
        <v>2925.3999999999996</v>
      </c>
      <c r="H439" s="22">
        <f t="shared" si="163"/>
        <v>2925.3999999999996</v>
      </c>
    </row>
    <row r="440" spans="1:8" ht="63">
      <c r="A440" s="44" t="s">
        <v>15</v>
      </c>
      <c r="B440" s="44" t="s">
        <v>46</v>
      </c>
      <c r="C440" s="44">
        <v>9990123000</v>
      </c>
      <c r="D440" s="44" t="s">
        <v>71</v>
      </c>
      <c r="E440" s="96" t="s">
        <v>1</v>
      </c>
      <c r="F440" s="22">
        <f>F441</f>
        <v>2394</v>
      </c>
      <c r="G440" s="22">
        <f t="shared" ref="G440:H440" si="164">G441</f>
        <v>2394</v>
      </c>
      <c r="H440" s="22">
        <f t="shared" si="164"/>
        <v>2394</v>
      </c>
    </row>
    <row r="441" spans="1:8" ht="31.5">
      <c r="A441" s="44" t="s">
        <v>15</v>
      </c>
      <c r="B441" s="44" t="s">
        <v>46</v>
      </c>
      <c r="C441" s="44">
        <v>9990123000</v>
      </c>
      <c r="D441" s="44">
        <v>120</v>
      </c>
      <c r="E441" s="96" t="s">
        <v>352</v>
      </c>
      <c r="F441" s="22">
        <v>2394</v>
      </c>
      <c r="G441" s="22">
        <v>2394</v>
      </c>
      <c r="H441" s="22">
        <v>2394</v>
      </c>
    </row>
    <row r="442" spans="1:8" ht="31.5">
      <c r="A442" s="44" t="s">
        <v>15</v>
      </c>
      <c r="B442" s="44" t="s">
        <v>46</v>
      </c>
      <c r="C442" s="44">
        <v>9990123000</v>
      </c>
      <c r="D442" s="62" t="s">
        <v>72</v>
      </c>
      <c r="E442" s="96" t="s">
        <v>102</v>
      </c>
      <c r="F442" s="22">
        <f>F443</f>
        <v>529.20000000000005</v>
      </c>
      <c r="G442" s="22">
        <f t="shared" ref="G442:H442" si="165">G443</f>
        <v>529.20000000000005</v>
      </c>
      <c r="H442" s="22">
        <f t="shared" si="165"/>
        <v>529.20000000000005</v>
      </c>
    </row>
    <row r="443" spans="1:8" ht="31.5">
      <c r="A443" s="44" t="s">
        <v>15</v>
      </c>
      <c r="B443" s="44" t="s">
        <v>46</v>
      </c>
      <c r="C443" s="44">
        <v>9990123000</v>
      </c>
      <c r="D443" s="61">
        <v>240</v>
      </c>
      <c r="E443" s="96" t="s">
        <v>348</v>
      </c>
      <c r="F443" s="22">
        <v>529.20000000000005</v>
      </c>
      <c r="G443" s="22">
        <v>529.20000000000005</v>
      </c>
      <c r="H443" s="22">
        <v>529.20000000000005</v>
      </c>
    </row>
    <row r="444" spans="1:8">
      <c r="A444" s="44" t="s">
        <v>15</v>
      </c>
      <c r="B444" s="44" t="s">
        <v>46</v>
      </c>
      <c r="C444" s="44">
        <v>9990123000</v>
      </c>
      <c r="D444" s="44" t="s">
        <v>73</v>
      </c>
      <c r="E444" s="96" t="s">
        <v>74</v>
      </c>
      <c r="F444" s="22">
        <f>F445</f>
        <v>2.2000000000000002</v>
      </c>
      <c r="G444" s="22">
        <f t="shared" ref="G444:H444" si="166">G445</f>
        <v>2.2000000000000002</v>
      </c>
      <c r="H444" s="22">
        <f t="shared" si="166"/>
        <v>2.2000000000000002</v>
      </c>
    </row>
    <row r="445" spans="1:8">
      <c r="A445" s="44" t="s">
        <v>15</v>
      </c>
      <c r="B445" s="44" t="s">
        <v>46</v>
      </c>
      <c r="C445" s="44">
        <v>9990123000</v>
      </c>
      <c r="D445" s="44">
        <v>850</v>
      </c>
      <c r="E445" s="96" t="s">
        <v>112</v>
      </c>
      <c r="F445" s="22">
        <v>2.2000000000000002</v>
      </c>
      <c r="G445" s="22">
        <v>2.2000000000000002</v>
      </c>
      <c r="H445" s="22">
        <v>2.2000000000000002</v>
      </c>
    </row>
    <row r="446" spans="1:8" ht="31.5">
      <c r="A446" s="16" t="s">
        <v>10</v>
      </c>
      <c r="B446" s="25" t="s">
        <v>69</v>
      </c>
      <c r="C446" s="25" t="s">
        <v>69</v>
      </c>
      <c r="D446" s="25" t="s">
        <v>69</v>
      </c>
      <c r="E446" s="46" t="s">
        <v>275</v>
      </c>
      <c r="F446" s="27">
        <f>F447+F455+F529</f>
        <v>438500.2</v>
      </c>
      <c r="G446" s="27">
        <f>G447+G455+G529</f>
        <v>432732.7</v>
      </c>
      <c r="H446" s="27">
        <f>H447+H455+H529</f>
        <v>427860.5</v>
      </c>
    </row>
    <row r="447" spans="1:8">
      <c r="A447" s="44" t="s">
        <v>10</v>
      </c>
      <c r="B447" s="44" t="s">
        <v>59</v>
      </c>
      <c r="C447" s="44" t="s">
        <v>69</v>
      </c>
      <c r="D447" s="44" t="s">
        <v>69</v>
      </c>
      <c r="E447" s="56" t="s">
        <v>27</v>
      </c>
      <c r="F447" s="22">
        <f t="shared" ref="F447:H453" si="167">F448</f>
        <v>165.2</v>
      </c>
      <c r="G447" s="22">
        <f t="shared" si="167"/>
        <v>165.2</v>
      </c>
      <c r="H447" s="22">
        <f t="shared" si="167"/>
        <v>0</v>
      </c>
    </row>
    <row r="448" spans="1:8">
      <c r="A448" s="44" t="s">
        <v>10</v>
      </c>
      <c r="B448" s="18" t="s">
        <v>109</v>
      </c>
      <c r="C448" s="25"/>
      <c r="D448" s="25"/>
      <c r="E448" s="96" t="s">
        <v>110</v>
      </c>
      <c r="F448" s="22">
        <f t="shared" si="167"/>
        <v>165.2</v>
      </c>
      <c r="G448" s="22">
        <f t="shared" si="167"/>
        <v>165.2</v>
      </c>
      <c r="H448" s="22">
        <f t="shared" si="167"/>
        <v>0</v>
      </c>
    </row>
    <row r="449" spans="1:8" ht="47.25">
      <c r="A449" s="44" t="s">
        <v>10</v>
      </c>
      <c r="B449" s="18" t="s">
        <v>109</v>
      </c>
      <c r="C449" s="45">
        <v>1100000000</v>
      </c>
      <c r="D449" s="25"/>
      <c r="E449" s="96" t="s">
        <v>223</v>
      </c>
      <c r="F449" s="22">
        <f t="shared" si="167"/>
        <v>165.2</v>
      </c>
      <c r="G449" s="22">
        <f t="shared" si="167"/>
        <v>165.2</v>
      </c>
      <c r="H449" s="22">
        <f t="shared" si="167"/>
        <v>0</v>
      </c>
    </row>
    <row r="450" spans="1:8" ht="31.5">
      <c r="A450" s="44" t="s">
        <v>10</v>
      </c>
      <c r="B450" s="18" t="s">
        <v>109</v>
      </c>
      <c r="C450" s="45">
        <v>1130000000</v>
      </c>
      <c r="D450" s="25"/>
      <c r="E450" s="96" t="s">
        <v>127</v>
      </c>
      <c r="F450" s="22">
        <f t="shared" si="167"/>
        <v>165.2</v>
      </c>
      <c r="G450" s="22">
        <f t="shared" si="167"/>
        <v>165.2</v>
      </c>
      <c r="H450" s="22">
        <f t="shared" si="167"/>
        <v>0</v>
      </c>
    </row>
    <row r="451" spans="1:8" ht="47.25">
      <c r="A451" s="44" t="s">
        <v>10</v>
      </c>
      <c r="B451" s="18" t="s">
        <v>109</v>
      </c>
      <c r="C451" s="45">
        <v>1130300000</v>
      </c>
      <c r="D451" s="25"/>
      <c r="E451" s="96" t="s">
        <v>128</v>
      </c>
      <c r="F451" s="22">
        <f t="shared" si="167"/>
        <v>165.2</v>
      </c>
      <c r="G451" s="22">
        <f t="shared" si="167"/>
        <v>165.2</v>
      </c>
      <c r="H451" s="22">
        <f t="shared" si="167"/>
        <v>0</v>
      </c>
    </row>
    <row r="452" spans="1:8" ht="31.5">
      <c r="A452" s="2" t="s">
        <v>10</v>
      </c>
      <c r="B452" s="18" t="s">
        <v>109</v>
      </c>
      <c r="C452" s="45">
        <v>1130320280</v>
      </c>
      <c r="D452" s="25"/>
      <c r="E452" s="96" t="s">
        <v>129</v>
      </c>
      <c r="F452" s="22">
        <f t="shared" si="167"/>
        <v>165.2</v>
      </c>
      <c r="G452" s="22">
        <f t="shared" si="167"/>
        <v>165.2</v>
      </c>
      <c r="H452" s="22">
        <f t="shared" si="167"/>
        <v>0</v>
      </c>
    </row>
    <row r="453" spans="1:8" ht="31.5">
      <c r="A453" s="2" t="s">
        <v>10</v>
      </c>
      <c r="B453" s="18" t="s">
        <v>109</v>
      </c>
      <c r="C453" s="45">
        <v>1130320280</v>
      </c>
      <c r="D453" s="45" t="s">
        <v>104</v>
      </c>
      <c r="E453" s="96" t="s">
        <v>105</v>
      </c>
      <c r="F453" s="22">
        <f t="shared" si="167"/>
        <v>165.2</v>
      </c>
      <c r="G453" s="22">
        <f t="shared" si="167"/>
        <v>165.2</v>
      </c>
      <c r="H453" s="22">
        <f t="shared" si="167"/>
        <v>0</v>
      </c>
    </row>
    <row r="454" spans="1:8">
      <c r="A454" s="44" t="s">
        <v>10</v>
      </c>
      <c r="B454" s="18" t="s">
        <v>109</v>
      </c>
      <c r="C454" s="45">
        <v>1130320280</v>
      </c>
      <c r="D454" s="44">
        <v>610</v>
      </c>
      <c r="E454" s="96" t="s">
        <v>116</v>
      </c>
      <c r="F454" s="22">
        <v>165.2</v>
      </c>
      <c r="G454" s="22">
        <v>165.2</v>
      </c>
      <c r="H454" s="22">
        <v>0</v>
      </c>
    </row>
    <row r="455" spans="1:8">
      <c r="A455" s="44" t="s">
        <v>10</v>
      </c>
      <c r="B455" s="44" t="s">
        <v>39</v>
      </c>
      <c r="C455" s="44" t="s">
        <v>69</v>
      </c>
      <c r="D455" s="44" t="s">
        <v>69</v>
      </c>
      <c r="E455" s="96" t="s">
        <v>31</v>
      </c>
      <c r="F455" s="22">
        <f>F456+F466+F494+F501+F508</f>
        <v>427364.4</v>
      </c>
      <c r="G455" s="22">
        <f t="shared" ref="G455:H455" si="168">G456+G466+G494+G501+G508</f>
        <v>421596.9</v>
      </c>
      <c r="H455" s="22">
        <f t="shared" si="168"/>
        <v>416889.9</v>
      </c>
    </row>
    <row r="456" spans="1:8">
      <c r="A456" s="44" t="s">
        <v>10</v>
      </c>
      <c r="B456" s="44" t="s">
        <v>53</v>
      </c>
      <c r="C456" s="44" t="s">
        <v>69</v>
      </c>
      <c r="D456" s="44" t="s">
        <v>69</v>
      </c>
      <c r="E456" s="96" t="s">
        <v>11</v>
      </c>
      <c r="F456" s="22">
        <f>F457</f>
        <v>169087.2</v>
      </c>
      <c r="G456" s="22">
        <f t="shared" ref="G456:H458" si="169">G457</f>
        <v>169087.2</v>
      </c>
      <c r="H456" s="22">
        <f t="shared" si="169"/>
        <v>169087.2</v>
      </c>
    </row>
    <row r="457" spans="1:8" ht="40.9" customHeight="1">
      <c r="A457" s="44" t="s">
        <v>10</v>
      </c>
      <c r="B457" s="44" t="s">
        <v>53</v>
      </c>
      <c r="C457" s="45">
        <v>1100000000</v>
      </c>
      <c r="D457" s="44"/>
      <c r="E457" s="96" t="s">
        <v>223</v>
      </c>
      <c r="F457" s="22">
        <f>F458</f>
        <v>169087.2</v>
      </c>
      <c r="G457" s="22">
        <f t="shared" si="169"/>
        <v>169087.2</v>
      </c>
      <c r="H457" s="22">
        <f t="shared" si="169"/>
        <v>169087.2</v>
      </c>
    </row>
    <row r="458" spans="1:8">
      <c r="A458" s="44" t="s">
        <v>10</v>
      </c>
      <c r="B458" s="44" t="s">
        <v>53</v>
      </c>
      <c r="C458" s="44">
        <v>1110000000</v>
      </c>
      <c r="D458" s="44"/>
      <c r="E458" s="96" t="s">
        <v>202</v>
      </c>
      <c r="F458" s="22">
        <f>F459</f>
        <v>169087.2</v>
      </c>
      <c r="G458" s="22">
        <f t="shared" si="169"/>
        <v>169087.2</v>
      </c>
      <c r="H458" s="22">
        <f t="shared" si="169"/>
        <v>169087.2</v>
      </c>
    </row>
    <row r="459" spans="1:8" ht="47.25">
      <c r="A459" s="44" t="s">
        <v>10</v>
      </c>
      <c r="B459" s="44" t="s">
        <v>53</v>
      </c>
      <c r="C459" s="44">
        <v>1110100000</v>
      </c>
      <c r="D459" s="25"/>
      <c r="E459" s="96" t="s">
        <v>203</v>
      </c>
      <c r="F459" s="22">
        <f>F463+F460</f>
        <v>169087.2</v>
      </c>
      <c r="G459" s="22">
        <f t="shared" ref="G459:H459" si="170">G463+G460</f>
        <v>169087.2</v>
      </c>
      <c r="H459" s="22">
        <f t="shared" si="170"/>
        <v>169087.2</v>
      </c>
    </row>
    <row r="460" spans="1:8" ht="63">
      <c r="A460" s="2" t="s">
        <v>10</v>
      </c>
      <c r="B460" s="2" t="s">
        <v>53</v>
      </c>
      <c r="C460" s="10" t="s">
        <v>205</v>
      </c>
      <c r="D460" s="11"/>
      <c r="E460" s="56" t="s">
        <v>115</v>
      </c>
      <c r="F460" s="22">
        <f>F461</f>
        <v>93267</v>
      </c>
      <c r="G460" s="22">
        <f t="shared" ref="G460:H461" si="171">G461</f>
        <v>93267</v>
      </c>
      <c r="H460" s="22">
        <f t="shared" si="171"/>
        <v>93267</v>
      </c>
    </row>
    <row r="461" spans="1:8" ht="31.5">
      <c r="A461" s="2" t="s">
        <v>10</v>
      </c>
      <c r="B461" s="2" t="s">
        <v>53</v>
      </c>
      <c r="C461" s="10" t="s">
        <v>205</v>
      </c>
      <c r="D461" s="45" t="s">
        <v>104</v>
      </c>
      <c r="E461" s="96" t="s">
        <v>105</v>
      </c>
      <c r="F461" s="22">
        <f>F462</f>
        <v>93267</v>
      </c>
      <c r="G461" s="22">
        <f t="shared" si="171"/>
        <v>93267</v>
      </c>
      <c r="H461" s="22">
        <f t="shared" si="171"/>
        <v>93267</v>
      </c>
    </row>
    <row r="462" spans="1:8">
      <c r="A462" s="44" t="s">
        <v>10</v>
      </c>
      <c r="B462" s="2" t="s">
        <v>53</v>
      </c>
      <c r="C462" s="10" t="s">
        <v>205</v>
      </c>
      <c r="D462" s="44">
        <v>610</v>
      </c>
      <c r="E462" s="96" t="s">
        <v>116</v>
      </c>
      <c r="F462" s="22">
        <v>93267</v>
      </c>
      <c r="G462" s="22">
        <v>93267</v>
      </c>
      <c r="H462" s="22">
        <v>93267</v>
      </c>
    </row>
    <row r="463" spans="1:8" ht="31.5">
      <c r="A463" s="2" t="s">
        <v>10</v>
      </c>
      <c r="B463" s="2" t="s">
        <v>53</v>
      </c>
      <c r="C463" s="10" t="s">
        <v>204</v>
      </c>
      <c r="D463" s="10"/>
      <c r="E463" s="56" t="s">
        <v>136</v>
      </c>
      <c r="F463" s="22">
        <f>F464</f>
        <v>75820.2</v>
      </c>
      <c r="G463" s="22">
        <f t="shared" ref="G463:H464" si="172">G464</f>
        <v>75820.2</v>
      </c>
      <c r="H463" s="22">
        <f t="shared" si="172"/>
        <v>75820.2</v>
      </c>
    </row>
    <row r="464" spans="1:8" ht="31.5">
      <c r="A464" s="2" t="s">
        <v>10</v>
      </c>
      <c r="B464" s="2" t="s">
        <v>53</v>
      </c>
      <c r="C464" s="10" t="s">
        <v>204</v>
      </c>
      <c r="D464" s="45" t="s">
        <v>104</v>
      </c>
      <c r="E464" s="96" t="s">
        <v>105</v>
      </c>
      <c r="F464" s="22">
        <f>F465</f>
        <v>75820.2</v>
      </c>
      <c r="G464" s="22">
        <f t="shared" si="172"/>
        <v>75820.2</v>
      </c>
      <c r="H464" s="22">
        <f t="shared" si="172"/>
        <v>75820.2</v>
      </c>
    </row>
    <row r="465" spans="1:8">
      <c r="A465" s="44" t="s">
        <v>10</v>
      </c>
      <c r="B465" s="2" t="s">
        <v>53</v>
      </c>
      <c r="C465" s="10" t="s">
        <v>204</v>
      </c>
      <c r="D465" s="44">
        <v>610</v>
      </c>
      <c r="E465" s="96" t="s">
        <v>116</v>
      </c>
      <c r="F465" s="22">
        <v>75820.2</v>
      </c>
      <c r="G465" s="22">
        <v>75820.2</v>
      </c>
      <c r="H465" s="22">
        <v>75820.2</v>
      </c>
    </row>
    <row r="466" spans="1:8">
      <c r="A466" s="44" t="s">
        <v>10</v>
      </c>
      <c r="B466" s="44" t="s">
        <v>54</v>
      </c>
      <c r="C466" s="44" t="s">
        <v>69</v>
      </c>
      <c r="D466" s="44" t="s">
        <v>69</v>
      </c>
      <c r="E466" s="96" t="s">
        <v>12</v>
      </c>
      <c r="F466" s="22">
        <f>F467</f>
        <v>243490</v>
      </c>
      <c r="G466" s="22">
        <f t="shared" ref="G466:H466" si="173">G467</f>
        <v>237722.5</v>
      </c>
      <c r="H466" s="22">
        <f t="shared" si="173"/>
        <v>233571.30000000002</v>
      </c>
    </row>
    <row r="467" spans="1:8" ht="47.25">
      <c r="A467" s="44" t="s">
        <v>10</v>
      </c>
      <c r="B467" s="44" t="s">
        <v>54</v>
      </c>
      <c r="C467" s="45">
        <v>1100000000</v>
      </c>
      <c r="D467" s="44"/>
      <c r="E467" s="96" t="s">
        <v>223</v>
      </c>
      <c r="F467" s="22">
        <f>F468+F484+F489</f>
        <v>243490</v>
      </c>
      <c r="G467" s="22">
        <f>G468+G484+G489</f>
        <v>237722.5</v>
      </c>
      <c r="H467" s="22">
        <f>H468+H484+H489</f>
        <v>233571.30000000002</v>
      </c>
    </row>
    <row r="468" spans="1:8">
      <c r="A468" s="44" t="s">
        <v>10</v>
      </c>
      <c r="B468" s="44" t="s">
        <v>54</v>
      </c>
      <c r="C468" s="44">
        <v>1110000000</v>
      </c>
      <c r="D468" s="44"/>
      <c r="E468" s="96" t="s">
        <v>281</v>
      </c>
      <c r="F468" s="22">
        <f>F469+F476+F480</f>
        <v>239724.4</v>
      </c>
      <c r="G468" s="22">
        <f t="shared" ref="G468:H468" si="174">G469+G476+G480</f>
        <v>233956.9</v>
      </c>
      <c r="H468" s="22">
        <f t="shared" si="174"/>
        <v>229821.1</v>
      </c>
    </row>
    <row r="469" spans="1:8" ht="47.25">
      <c r="A469" s="44" t="s">
        <v>10</v>
      </c>
      <c r="B469" s="44" t="s">
        <v>54</v>
      </c>
      <c r="C469" s="44">
        <v>1110100000</v>
      </c>
      <c r="D469" s="25"/>
      <c r="E469" s="96" t="s">
        <v>203</v>
      </c>
      <c r="F469" s="22">
        <f>F473+F470</f>
        <v>229812.1</v>
      </c>
      <c r="G469" s="22">
        <f t="shared" ref="G469:H469" si="175">G473+G470</f>
        <v>229821.1</v>
      </c>
      <c r="H469" s="22">
        <f t="shared" si="175"/>
        <v>229821.1</v>
      </c>
    </row>
    <row r="470" spans="1:8" ht="94.5">
      <c r="A470" s="44" t="s">
        <v>10</v>
      </c>
      <c r="B470" s="44" t="s">
        <v>54</v>
      </c>
      <c r="C470" s="44">
        <v>1110110750</v>
      </c>
      <c r="D470" s="44"/>
      <c r="E470" s="96" t="s">
        <v>206</v>
      </c>
      <c r="F470" s="22">
        <f>F471</f>
        <v>187624</v>
      </c>
      <c r="G470" s="22">
        <f t="shared" ref="G470:H471" si="176">G471</f>
        <v>187633</v>
      </c>
      <c r="H470" s="22">
        <f t="shared" si="176"/>
        <v>187633</v>
      </c>
    </row>
    <row r="471" spans="1:8" ht="31.5">
      <c r="A471" s="44" t="s">
        <v>10</v>
      </c>
      <c r="B471" s="44" t="s">
        <v>54</v>
      </c>
      <c r="C471" s="44">
        <v>1110110750</v>
      </c>
      <c r="D471" s="45" t="s">
        <v>104</v>
      </c>
      <c r="E471" s="96" t="s">
        <v>105</v>
      </c>
      <c r="F471" s="22">
        <f>F472</f>
        <v>187624</v>
      </c>
      <c r="G471" s="22">
        <f t="shared" si="176"/>
        <v>187633</v>
      </c>
      <c r="H471" s="22">
        <f t="shared" si="176"/>
        <v>187633</v>
      </c>
    </row>
    <row r="472" spans="1:8">
      <c r="A472" s="44" t="s">
        <v>10</v>
      </c>
      <c r="B472" s="44" t="s">
        <v>54</v>
      </c>
      <c r="C472" s="44">
        <v>1110110750</v>
      </c>
      <c r="D472" s="44">
        <v>610</v>
      </c>
      <c r="E472" s="96" t="s">
        <v>116</v>
      </c>
      <c r="F472" s="22">
        <v>187624</v>
      </c>
      <c r="G472" s="22">
        <v>187633</v>
      </c>
      <c r="H472" s="22">
        <v>187633</v>
      </c>
    </row>
    <row r="473" spans="1:8" ht="31.5">
      <c r="A473" s="44" t="s">
        <v>10</v>
      </c>
      <c r="B473" s="44" t="s">
        <v>54</v>
      </c>
      <c r="C473" s="10" t="s">
        <v>204</v>
      </c>
      <c r="D473" s="10"/>
      <c r="E473" s="56" t="s">
        <v>136</v>
      </c>
      <c r="F473" s="22">
        <f>F474</f>
        <v>42188.1</v>
      </c>
      <c r="G473" s="22">
        <f t="shared" ref="G473:H474" si="177">G474</f>
        <v>42188.1</v>
      </c>
      <c r="H473" s="22">
        <f t="shared" si="177"/>
        <v>42188.1</v>
      </c>
    </row>
    <row r="474" spans="1:8" ht="31.5">
      <c r="A474" s="44" t="s">
        <v>10</v>
      </c>
      <c r="B474" s="44" t="s">
        <v>54</v>
      </c>
      <c r="C474" s="10" t="s">
        <v>204</v>
      </c>
      <c r="D474" s="45" t="s">
        <v>104</v>
      </c>
      <c r="E474" s="96" t="s">
        <v>105</v>
      </c>
      <c r="F474" s="22">
        <f>F475</f>
        <v>42188.1</v>
      </c>
      <c r="G474" s="22">
        <f t="shared" si="177"/>
        <v>42188.1</v>
      </c>
      <c r="H474" s="22">
        <f t="shared" si="177"/>
        <v>42188.1</v>
      </c>
    </row>
    <row r="475" spans="1:8">
      <c r="A475" s="44" t="s">
        <v>10</v>
      </c>
      <c r="B475" s="44" t="s">
        <v>54</v>
      </c>
      <c r="C475" s="10" t="s">
        <v>204</v>
      </c>
      <c r="D475" s="44">
        <v>610</v>
      </c>
      <c r="E475" s="96" t="s">
        <v>116</v>
      </c>
      <c r="F475" s="22">
        <v>42188.1</v>
      </c>
      <c r="G475" s="22">
        <v>42188.1</v>
      </c>
      <c r="H475" s="22">
        <v>42188.1</v>
      </c>
    </row>
    <row r="476" spans="1:8" ht="31.5">
      <c r="A476" s="44" t="s">
        <v>10</v>
      </c>
      <c r="B476" s="44" t="s">
        <v>54</v>
      </c>
      <c r="C476" s="44">
        <v>1110300000</v>
      </c>
      <c r="D476" s="44"/>
      <c r="E476" s="96" t="s">
        <v>207</v>
      </c>
      <c r="F476" s="22">
        <f>F477</f>
        <v>4135.8</v>
      </c>
      <c r="G476" s="22">
        <f t="shared" ref="G476:H476" si="178">G477</f>
        <v>4135.8</v>
      </c>
      <c r="H476" s="22">
        <f t="shared" si="178"/>
        <v>0</v>
      </c>
    </row>
    <row r="477" spans="1:8" ht="47.25">
      <c r="A477" s="44" t="s">
        <v>10</v>
      </c>
      <c r="B477" s="44" t="s">
        <v>54</v>
      </c>
      <c r="C477" s="44" t="s">
        <v>209</v>
      </c>
      <c r="D477" s="44"/>
      <c r="E477" s="96" t="s">
        <v>208</v>
      </c>
      <c r="F477" s="22">
        <f>F478</f>
        <v>4135.8</v>
      </c>
      <c r="G477" s="22">
        <f t="shared" ref="G477:H478" si="179">G478</f>
        <v>4135.8</v>
      </c>
      <c r="H477" s="22">
        <f t="shared" si="179"/>
        <v>0</v>
      </c>
    </row>
    <row r="478" spans="1:8" ht="31.5">
      <c r="A478" s="44" t="s">
        <v>10</v>
      </c>
      <c r="B478" s="44" t="s">
        <v>54</v>
      </c>
      <c r="C478" s="44" t="s">
        <v>209</v>
      </c>
      <c r="D478" s="45" t="s">
        <v>104</v>
      </c>
      <c r="E478" s="96" t="s">
        <v>105</v>
      </c>
      <c r="F478" s="22">
        <f>F479</f>
        <v>4135.8</v>
      </c>
      <c r="G478" s="22">
        <f t="shared" si="179"/>
        <v>4135.8</v>
      </c>
      <c r="H478" s="22">
        <f t="shared" si="179"/>
        <v>0</v>
      </c>
    </row>
    <row r="479" spans="1:8">
      <c r="A479" s="44" t="s">
        <v>10</v>
      </c>
      <c r="B479" s="44" t="s">
        <v>54</v>
      </c>
      <c r="C479" s="44" t="s">
        <v>209</v>
      </c>
      <c r="D479" s="44">
        <v>610</v>
      </c>
      <c r="E479" s="96" t="s">
        <v>116</v>
      </c>
      <c r="F479" s="22">
        <v>4135.8</v>
      </c>
      <c r="G479" s="22">
        <v>4135.8</v>
      </c>
      <c r="H479" s="22">
        <v>0</v>
      </c>
    </row>
    <row r="480" spans="1:8" ht="63">
      <c r="A480" s="44" t="s">
        <v>10</v>
      </c>
      <c r="B480" s="44" t="s">
        <v>54</v>
      </c>
      <c r="C480" s="44">
        <v>1110500000</v>
      </c>
      <c r="D480" s="44"/>
      <c r="E480" s="96" t="s">
        <v>210</v>
      </c>
      <c r="F480" s="22">
        <f>F481</f>
        <v>5776.5</v>
      </c>
      <c r="G480" s="22">
        <f t="shared" ref="G480:H480" si="180">G481</f>
        <v>0</v>
      </c>
      <c r="H480" s="22">
        <f t="shared" si="180"/>
        <v>0</v>
      </c>
    </row>
    <row r="481" spans="1:8" ht="47.25">
      <c r="A481" s="44" t="s">
        <v>10</v>
      </c>
      <c r="B481" s="44" t="s">
        <v>54</v>
      </c>
      <c r="C481" s="44" t="s">
        <v>211</v>
      </c>
      <c r="D481" s="44"/>
      <c r="E481" s="96" t="s">
        <v>278</v>
      </c>
      <c r="F481" s="22">
        <f>F482</f>
        <v>5776.5</v>
      </c>
      <c r="G481" s="22">
        <f t="shared" ref="G481:H482" si="181">G482</f>
        <v>0</v>
      </c>
      <c r="H481" s="22">
        <f t="shared" si="181"/>
        <v>0</v>
      </c>
    </row>
    <row r="482" spans="1:8" ht="31.5">
      <c r="A482" s="44" t="s">
        <v>10</v>
      </c>
      <c r="B482" s="44" t="s">
        <v>54</v>
      </c>
      <c r="C482" s="44" t="s">
        <v>211</v>
      </c>
      <c r="D482" s="45" t="s">
        <v>104</v>
      </c>
      <c r="E482" s="96" t="s">
        <v>105</v>
      </c>
      <c r="F482" s="22">
        <f>F483</f>
        <v>5776.5</v>
      </c>
      <c r="G482" s="22">
        <f t="shared" si="181"/>
        <v>0</v>
      </c>
      <c r="H482" s="22">
        <f t="shared" si="181"/>
        <v>0</v>
      </c>
    </row>
    <row r="483" spans="1:8">
      <c r="A483" s="44" t="s">
        <v>10</v>
      </c>
      <c r="B483" s="44" t="s">
        <v>54</v>
      </c>
      <c r="C483" s="44" t="s">
        <v>211</v>
      </c>
      <c r="D483" s="44">
        <v>610</v>
      </c>
      <c r="E483" s="96" t="s">
        <v>116</v>
      </c>
      <c r="F483" s="22">
        <v>5776.5</v>
      </c>
      <c r="G483" s="22">
        <v>0</v>
      </c>
      <c r="H483" s="22">
        <v>0</v>
      </c>
    </row>
    <row r="484" spans="1:8">
      <c r="A484" s="44" t="s">
        <v>10</v>
      </c>
      <c r="B484" s="44" t="s">
        <v>54</v>
      </c>
      <c r="C484" s="44">
        <v>1120000000</v>
      </c>
      <c r="D484" s="44"/>
      <c r="E484" s="96" t="s">
        <v>134</v>
      </c>
      <c r="F484" s="22">
        <f>F485</f>
        <v>3750.2</v>
      </c>
      <c r="G484" s="22">
        <f t="shared" ref="G484:H487" si="182">G485</f>
        <v>3750.2</v>
      </c>
      <c r="H484" s="22">
        <f t="shared" si="182"/>
        <v>3750.2</v>
      </c>
    </row>
    <row r="485" spans="1:8" ht="47.25">
      <c r="A485" s="44" t="s">
        <v>10</v>
      </c>
      <c r="B485" s="44" t="s">
        <v>54</v>
      </c>
      <c r="C485" s="44">
        <v>1120100000</v>
      </c>
      <c r="D485" s="44"/>
      <c r="E485" s="96" t="s">
        <v>135</v>
      </c>
      <c r="F485" s="22">
        <f>F486</f>
        <v>3750.2</v>
      </c>
      <c r="G485" s="22">
        <f t="shared" si="182"/>
        <v>3750.2</v>
      </c>
      <c r="H485" s="22">
        <f t="shared" si="182"/>
        <v>3750.2</v>
      </c>
    </row>
    <row r="486" spans="1:8" ht="31.5">
      <c r="A486" s="44" t="s">
        <v>10</v>
      </c>
      <c r="B486" s="44" t="s">
        <v>54</v>
      </c>
      <c r="C486" s="44">
        <v>1120120010</v>
      </c>
      <c r="D486" s="44"/>
      <c r="E486" s="96" t="s">
        <v>136</v>
      </c>
      <c r="F486" s="22">
        <f>F487</f>
        <v>3750.2</v>
      </c>
      <c r="G486" s="22">
        <f t="shared" si="182"/>
        <v>3750.2</v>
      </c>
      <c r="H486" s="22">
        <f t="shared" si="182"/>
        <v>3750.2</v>
      </c>
    </row>
    <row r="487" spans="1:8" ht="31.5">
      <c r="A487" s="44" t="s">
        <v>10</v>
      </c>
      <c r="B487" s="44" t="s">
        <v>54</v>
      </c>
      <c r="C487" s="44">
        <v>1120120010</v>
      </c>
      <c r="D487" s="45" t="s">
        <v>104</v>
      </c>
      <c r="E487" s="96" t="s">
        <v>105</v>
      </c>
      <c r="F487" s="22">
        <f>F488</f>
        <v>3750.2</v>
      </c>
      <c r="G487" s="22">
        <f t="shared" si="182"/>
        <v>3750.2</v>
      </c>
      <c r="H487" s="22">
        <f t="shared" si="182"/>
        <v>3750.2</v>
      </c>
    </row>
    <row r="488" spans="1:8">
      <c r="A488" s="44" t="s">
        <v>10</v>
      </c>
      <c r="B488" s="44" t="s">
        <v>54</v>
      </c>
      <c r="C488" s="44">
        <v>1120120010</v>
      </c>
      <c r="D488" s="44">
        <v>610</v>
      </c>
      <c r="E488" s="96" t="s">
        <v>116</v>
      </c>
      <c r="F488" s="22">
        <v>3750.2</v>
      </c>
      <c r="G488" s="22">
        <v>3750.2</v>
      </c>
      <c r="H488" s="22">
        <v>3750.2</v>
      </c>
    </row>
    <row r="489" spans="1:8" ht="31.5">
      <c r="A489" s="44" t="s">
        <v>10</v>
      </c>
      <c r="B489" s="44" t="s">
        <v>54</v>
      </c>
      <c r="C489" s="44">
        <v>1130000000</v>
      </c>
      <c r="D489" s="44"/>
      <c r="E489" s="96" t="s">
        <v>127</v>
      </c>
      <c r="F489" s="22">
        <f>F490</f>
        <v>15.4</v>
      </c>
      <c r="G489" s="22">
        <f t="shared" ref="G489:H492" si="183">G490</f>
        <v>15.4</v>
      </c>
      <c r="H489" s="22">
        <f t="shared" si="183"/>
        <v>0</v>
      </c>
    </row>
    <row r="490" spans="1:8" ht="31.5">
      <c r="A490" s="44" t="s">
        <v>10</v>
      </c>
      <c r="B490" s="44" t="s">
        <v>54</v>
      </c>
      <c r="C490" s="44">
        <v>1130100000</v>
      </c>
      <c r="D490" s="44"/>
      <c r="E490" s="96" t="s">
        <v>265</v>
      </c>
      <c r="F490" s="22">
        <f>F491</f>
        <v>15.4</v>
      </c>
      <c r="G490" s="22">
        <f t="shared" si="183"/>
        <v>15.4</v>
      </c>
      <c r="H490" s="22">
        <f t="shared" si="183"/>
        <v>0</v>
      </c>
    </row>
    <row r="491" spans="1:8" ht="31.5">
      <c r="A491" s="44" t="s">
        <v>10</v>
      </c>
      <c r="B491" s="120" t="s">
        <v>54</v>
      </c>
      <c r="C491" s="122" t="s">
        <v>391</v>
      </c>
      <c r="D491" s="120"/>
      <c r="E491" s="121" t="s">
        <v>392</v>
      </c>
      <c r="F491" s="22">
        <f>F492</f>
        <v>15.4</v>
      </c>
      <c r="G491" s="22">
        <f t="shared" si="183"/>
        <v>15.4</v>
      </c>
      <c r="H491" s="22">
        <f t="shared" si="183"/>
        <v>0</v>
      </c>
    </row>
    <row r="492" spans="1:8" ht="31.5">
      <c r="A492" s="44" t="s">
        <v>10</v>
      </c>
      <c r="B492" s="120" t="s">
        <v>54</v>
      </c>
      <c r="C492" s="122" t="s">
        <v>391</v>
      </c>
      <c r="D492" s="122" t="s">
        <v>104</v>
      </c>
      <c r="E492" s="121" t="s">
        <v>105</v>
      </c>
      <c r="F492" s="22">
        <f>F493</f>
        <v>15.4</v>
      </c>
      <c r="G492" s="22">
        <f t="shared" si="183"/>
        <v>15.4</v>
      </c>
      <c r="H492" s="22">
        <f t="shared" si="183"/>
        <v>0</v>
      </c>
    </row>
    <row r="493" spans="1:8">
      <c r="A493" s="44" t="s">
        <v>10</v>
      </c>
      <c r="B493" s="120" t="s">
        <v>54</v>
      </c>
      <c r="C493" s="122" t="s">
        <v>391</v>
      </c>
      <c r="D493" s="120">
        <v>610</v>
      </c>
      <c r="E493" s="121" t="s">
        <v>116</v>
      </c>
      <c r="F493" s="22">
        <v>15.4</v>
      </c>
      <c r="G493" s="22">
        <v>15.4</v>
      </c>
      <c r="H493" s="22">
        <v>0</v>
      </c>
    </row>
    <row r="494" spans="1:8">
      <c r="A494" s="44" t="s">
        <v>10</v>
      </c>
      <c r="B494" s="44" t="s">
        <v>97</v>
      </c>
      <c r="C494" s="44" t="s">
        <v>69</v>
      </c>
      <c r="D494" s="44" t="s">
        <v>69</v>
      </c>
      <c r="E494" s="96" t="s">
        <v>98</v>
      </c>
      <c r="F494" s="22">
        <f>F495</f>
        <v>8509.2000000000007</v>
      </c>
      <c r="G494" s="22">
        <f t="shared" ref="G494:H494" si="184">G495</f>
        <v>8509.2000000000007</v>
      </c>
      <c r="H494" s="22">
        <f t="shared" si="184"/>
        <v>8509.2000000000007</v>
      </c>
    </row>
    <row r="495" spans="1:8" ht="39" customHeight="1">
      <c r="A495" s="44" t="s">
        <v>10</v>
      </c>
      <c r="B495" s="44" t="s">
        <v>97</v>
      </c>
      <c r="C495" s="45">
        <v>1100000000</v>
      </c>
      <c r="D495" s="44"/>
      <c r="E495" s="96" t="s">
        <v>223</v>
      </c>
      <c r="F495" s="22">
        <f t="shared" ref="F495:H499" si="185">F496</f>
        <v>8509.2000000000007</v>
      </c>
      <c r="G495" s="22">
        <f t="shared" si="185"/>
        <v>8509.2000000000007</v>
      </c>
      <c r="H495" s="22">
        <f t="shared" si="185"/>
        <v>8509.2000000000007</v>
      </c>
    </row>
    <row r="496" spans="1:8">
      <c r="A496" s="44" t="s">
        <v>10</v>
      </c>
      <c r="B496" s="44" t="s">
        <v>97</v>
      </c>
      <c r="C496" s="44">
        <v>1120000000</v>
      </c>
      <c r="D496" s="44"/>
      <c r="E496" s="96" t="s">
        <v>134</v>
      </c>
      <c r="F496" s="22">
        <f>F497</f>
        <v>8509.2000000000007</v>
      </c>
      <c r="G496" s="22">
        <f t="shared" si="185"/>
        <v>8509.2000000000007</v>
      </c>
      <c r="H496" s="22">
        <f t="shared" si="185"/>
        <v>8509.2000000000007</v>
      </c>
    </row>
    <row r="497" spans="1:8" ht="47.25">
      <c r="A497" s="2" t="s">
        <v>10</v>
      </c>
      <c r="B497" s="44" t="s">
        <v>97</v>
      </c>
      <c r="C497" s="44">
        <v>1120100000</v>
      </c>
      <c r="D497" s="44"/>
      <c r="E497" s="96" t="s">
        <v>135</v>
      </c>
      <c r="F497" s="22">
        <f>F498</f>
        <v>8509.2000000000007</v>
      </c>
      <c r="G497" s="22">
        <f t="shared" ref="G497:H497" si="186">G498</f>
        <v>8509.2000000000007</v>
      </c>
      <c r="H497" s="22">
        <f t="shared" si="186"/>
        <v>8509.2000000000007</v>
      </c>
    </row>
    <row r="498" spans="1:8" ht="31.5">
      <c r="A498" s="2" t="s">
        <v>10</v>
      </c>
      <c r="B498" s="44" t="s">
        <v>97</v>
      </c>
      <c r="C498" s="44">
        <v>1120120010</v>
      </c>
      <c r="D498" s="44"/>
      <c r="E498" s="96" t="s">
        <v>136</v>
      </c>
      <c r="F498" s="22">
        <f t="shared" si="185"/>
        <v>8509.2000000000007</v>
      </c>
      <c r="G498" s="22">
        <f t="shared" si="185"/>
        <v>8509.2000000000007</v>
      </c>
      <c r="H498" s="22">
        <f t="shared" si="185"/>
        <v>8509.2000000000007</v>
      </c>
    </row>
    <row r="499" spans="1:8" ht="31.5">
      <c r="A499" s="2" t="s">
        <v>10</v>
      </c>
      <c r="B499" s="44" t="s">
        <v>97</v>
      </c>
      <c r="C499" s="44">
        <v>1120120010</v>
      </c>
      <c r="D499" s="45" t="s">
        <v>104</v>
      </c>
      <c r="E499" s="96" t="s">
        <v>105</v>
      </c>
      <c r="F499" s="22">
        <f t="shared" si="185"/>
        <v>8509.2000000000007</v>
      </c>
      <c r="G499" s="22">
        <f t="shared" si="185"/>
        <v>8509.2000000000007</v>
      </c>
      <c r="H499" s="22">
        <f t="shared" si="185"/>
        <v>8509.2000000000007</v>
      </c>
    </row>
    <row r="500" spans="1:8">
      <c r="A500" s="44" t="s">
        <v>10</v>
      </c>
      <c r="B500" s="44" t="s">
        <v>97</v>
      </c>
      <c r="C500" s="44">
        <v>1120120010</v>
      </c>
      <c r="D500" s="44">
        <v>610</v>
      </c>
      <c r="E500" s="96" t="s">
        <v>116</v>
      </c>
      <c r="F500" s="22">
        <v>8509.2000000000007</v>
      </c>
      <c r="G500" s="22">
        <v>8509.2000000000007</v>
      </c>
      <c r="H500" s="22">
        <v>8509.2000000000007</v>
      </c>
    </row>
    <row r="501" spans="1:8">
      <c r="A501" s="44" t="s">
        <v>10</v>
      </c>
      <c r="B501" s="44" t="s">
        <v>40</v>
      </c>
      <c r="C501" s="44" t="s">
        <v>69</v>
      </c>
      <c r="D501" s="44" t="s">
        <v>69</v>
      </c>
      <c r="E501" s="96" t="s">
        <v>106</v>
      </c>
      <c r="F501" s="22">
        <f t="shared" ref="F501:H506" si="187">F502</f>
        <v>159</v>
      </c>
      <c r="G501" s="22">
        <f t="shared" si="187"/>
        <v>159</v>
      </c>
      <c r="H501" s="22">
        <f t="shared" si="187"/>
        <v>0</v>
      </c>
    </row>
    <row r="502" spans="1:8" ht="36.6" customHeight="1">
      <c r="A502" s="44" t="s">
        <v>10</v>
      </c>
      <c r="B502" s="44" t="s">
        <v>40</v>
      </c>
      <c r="C502" s="45">
        <v>1100000000</v>
      </c>
      <c r="D502" s="44"/>
      <c r="E502" s="96" t="s">
        <v>223</v>
      </c>
      <c r="F502" s="22">
        <f t="shared" si="187"/>
        <v>159</v>
      </c>
      <c r="G502" s="22">
        <f t="shared" si="187"/>
        <v>159</v>
      </c>
      <c r="H502" s="22">
        <f t="shared" si="187"/>
        <v>0</v>
      </c>
    </row>
    <row r="503" spans="1:8">
      <c r="A503" s="44" t="s">
        <v>10</v>
      </c>
      <c r="B503" s="44" t="s">
        <v>40</v>
      </c>
      <c r="C503" s="44">
        <v>1110000000</v>
      </c>
      <c r="D503" s="44"/>
      <c r="E503" s="96" t="s">
        <v>202</v>
      </c>
      <c r="F503" s="22">
        <f t="shared" si="187"/>
        <v>159</v>
      </c>
      <c r="G503" s="22">
        <f t="shared" si="187"/>
        <v>159</v>
      </c>
      <c r="H503" s="22">
        <f t="shared" si="187"/>
        <v>0</v>
      </c>
    </row>
    <row r="504" spans="1:8">
      <c r="A504" s="44" t="s">
        <v>10</v>
      </c>
      <c r="B504" s="44" t="s">
        <v>40</v>
      </c>
      <c r="C504" s="44">
        <v>1110400000</v>
      </c>
      <c r="D504" s="44"/>
      <c r="E504" s="96" t="s">
        <v>212</v>
      </c>
      <c r="F504" s="22">
        <f>F505</f>
        <v>159</v>
      </c>
      <c r="G504" s="22">
        <f t="shared" si="187"/>
        <v>159</v>
      </c>
      <c r="H504" s="22">
        <f t="shared" si="187"/>
        <v>0</v>
      </c>
    </row>
    <row r="505" spans="1:8" ht="31.5">
      <c r="A505" s="44" t="s">
        <v>10</v>
      </c>
      <c r="B505" s="44" t="s">
        <v>40</v>
      </c>
      <c r="C505" s="44" t="s">
        <v>214</v>
      </c>
      <c r="D505" s="44"/>
      <c r="E505" s="96" t="s">
        <v>213</v>
      </c>
      <c r="F505" s="22">
        <f t="shared" si="187"/>
        <v>159</v>
      </c>
      <c r="G505" s="22">
        <f t="shared" si="187"/>
        <v>159</v>
      </c>
      <c r="H505" s="22">
        <f t="shared" si="187"/>
        <v>0</v>
      </c>
    </row>
    <row r="506" spans="1:8">
      <c r="A506" s="44" t="s">
        <v>10</v>
      </c>
      <c r="B506" s="44" t="s">
        <v>40</v>
      </c>
      <c r="C506" s="44" t="s">
        <v>214</v>
      </c>
      <c r="D506" s="1" t="s">
        <v>76</v>
      </c>
      <c r="E506" s="99" t="s">
        <v>77</v>
      </c>
      <c r="F506" s="22">
        <f t="shared" si="187"/>
        <v>159</v>
      </c>
      <c r="G506" s="22">
        <f t="shared" si="187"/>
        <v>159</v>
      </c>
      <c r="H506" s="22">
        <f t="shared" si="187"/>
        <v>0</v>
      </c>
    </row>
    <row r="507" spans="1:8" ht="31.5">
      <c r="A507" s="44" t="s">
        <v>10</v>
      </c>
      <c r="B507" s="44" t="s">
        <v>40</v>
      </c>
      <c r="C507" s="44" t="s">
        <v>214</v>
      </c>
      <c r="D507" s="44">
        <v>320</v>
      </c>
      <c r="E507" s="96" t="s">
        <v>114</v>
      </c>
      <c r="F507" s="22">
        <v>159</v>
      </c>
      <c r="G507" s="22">
        <v>159</v>
      </c>
      <c r="H507" s="22">
        <v>0</v>
      </c>
    </row>
    <row r="508" spans="1:8">
      <c r="A508" s="44" t="s">
        <v>10</v>
      </c>
      <c r="B508" s="44" t="s">
        <v>55</v>
      </c>
      <c r="C508" s="44" t="s">
        <v>69</v>
      </c>
      <c r="D508" s="44" t="s">
        <v>69</v>
      </c>
      <c r="E508" s="96" t="s">
        <v>13</v>
      </c>
      <c r="F508" s="22">
        <f>F509+F521</f>
        <v>6119</v>
      </c>
      <c r="G508" s="22">
        <f>G509+G521</f>
        <v>6119</v>
      </c>
      <c r="H508" s="22">
        <f>H509+H521</f>
        <v>5722.2</v>
      </c>
    </row>
    <row r="509" spans="1:8" ht="34.15" customHeight="1">
      <c r="A509" s="44" t="s">
        <v>10</v>
      </c>
      <c r="B509" s="44" t="s">
        <v>55</v>
      </c>
      <c r="C509" s="45">
        <v>1100000000</v>
      </c>
      <c r="D509" s="44"/>
      <c r="E509" s="96" t="s">
        <v>223</v>
      </c>
      <c r="F509" s="22">
        <f>F510</f>
        <v>396.79999999999995</v>
      </c>
      <c r="G509" s="22">
        <f t="shared" ref="G509:H517" si="188">G510</f>
        <v>396.79999999999995</v>
      </c>
      <c r="H509" s="22">
        <f t="shared" si="188"/>
        <v>0</v>
      </c>
    </row>
    <row r="510" spans="1:8" ht="31.5">
      <c r="A510" s="44" t="s">
        <v>10</v>
      </c>
      <c r="B510" s="44" t="s">
        <v>55</v>
      </c>
      <c r="C510" s="45">
        <v>1130000000</v>
      </c>
      <c r="D510" s="25"/>
      <c r="E510" s="96" t="s">
        <v>127</v>
      </c>
      <c r="F510" s="22">
        <f>F515+F511</f>
        <v>396.79999999999995</v>
      </c>
      <c r="G510" s="22">
        <f>G515+G511</f>
        <v>396.79999999999995</v>
      </c>
      <c r="H510" s="22">
        <f>H515+H511</f>
        <v>0</v>
      </c>
    </row>
    <row r="511" spans="1:8" ht="31.5">
      <c r="A511" s="44" t="s">
        <v>10</v>
      </c>
      <c r="B511" s="44" t="s">
        <v>55</v>
      </c>
      <c r="C511" s="44">
        <v>1130100000</v>
      </c>
      <c r="D511" s="25"/>
      <c r="E511" s="96" t="s">
        <v>265</v>
      </c>
      <c r="F511" s="22">
        <f>F512</f>
        <v>124.4</v>
      </c>
      <c r="G511" s="22">
        <f t="shared" ref="G511:H513" si="189">G512</f>
        <v>124.4</v>
      </c>
      <c r="H511" s="22">
        <f t="shared" si="189"/>
        <v>0</v>
      </c>
    </row>
    <row r="512" spans="1:8" ht="31.5">
      <c r="A512" s="44" t="s">
        <v>10</v>
      </c>
      <c r="B512" s="44" t="s">
        <v>55</v>
      </c>
      <c r="C512" s="45">
        <v>1130120260</v>
      </c>
      <c r="D512" s="25"/>
      <c r="E512" s="96" t="s">
        <v>266</v>
      </c>
      <c r="F512" s="22">
        <f>F513</f>
        <v>124.4</v>
      </c>
      <c r="G512" s="22">
        <f t="shared" si="189"/>
        <v>124.4</v>
      </c>
      <c r="H512" s="22">
        <f t="shared" si="189"/>
        <v>0</v>
      </c>
    </row>
    <row r="513" spans="1:8" ht="31.5">
      <c r="A513" s="44" t="s">
        <v>10</v>
      </c>
      <c r="B513" s="44" t="s">
        <v>55</v>
      </c>
      <c r="C513" s="45">
        <v>1130120260</v>
      </c>
      <c r="D513" s="44" t="s">
        <v>72</v>
      </c>
      <c r="E513" s="96" t="s">
        <v>102</v>
      </c>
      <c r="F513" s="22">
        <f>F514</f>
        <v>124.4</v>
      </c>
      <c r="G513" s="22">
        <f t="shared" si="189"/>
        <v>124.4</v>
      </c>
      <c r="H513" s="22">
        <f t="shared" si="189"/>
        <v>0</v>
      </c>
    </row>
    <row r="514" spans="1:8" ht="31.5">
      <c r="A514" s="44" t="s">
        <v>10</v>
      </c>
      <c r="B514" s="44" t="s">
        <v>55</v>
      </c>
      <c r="C514" s="45">
        <v>1130120260</v>
      </c>
      <c r="D514" s="44">
        <v>240</v>
      </c>
      <c r="E514" s="96" t="s">
        <v>348</v>
      </c>
      <c r="F514" s="22">
        <v>124.4</v>
      </c>
      <c r="G514" s="22">
        <v>124.4</v>
      </c>
      <c r="H514" s="22">
        <v>0</v>
      </c>
    </row>
    <row r="515" spans="1:8" ht="31.5">
      <c r="A515" s="44" t="s">
        <v>10</v>
      </c>
      <c r="B515" s="44" t="s">
        <v>55</v>
      </c>
      <c r="C515" s="44">
        <v>1130200000</v>
      </c>
      <c r="D515" s="44"/>
      <c r="E515" s="96" t="s">
        <v>215</v>
      </c>
      <c r="F515" s="22">
        <f>F516</f>
        <v>272.39999999999998</v>
      </c>
      <c r="G515" s="22">
        <f t="shared" si="188"/>
        <v>272.39999999999998</v>
      </c>
      <c r="H515" s="22">
        <f t="shared" si="188"/>
        <v>0</v>
      </c>
    </row>
    <row r="516" spans="1:8" ht="31.5">
      <c r="A516" s="44" t="s">
        <v>10</v>
      </c>
      <c r="B516" s="44" t="s">
        <v>55</v>
      </c>
      <c r="C516" s="44">
        <v>1130220270</v>
      </c>
      <c r="D516" s="44"/>
      <c r="E516" s="96" t="s">
        <v>216</v>
      </c>
      <c r="F516" s="22">
        <f>F517+F519</f>
        <v>272.39999999999998</v>
      </c>
      <c r="G516" s="22">
        <f t="shared" ref="G516:H516" si="190">G517+G519</f>
        <v>272.39999999999998</v>
      </c>
      <c r="H516" s="22">
        <f t="shared" si="190"/>
        <v>0</v>
      </c>
    </row>
    <row r="517" spans="1:8" ht="31.5">
      <c r="A517" s="44" t="s">
        <v>10</v>
      </c>
      <c r="B517" s="44" t="s">
        <v>55</v>
      </c>
      <c r="C517" s="44">
        <v>1130220270</v>
      </c>
      <c r="D517" s="44" t="s">
        <v>72</v>
      </c>
      <c r="E517" s="96" t="s">
        <v>102</v>
      </c>
      <c r="F517" s="22">
        <f>F518</f>
        <v>185.2</v>
      </c>
      <c r="G517" s="22">
        <f t="shared" si="188"/>
        <v>185.2</v>
      </c>
      <c r="H517" s="22">
        <f t="shared" si="188"/>
        <v>0</v>
      </c>
    </row>
    <row r="518" spans="1:8" ht="31.5">
      <c r="A518" s="44" t="s">
        <v>10</v>
      </c>
      <c r="B518" s="44" t="s">
        <v>55</v>
      </c>
      <c r="C518" s="44">
        <v>1130220270</v>
      </c>
      <c r="D518" s="44">
        <v>240</v>
      </c>
      <c r="E518" s="96" t="s">
        <v>348</v>
      </c>
      <c r="F518" s="22">
        <v>185.2</v>
      </c>
      <c r="G518" s="22">
        <v>185.2</v>
      </c>
      <c r="H518" s="22">
        <v>0</v>
      </c>
    </row>
    <row r="519" spans="1:8">
      <c r="A519" s="110" t="s">
        <v>10</v>
      </c>
      <c r="B519" s="110" t="s">
        <v>55</v>
      </c>
      <c r="C519" s="110">
        <v>1130220270</v>
      </c>
      <c r="D519" s="1" t="s">
        <v>76</v>
      </c>
      <c r="E519" s="99" t="s">
        <v>77</v>
      </c>
      <c r="F519" s="22">
        <f>F520</f>
        <v>87.2</v>
      </c>
      <c r="G519" s="22">
        <f t="shared" ref="G519:H519" si="191">G520</f>
        <v>87.2</v>
      </c>
      <c r="H519" s="22">
        <f t="shared" si="191"/>
        <v>0</v>
      </c>
    </row>
    <row r="520" spans="1:8">
      <c r="A520" s="110" t="s">
        <v>10</v>
      </c>
      <c r="B520" s="110" t="s">
        <v>55</v>
      </c>
      <c r="C520" s="110">
        <v>1130220270</v>
      </c>
      <c r="D520" s="44">
        <v>350</v>
      </c>
      <c r="E520" s="96" t="s">
        <v>183</v>
      </c>
      <c r="F520" s="22">
        <v>87.2</v>
      </c>
      <c r="G520" s="22">
        <v>87.2</v>
      </c>
      <c r="H520" s="22">
        <v>0</v>
      </c>
    </row>
    <row r="521" spans="1:8">
      <c r="A521" s="44" t="s">
        <v>10</v>
      </c>
      <c r="B521" s="44" t="s">
        <v>55</v>
      </c>
      <c r="C521" s="44">
        <v>9900000000</v>
      </c>
      <c r="D521" s="44"/>
      <c r="E521" s="96" t="s">
        <v>117</v>
      </c>
      <c r="F521" s="22">
        <f>F522</f>
        <v>5722.2</v>
      </c>
      <c r="G521" s="22">
        <f t="shared" ref="G521:H522" si="192">G522</f>
        <v>5722.2</v>
      </c>
      <c r="H521" s="22">
        <f t="shared" si="192"/>
        <v>5722.2</v>
      </c>
    </row>
    <row r="522" spans="1:8" ht="31.5">
      <c r="A522" s="44" t="s">
        <v>10</v>
      </c>
      <c r="B522" s="44" t="s">
        <v>55</v>
      </c>
      <c r="C522" s="44">
        <v>9990000000</v>
      </c>
      <c r="D522" s="44"/>
      <c r="E522" s="96" t="s">
        <v>178</v>
      </c>
      <c r="F522" s="22">
        <f>F523</f>
        <v>5722.2</v>
      </c>
      <c r="G522" s="22">
        <f t="shared" si="192"/>
        <v>5722.2</v>
      </c>
      <c r="H522" s="22">
        <f t="shared" si="192"/>
        <v>5722.2</v>
      </c>
    </row>
    <row r="523" spans="1:8" ht="31.5">
      <c r="A523" s="44" t="s">
        <v>10</v>
      </c>
      <c r="B523" s="44" t="s">
        <v>55</v>
      </c>
      <c r="C523" s="44">
        <v>9990200000</v>
      </c>
      <c r="D523" s="25"/>
      <c r="E523" s="96" t="s">
        <v>130</v>
      </c>
      <c r="F523" s="22">
        <f>F524</f>
        <v>5722.2</v>
      </c>
      <c r="G523" s="22">
        <f t="shared" ref="G523:H523" si="193">G524</f>
        <v>5722.2</v>
      </c>
      <c r="H523" s="22">
        <f t="shared" si="193"/>
        <v>5722.2</v>
      </c>
    </row>
    <row r="524" spans="1:8" ht="47.25">
      <c r="A524" s="44" t="s">
        <v>10</v>
      </c>
      <c r="B524" s="44" t="s">
        <v>55</v>
      </c>
      <c r="C524" s="44">
        <v>9990225000</v>
      </c>
      <c r="D524" s="44"/>
      <c r="E524" s="96" t="s">
        <v>131</v>
      </c>
      <c r="F524" s="22">
        <f>F525+F527</f>
        <v>5722.2</v>
      </c>
      <c r="G524" s="22">
        <f t="shared" ref="G524:H524" si="194">G525+G527</f>
        <v>5722.2</v>
      </c>
      <c r="H524" s="22">
        <f t="shared" si="194"/>
        <v>5722.2</v>
      </c>
    </row>
    <row r="525" spans="1:8" ht="63">
      <c r="A525" s="44" t="s">
        <v>10</v>
      </c>
      <c r="B525" s="44" t="s">
        <v>55</v>
      </c>
      <c r="C525" s="44">
        <v>9990225000</v>
      </c>
      <c r="D525" s="44" t="s">
        <v>71</v>
      </c>
      <c r="E525" s="96" t="s">
        <v>1</v>
      </c>
      <c r="F525" s="22">
        <f>F526</f>
        <v>5648</v>
      </c>
      <c r="G525" s="22">
        <f t="shared" ref="G525:H525" si="195">G526</f>
        <v>5648</v>
      </c>
      <c r="H525" s="22">
        <f t="shared" si="195"/>
        <v>5648</v>
      </c>
    </row>
    <row r="526" spans="1:8" ht="31.5">
      <c r="A526" s="44" t="s">
        <v>10</v>
      </c>
      <c r="B526" s="44" t="s">
        <v>55</v>
      </c>
      <c r="C526" s="44">
        <v>9990225000</v>
      </c>
      <c r="D526" s="44">
        <v>120</v>
      </c>
      <c r="E526" s="96" t="s">
        <v>352</v>
      </c>
      <c r="F526" s="22">
        <v>5648</v>
      </c>
      <c r="G526" s="22">
        <v>5648</v>
      </c>
      <c r="H526" s="22">
        <v>5648</v>
      </c>
    </row>
    <row r="527" spans="1:8" ht="18.600000000000001" customHeight="1">
      <c r="A527" s="44" t="s">
        <v>10</v>
      </c>
      <c r="B527" s="44" t="s">
        <v>55</v>
      </c>
      <c r="C527" s="110">
        <v>9990225000</v>
      </c>
      <c r="D527" s="44" t="s">
        <v>73</v>
      </c>
      <c r="E527" s="96" t="s">
        <v>74</v>
      </c>
      <c r="F527" s="22">
        <f>F528</f>
        <v>74.2</v>
      </c>
      <c r="G527" s="22">
        <f t="shared" ref="G527:H527" si="196">G528</f>
        <v>74.2</v>
      </c>
      <c r="H527" s="22">
        <f t="shared" si="196"/>
        <v>74.2</v>
      </c>
    </row>
    <row r="528" spans="1:8" ht="18.600000000000001" customHeight="1">
      <c r="A528" s="44" t="s">
        <v>10</v>
      </c>
      <c r="B528" s="44" t="s">
        <v>55</v>
      </c>
      <c r="C528" s="110">
        <v>9990225000</v>
      </c>
      <c r="D528" s="44">
        <v>850</v>
      </c>
      <c r="E528" s="96" t="s">
        <v>112</v>
      </c>
      <c r="F528" s="22">
        <v>74.2</v>
      </c>
      <c r="G528" s="22">
        <v>74.2</v>
      </c>
      <c r="H528" s="22">
        <v>74.2</v>
      </c>
    </row>
    <row r="529" spans="1:8">
      <c r="A529" s="44" t="s">
        <v>10</v>
      </c>
      <c r="B529" s="44" t="s">
        <v>41</v>
      </c>
      <c r="C529" s="44" t="s">
        <v>69</v>
      </c>
      <c r="D529" s="44" t="s">
        <v>69</v>
      </c>
      <c r="E529" s="96" t="s">
        <v>33</v>
      </c>
      <c r="F529" s="22">
        <f>F530</f>
        <v>10970.6</v>
      </c>
      <c r="G529" s="22">
        <f t="shared" ref="G529:H533" si="197">G530</f>
        <v>10970.6</v>
      </c>
      <c r="H529" s="22">
        <f t="shared" si="197"/>
        <v>10970.6</v>
      </c>
    </row>
    <row r="530" spans="1:8">
      <c r="A530" s="44" t="s">
        <v>10</v>
      </c>
      <c r="B530" s="44" t="s">
        <v>88</v>
      </c>
      <c r="C530" s="44" t="s">
        <v>69</v>
      </c>
      <c r="D530" s="44" t="s">
        <v>69</v>
      </c>
      <c r="E530" s="96" t="s">
        <v>89</v>
      </c>
      <c r="F530" s="22">
        <f>F531</f>
        <v>10970.6</v>
      </c>
      <c r="G530" s="22">
        <f t="shared" si="197"/>
        <v>10970.6</v>
      </c>
      <c r="H530" s="22">
        <f t="shared" si="197"/>
        <v>10970.6</v>
      </c>
    </row>
    <row r="531" spans="1:8" ht="39.6" customHeight="1">
      <c r="A531" s="44" t="s">
        <v>10</v>
      </c>
      <c r="B531" s="44" t="s">
        <v>88</v>
      </c>
      <c r="C531" s="45">
        <v>1100000000</v>
      </c>
      <c r="D531" s="44"/>
      <c r="E531" s="96" t="s">
        <v>223</v>
      </c>
      <c r="F531" s="22">
        <f>F532</f>
        <v>10970.6</v>
      </c>
      <c r="G531" s="22">
        <f t="shared" si="197"/>
        <v>10970.6</v>
      </c>
      <c r="H531" s="22">
        <f t="shared" si="197"/>
        <v>10970.6</v>
      </c>
    </row>
    <row r="532" spans="1:8">
      <c r="A532" s="44" t="s">
        <v>10</v>
      </c>
      <c r="B532" s="44" t="s">
        <v>88</v>
      </c>
      <c r="C532" s="44">
        <v>1110000000</v>
      </c>
      <c r="D532" s="44"/>
      <c r="E532" s="96" t="s">
        <v>202</v>
      </c>
      <c r="F532" s="22">
        <f>F533</f>
        <v>10970.6</v>
      </c>
      <c r="G532" s="22">
        <f t="shared" si="197"/>
        <v>10970.6</v>
      </c>
      <c r="H532" s="22">
        <f t="shared" si="197"/>
        <v>10970.6</v>
      </c>
    </row>
    <row r="533" spans="1:8" ht="47.25">
      <c r="A533" s="44" t="s">
        <v>10</v>
      </c>
      <c r="B533" s="44" t="s">
        <v>88</v>
      </c>
      <c r="C533" s="44">
        <v>1110200000</v>
      </c>
      <c r="D533" s="44"/>
      <c r="E533" s="96" t="s">
        <v>217</v>
      </c>
      <c r="F533" s="22">
        <f>F534</f>
        <v>10970.6</v>
      </c>
      <c r="G533" s="22">
        <f t="shared" si="197"/>
        <v>10970.6</v>
      </c>
      <c r="H533" s="22">
        <f t="shared" si="197"/>
        <v>10970.6</v>
      </c>
    </row>
    <row r="534" spans="1:8" ht="78.75">
      <c r="A534" s="44" t="s">
        <v>10</v>
      </c>
      <c r="B534" s="44" t="s">
        <v>88</v>
      </c>
      <c r="C534" s="44">
        <v>1110210500</v>
      </c>
      <c r="D534" s="44"/>
      <c r="E534" s="96" t="s">
        <v>277</v>
      </c>
      <c r="F534" s="22">
        <f>F535+F537</f>
        <v>10970.6</v>
      </c>
      <c r="G534" s="22">
        <f t="shared" ref="G534:H534" si="198">G535+G537</f>
        <v>10970.6</v>
      </c>
      <c r="H534" s="22">
        <f t="shared" si="198"/>
        <v>10970.6</v>
      </c>
    </row>
    <row r="535" spans="1:8" ht="31.5">
      <c r="A535" s="44" t="s">
        <v>10</v>
      </c>
      <c r="B535" s="44" t="s">
        <v>88</v>
      </c>
      <c r="C535" s="44">
        <v>1110210500</v>
      </c>
      <c r="D535" s="44" t="s">
        <v>72</v>
      </c>
      <c r="E535" s="96" t="s">
        <v>102</v>
      </c>
      <c r="F535" s="22">
        <f>F536</f>
        <v>267.60000000000002</v>
      </c>
      <c r="G535" s="22">
        <v>267.60000000000002</v>
      </c>
      <c r="H535" s="22">
        <v>267.60000000000002</v>
      </c>
    </row>
    <row r="536" spans="1:8" ht="31.5">
      <c r="A536" s="44" t="s">
        <v>10</v>
      </c>
      <c r="B536" s="44" t="s">
        <v>88</v>
      </c>
      <c r="C536" s="44">
        <v>1110210500</v>
      </c>
      <c r="D536" s="44">
        <v>240</v>
      </c>
      <c r="E536" s="96" t="s">
        <v>348</v>
      </c>
      <c r="F536" s="22">
        <v>267.60000000000002</v>
      </c>
      <c r="G536" s="22">
        <v>267.60000000000002</v>
      </c>
      <c r="H536" s="22">
        <v>267.60000000000002</v>
      </c>
    </row>
    <row r="537" spans="1:8">
      <c r="A537" s="44" t="s">
        <v>10</v>
      </c>
      <c r="B537" s="44" t="s">
        <v>88</v>
      </c>
      <c r="C537" s="44">
        <v>1110210500</v>
      </c>
      <c r="D537" s="44" t="s">
        <v>76</v>
      </c>
      <c r="E537" s="96" t="s">
        <v>77</v>
      </c>
      <c r="F537" s="22">
        <f>F538</f>
        <v>10703</v>
      </c>
      <c r="G537" s="22">
        <f t="shared" ref="G537:H537" si="199">G538</f>
        <v>10703</v>
      </c>
      <c r="H537" s="22">
        <f t="shared" si="199"/>
        <v>10703</v>
      </c>
    </row>
    <row r="538" spans="1:8" ht="31.5">
      <c r="A538" s="44" t="s">
        <v>10</v>
      </c>
      <c r="B538" s="44" t="s">
        <v>88</v>
      </c>
      <c r="C538" s="44">
        <v>1110210500</v>
      </c>
      <c r="D538" s="1" t="s">
        <v>113</v>
      </c>
      <c r="E538" s="99" t="s">
        <v>114</v>
      </c>
      <c r="F538" s="22">
        <v>10703</v>
      </c>
      <c r="G538" s="22">
        <v>10703</v>
      </c>
      <c r="H538" s="22">
        <v>10703</v>
      </c>
    </row>
  </sheetData>
  <mergeCells count="10">
    <mergeCell ref="B1:H1"/>
    <mergeCell ref="A2:H2"/>
    <mergeCell ref="A3:A5"/>
    <mergeCell ref="B3:B5"/>
    <mergeCell ref="C3:C5"/>
    <mergeCell ref="D3:D5"/>
    <mergeCell ref="E3:E5"/>
    <mergeCell ref="F3:H3"/>
    <mergeCell ref="F4:F5"/>
    <mergeCell ref="G4:H4"/>
  </mergeCells>
  <pageMargins left="0.59055118110236227" right="0.39370078740157483" top="0.19685039370078741" bottom="0.19685039370078741" header="0.31496062992125984" footer="0.31496062992125984"/>
  <pageSetup paperSize="9" scale="70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87"/>
  <sheetViews>
    <sheetView workbookViewId="0">
      <selection activeCell="A2" sqref="A2:G2"/>
    </sheetView>
  </sheetViews>
  <sheetFormatPr defaultColWidth="8.85546875" defaultRowHeight="15.75"/>
  <cols>
    <col min="1" max="1" width="7.7109375" style="14" customWidth="1"/>
    <col min="2" max="2" width="15" style="14" customWidth="1"/>
    <col min="3" max="3" width="5.5703125" style="14" customWidth="1"/>
    <col min="4" max="4" width="68.42578125" style="105" customWidth="1"/>
    <col min="5" max="5" width="11.28515625" style="21" customWidth="1"/>
    <col min="6" max="6" width="11.5703125" style="21" customWidth="1"/>
    <col min="7" max="7" width="11.7109375" style="21" customWidth="1"/>
    <col min="8" max="8" width="8.85546875" style="3"/>
    <col min="9" max="9" width="13.85546875" style="30" bestFit="1" customWidth="1"/>
    <col min="10" max="10" width="10.42578125" style="30" bestFit="1" customWidth="1"/>
    <col min="11" max="11" width="12.85546875" style="30" customWidth="1"/>
    <col min="12" max="16384" width="8.85546875" style="3"/>
  </cols>
  <sheetData>
    <row r="1" spans="1:7" ht="58.9" customHeight="1">
      <c r="A1" s="224" t="s">
        <v>611</v>
      </c>
      <c r="B1" s="224"/>
      <c r="C1" s="224"/>
      <c r="D1" s="224"/>
      <c r="E1" s="224"/>
      <c r="F1" s="224"/>
      <c r="G1" s="224"/>
    </row>
    <row r="2" spans="1:7" ht="70.5" customHeight="1">
      <c r="A2" s="230" t="s">
        <v>355</v>
      </c>
      <c r="B2" s="230"/>
      <c r="C2" s="230"/>
      <c r="D2" s="230"/>
      <c r="E2" s="230"/>
      <c r="F2" s="230"/>
      <c r="G2" s="230"/>
    </row>
    <row r="3" spans="1:7">
      <c r="A3" s="234" t="s">
        <v>38</v>
      </c>
      <c r="B3" s="234" t="s">
        <v>18</v>
      </c>
      <c r="C3" s="234" t="s">
        <v>19</v>
      </c>
      <c r="D3" s="235" t="s">
        <v>20</v>
      </c>
      <c r="E3" s="234" t="s">
        <v>93</v>
      </c>
      <c r="F3" s="234"/>
      <c r="G3" s="234"/>
    </row>
    <row r="4" spans="1:7">
      <c r="A4" s="234" t="s">
        <v>69</v>
      </c>
      <c r="B4" s="234" t="s">
        <v>69</v>
      </c>
      <c r="C4" s="234" t="s">
        <v>69</v>
      </c>
      <c r="D4" s="235" t="s">
        <v>69</v>
      </c>
      <c r="E4" s="234" t="s">
        <v>94</v>
      </c>
      <c r="F4" s="234" t="s">
        <v>95</v>
      </c>
      <c r="G4" s="234"/>
    </row>
    <row r="5" spans="1:7">
      <c r="A5" s="234" t="s">
        <v>69</v>
      </c>
      <c r="B5" s="234" t="s">
        <v>69</v>
      </c>
      <c r="C5" s="234" t="s">
        <v>69</v>
      </c>
      <c r="D5" s="235" t="s">
        <v>69</v>
      </c>
      <c r="E5" s="234" t="s">
        <v>69</v>
      </c>
      <c r="F5" s="49" t="s">
        <v>107</v>
      </c>
      <c r="G5" s="49" t="s">
        <v>350</v>
      </c>
    </row>
    <row r="6" spans="1:7">
      <c r="A6" s="49" t="s">
        <v>4</v>
      </c>
      <c r="B6" s="49" t="s">
        <v>80</v>
      </c>
      <c r="C6" s="49" t="s">
        <v>81</v>
      </c>
      <c r="D6" s="158" t="s">
        <v>82</v>
      </c>
      <c r="E6" s="49" t="s">
        <v>83</v>
      </c>
      <c r="F6" s="49" t="s">
        <v>84</v>
      </c>
      <c r="G6" s="49" t="s">
        <v>100</v>
      </c>
    </row>
    <row r="7" spans="1:7">
      <c r="A7" s="4" t="s">
        <v>69</v>
      </c>
      <c r="B7" s="4" t="s">
        <v>69</v>
      </c>
      <c r="C7" s="4" t="s">
        <v>69</v>
      </c>
      <c r="D7" s="5" t="s">
        <v>0</v>
      </c>
      <c r="E7" s="6">
        <f>E8+E146+E166+E213+E254+E365+E386+E437+E467+E481</f>
        <v>666540.20000000007</v>
      </c>
      <c r="F7" s="6">
        <f t="shared" ref="F7:G7" si="0">F8+F146+F166+F213+F254+F365+F386+F437+F467+F481</f>
        <v>639936.30000000005</v>
      </c>
      <c r="G7" s="6">
        <f t="shared" si="0"/>
        <v>625557.30000000005</v>
      </c>
    </row>
    <row r="8" spans="1:7">
      <c r="A8" s="4" t="s">
        <v>57</v>
      </c>
      <c r="B8" s="4" t="s">
        <v>69</v>
      </c>
      <c r="C8" s="4" t="s">
        <v>69</v>
      </c>
      <c r="D8" s="20" t="s">
        <v>22</v>
      </c>
      <c r="E8" s="6">
        <f>E9+E15+E29+E46+E52+E68+E74+E61</f>
        <v>72853</v>
      </c>
      <c r="F8" s="6">
        <f>F9+F15+F29+F46+F52+F68+F74+F61</f>
        <v>72613.700000000012</v>
      </c>
      <c r="G8" s="6">
        <f>G9+G15+G29+G46+G52+G68+G74+G61</f>
        <v>71252.900000000009</v>
      </c>
    </row>
    <row r="9" spans="1:7" ht="31.5">
      <c r="A9" s="49" t="s">
        <v>45</v>
      </c>
      <c r="B9" s="49" t="s">
        <v>69</v>
      </c>
      <c r="C9" s="49" t="s">
        <v>69</v>
      </c>
      <c r="D9" s="13" t="s">
        <v>62</v>
      </c>
      <c r="E9" s="7">
        <f>E10</f>
        <v>1479</v>
      </c>
      <c r="F9" s="7">
        <f t="shared" ref="F9:G13" si="1">F10</f>
        <v>1479</v>
      </c>
      <c r="G9" s="7">
        <f t="shared" si="1"/>
        <v>1479</v>
      </c>
    </row>
    <row r="10" spans="1:7">
      <c r="A10" s="47" t="s">
        <v>45</v>
      </c>
      <c r="B10" s="47">
        <v>9900000000</v>
      </c>
      <c r="C10" s="47"/>
      <c r="D10" s="102" t="s">
        <v>117</v>
      </c>
      <c r="E10" s="17">
        <f>E11</f>
        <v>1479</v>
      </c>
      <c r="F10" s="17">
        <f t="shared" si="1"/>
        <v>1479</v>
      </c>
      <c r="G10" s="17">
        <f t="shared" si="1"/>
        <v>1479</v>
      </c>
    </row>
    <row r="11" spans="1:7" ht="31.5">
      <c r="A11" s="47" t="s">
        <v>45</v>
      </c>
      <c r="B11" s="47">
        <v>9990000000</v>
      </c>
      <c r="C11" s="47"/>
      <c r="D11" s="102" t="s">
        <v>178</v>
      </c>
      <c r="E11" s="17">
        <f>E12</f>
        <v>1479</v>
      </c>
      <c r="F11" s="17">
        <f t="shared" si="1"/>
        <v>1479</v>
      </c>
      <c r="G11" s="17">
        <f t="shared" si="1"/>
        <v>1479</v>
      </c>
    </row>
    <row r="12" spans="1:7">
      <c r="A12" s="47" t="s">
        <v>45</v>
      </c>
      <c r="B12" s="47">
        <v>9990021000</v>
      </c>
      <c r="C12" s="25"/>
      <c r="D12" s="102" t="s">
        <v>179</v>
      </c>
      <c r="E12" s="17">
        <f>E13</f>
        <v>1479</v>
      </c>
      <c r="F12" s="17">
        <f t="shared" si="1"/>
        <v>1479</v>
      </c>
      <c r="G12" s="17">
        <f t="shared" si="1"/>
        <v>1479</v>
      </c>
    </row>
    <row r="13" spans="1:7" ht="63">
      <c r="A13" s="47" t="s">
        <v>45</v>
      </c>
      <c r="B13" s="47">
        <v>9990021000</v>
      </c>
      <c r="C13" s="47" t="s">
        <v>71</v>
      </c>
      <c r="D13" s="102" t="s">
        <v>1</v>
      </c>
      <c r="E13" s="17">
        <f>E14</f>
        <v>1479</v>
      </c>
      <c r="F13" s="17">
        <f t="shared" si="1"/>
        <v>1479</v>
      </c>
      <c r="G13" s="17">
        <f t="shared" si="1"/>
        <v>1479</v>
      </c>
    </row>
    <row r="14" spans="1:7" ht="31.5">
      <c r="A14" s="47" t="s">
        <v>45</v>
      </c>
      <c r="B14" s="47">
        <v>9990021000</v>
      </c>
      <c r="C14" s="47">
        <v>120</v>
      </c>
      <c r="D14" s="102" t="s">
        <v>352</v>
      </c>
      <c r="E14" s="17">
        <f>'№ 7'!F15</f>
        <v>1479</v>
      </c>
      <c r="F14" s="17">
        <f>'№ 7'!G15</f>
        <v>1479</v>
      </c>
      <c r="G14" s="17">
        <f>'№ 7'!H15</f>
        <v>1479</v>
      </c>
    </row>
    <row r="15" spans="1:7" ht="47.25">
      <c r="A15" s="49" t="s">
        <v>46</v>
      </c>
      <c r="B15" s="49" t="s">
        <v>69</v>
      </c>
      <c r="C15" s="49" t="s">
        <v>69</v>
      </c>
      <c r="D15" s="13" t="s">
        <v>23</v>
      </c>
      <c r="E15" s="7">
        <f>E16</f>
        <v>4134</v>
      </c>
      <c r="F15" s="7">
        <f t="shared" ref="F15:G17" si="2">F16</f>
        <v>4134</v>
      </c>
      <c r="G15" s="7">
        <f t="shared" si="2"/>
        <v>4134</v>
      </c>
    </row>
    <row r="16" spans="1:7">
      <c r="A16" s="47" t="s">
        <v>46</v>
      </c>
      <c r="B16" s="48" t="s">
        <v>122</v>
      </c>
      <c r="C16" s="48" t="s">
        <v>69</v>
      </c>
      <c r="D16" s="96" t="s">
        <v>117</v>
      </c>
      <c r="E16" s="17">
        <f>E17</f>
        <v>4134</v>
      </c>
      <c r="F16" s="17">
        <f t="shared" si="2"/>
        <v>4134</v>
      </c>
      <c r="G16" s="17">
        <f t="shared" si="2"/>
        <v>4134</v>
      </c>
    </row>
    <row r="17" spans="1:7" ht="31.5">
      <c r="A17" s="47" t="s">
        <v>46</v>
      </c>
      <c r="B17" s="47">
        <v>9990000000</v>
      </c>
      <c r="C17" s="47"/>
      <c r="D17" s="102" t="s">
        <v>178</v>
      </c>
      <c r="E17" s="17">
        <f>E18</f>
        <v>4134</v>
      </c>
      <c r="F17" s="17">
        <f t="shared" si="2"/>
        <v>4134</v>
      </c>
      <c r="G17" s="17">
        <f t="shared" si="2"/>
        <v>4134</v>
      </c>
    </row>
    <row r="18" spans="1:7" ht="31.5">
      <c r="A18" s="47" t="s">
        <v>46</v>
      </c>
      <c r="B18" s="47">
        <v>9990100000</v>
      </c>
      <c r="C18" s="47"/>
      <c r="D18" s="102" t="s">
        <v>199</v>
      </c>
      <c r="E18" s="17">
        <f>E19+E22</f>
        <v>4134</v>
      </c>
      <c r="F18" s="17">
        <f t="shared" ref="F18:G18" si="3">F19+F22</f>
        <v>4134</v>
      </c>
      <c r="G18" s="17">
        <f t="shared" si="3"/>
        <v>4134</v>
      </c>
    </row>
    <row r="19" spans="1:7">
      <c r="A19" s="47" t="s">
        <v>46</v>
      </c>
      <c r="B19" s="47">
        <v>9990122000</v>
      </c>
      <c r="C19" s="47"/>
      <c r="D19" s="102" t="s">
        <v>200</v>
      </c>
      <c r="E19" s="17">
        <f>E20</f>
        <v>1208.5999999999999</v>
      </c>
      <c r="F19" s="17">
        <f t="shared" ref="F19:G20" si="4">F20</f>
        <v>1208.5999999999999</v>
      </c>
      <c r="G19" s="17">
        <f t="shared" si="4"/>
        <v>1208.5999999999999</v>
      </c>
    </row>
    <row r="20" spans="1:7" ht="63">
      <c r="A20" s="47" t="s">
        <v>46</v>
      </c>
      <c r="B20" s="47">
        <v>9990122000</v>
      </c>
      <c r="C20" s="48" t="s">
        <v>71</v>
      </c>
      <c r="D20" s="96" t="s">
        <v>1</v>
      </c>
      <c r="E20" s="17">
        <f>E21</f>
        <v>1208.5999999999999</v>
      </c>
      <c r="F20" s="17">
        <f t="shared" si="4"/>
        <v>1208.5999999999999</v>
      </c>
      <c r="G20" s="17">
        <f t="shared" si="4"/>
        <v>1208.5999999999999</v>
      </c>
    </row>
    <row r="21" spans="1:7" ht="31.5">
      <c r="A21" s="47" t="s">
        <v>46</v>
      </c>
      <c r="B21" s="47">
        <v>9990122000</v>
      </c>
      <c r="C21" s="47">
        <v>120</v>
      </c>
      <c r="D21" s="102" t="s">
        <v>352</v>
      </c>
      <c r="E21" s="17">
        <f>'№ 7'!F438</f>
        <v>1208.5999999999999</v>
      </c>
      <c r="F21" s="17">
        <f>'№ 7'!G438</f>
        <v>1208.5999999999999</v>
      </c>
      <c r="G21" s="17">
        <f>'№ 7'!H438</f>
        <v>1208.5999999999999</v>
      </c>
    </row>
    <row r="22" spans="1:7" ht="31.5">
      <c r="A22" s="47" t="s">
        <v>46</v>
      </c>
      <c r="B22" s="47">
        <v>9990123000</v>
      </c>
      <c r="C22" s="47"/>
      <c r="D22" s="102" t="s">
        <v>201</v>
      </c>
      <c r="E22" s="17">
        <f>E23+E25+E27</f>
        <v>2925.3999999999996</v>
      </c>
      <c r="F22" s="17">
        <f t="shared" ref="F22:G22" si="5">F23+F25+F27</f>
        <v>2925.3999999999996</v>
      </c>
      <c r="G22" s="17">
        <f t="shared" si="5"/>
        <v>2925.3999999999996</v>
      </c>
    </row>
    <row r="23" spans="1:7" ht="63">
      <c r="A23" s="47" t="s">
        <v>46</v>
      </c>
      <c r="B23" s="47">
        <v>9990123000</v>
      </c>
      <c r="C23" s="47" t="s">
        <v>71</v>
      </c>
      <c r="D23" s="102" t="s">
        <v>1</v>
      </c>
      <c r="E23" s="17">
        <f>E24</f>
        <v>2394</v>
      </c>
      <c r="F23" s="17">
        <f t="shared" ref="F23:G23" si="6">F24</f>
        <v>2394</v>
      </c>
      <c r="G23" s="17">
        <f t="shared" si="6"/>
        <v>2394</v>
      </c>
    </row>
    <row r="24" spans="1:7" ht="31.5">
      <c r="A24" s="47" t="s">
        <v>46</v>
      </c>
      <c r="B24" s="47">
        <v>9990123000</v>
      </c>
      <c r="C24" s="47">
        <v>120</v>
      </c>
      <c r="D24" s="102" t="s">
        <v>352</v>
      </c>
      <c r="E24" s="17">
        <f>'№ 7'!F441</f>
        <v>2394</v>
      </c>
      <c r="F24" s="17">
        <f>'№ 7'!G441</f>
        <v>2394</v>
      </c>
      <c r="G24" s="17">
        <f>'№ 7'!H441</f>
        <v>2394</v>
      </c>
    </row>
    <row r="25" spans="1:7" ht="31.5">
      <c r="A25" s="47" t="s">
        <v>46</v>
      </c>
      <c r="B25" s="47">
        <v>9990123000</v>
      </c>
      <c r="C25" s="62" t="s">
        <v>72</v>
      </c>
      <c r="D25" s="96" t="s">
        <v>102</v>
      </c>
      <c r="E25" s="17">
        <f>E26</f>
        <v>529.20000000000005</v>
      </c>
      <c r="F25" s="17">
        <f t="shared" ref="F25:G25" si="7">F26</f>
        <v>529.20000000000005</v>
      </c>
      <c r="G25" s="17">
        <f t="shared" si="7"/>
        <v>529.20000000000005</v>
      </c>
    </row>
    <row r="26" spans="1:7" ht="31.5">
      <c r="A26" s="47" t="s">
        <v>46</v>
      </c>
      <c r="B26" s="47">
        <v>9990123000</v>
      </c>
      <c r="C26" s="61">
        <v>240</v>
      </c>
      <c r="D26" s="96" t="s">
        <v>348</v>
      </c>
      <c r="E26" s="17">
        <f>'№ 7'!F443</f>
        <v>529.20000000000005</v>
      </c>
      <c r="F26" s="17">
        <f>'№ 7'!G443</f>
        <v>529.20000000000005</v>
      </c>
      <c r="G26" s="17">
        <f>'№ 7'!H443</f>
        <v>529.20000000000005</v>
      </c>
    </row>
    <row r="27" spans="1:7">
      <c r="A27" s="47" t="s">
        <v>46</v>
      </c>
      <c r="B27" s="47">
        <v>9990123000</v>
      </c>
      <c r="C27" s="47" t="s">
        <v>73</v>
      </c>
      <c r="D27" s="102" t="s">
        <v>74</v>
      </c>
      <c r="E27" s="17">
        <f>E28</f>
        <v>2.2000000000000002</v>
      </c>
      <c r="F27" s="17">
        <f t="shared" ref="F27:G27" si="8">F28</f>
        <v>2.2000000000000002</v>
      </c>
      <c r="G27" s="17">
        <f t="shared" si="8"/>
        <v>2.2000000000000002</v>
      </c>
    </row>
    <row r="28" spans="1:7">
      <c r="A28" s="47" t="s">
        <v>46</v>
      </c>
      <c r="B28" s="47">
        <v>9990123000</v>
      </c>
      <c r="C28" s="47">
        <v>850</v>
      </c>
      <c r="D28" s="102" t="s">
        <v>112</v>
      </c>
      <c r="E28" s="17">
        <f>'№ 7'!F445</f>
        <v>2.2000000000000002</v>
      </c>
      <c r="F28" s="17">
        <f>'№ 7'!G445</f>
        <v>2.2000000000000002</v>
      </c>
      <c r="G28" s="17">
        <f>'№ 7'!H445</f>
        <v>2.2000000000000002</v>
      </c>
    </row>
    <row r="29" spans="1:7" ht="47.25">
      <c r="A29" s="47" t="s">
        <v>47</v>
      </c>
      <c r="B29" s="47" t="s">
        <v>69</v>
      </c>
      <c r="C29" s="47" t="s">
        <v>69</v>
      </c>
      <c r="D29" s="102" t="s">
        <v>24</v>
      </c>
      <c r="E29" s="17">
        <f>E30</f>
        <v>20299.100000000002</v>
      </c>
      <c r="F29" s="17">
        <f t="shared" ref="F29:G31" si="9">F30</f>
        <v>20299.100000000002</v>
      </c>
      <c r="G29" s="17">
        <f t="shared" si="9"/>
        <v>20299.100000000002</v>
      </c>
    </row>
    <row r="30" spans="1:7">
      <c r="A30" s="47" t="s">
        <v>47</v>
      </c>
      <c r="B30" s="47">
        <v>9900000000</v>
      </c>
      <c r="C30" s="47"/>
      <c r="D30" s="102" t="s">
        <v>117</v>
      </c>
      <c r="E30" s="17">
        <f>E31</f>
        <v>20299.100000000002</v>
      </c>
      <c r="F30" s="17">
        <f t="shared" si="9"/>
        <v>20299.100000000002</v>
      </c>
      <c r="G30" s="17">
        <f t="shared" si="9"/>
        <v>20299.100000000002</v>
      </c>
    </row>
    <row r="31" spans="1:7" ht="31.5">
      <c r="A31" s="47" t="s">
        <v>47</v>
      </c>
      <c r="B31" s="47">
        <v>9990000000</v>
      </c>
      <c r="C31" s="47"/>
      <c r="D31" s="102" t="s">
        <v>178</v>
      </c>
      <c r="E31" s="17">
        <f>E32</f>
        <v>20299.100000000002</v>
      </c>
      <c r="F31" s="17">
        <f t="shared" si="9"/>
        <v>20299.100000000002</v>
      </c>
      <c r="G31" s="17">
        <f t="shared" si="9"/>
        <v>20299.100000000002</v>
      </c>
    </row>
    <row r="32" spans="1:7" ht="31.5">
      <c r="A32" s="47" t="s">
        <v>47</v>
      </c>
      <c r="B32" s="47">
        <v>9990200000</v>
      </c>
      <c r="C32" s="25"/>
      <c r="D32" s="102" t="s">
        <v>130</v>
      </c>
      <c r="E32" s="17">
        <f>E38+E43+E33</f>
        <v>20299.100000000002</v>
      </c>
      <c r="F32" s="17">
        <f>F38+F43+F33</f>
        <v>20299.100000000002</v>
      </c>
      <c r="G32" s="17">
        <f>G38+G43+G33</f>
        <v>20299.100000000002</v>
      </c>
    </row>
    <row r="33" spans="1:7" ht="63">
      <c r="A33" s="47" t="s">
        <v>47</v>
      </c>
      <c r="B33" s="47">
        <v>9990210510</v>
      </c>
      <c r="C33" s="47"/>
      <c r="D33" s="102" t="s">
        <v>181</v>
      </c>
      <c r="E33" s="17">
        <f>E34+E36</f>
        <v>650</v>
      </c>
      <c r="F33" s="17">
        <f t="shared" ref="F33:G33" si="10">F34+F36</f>
        <v>650</v>
      </c>
      <c r="G33" s="17">
        <f t="shared" si="10"/>
        <v>650</v>
      </c>
    </row>
    <row r="34" spans="1:7" ht="63">
      <c r="A34" s="47" t="s">
        <v>47</v>
      </c>
      <c r="B34" s="47">
        <v>9990210510</v>
      </c>
      <c r="C34" s="47" t="s">
        <v>71</v>
      </c>
      <c r="D34" s="102" t="s">
        <v>1</v>
      </c>
      <c r="E34" s="17">
        <f>E35</f>
        <v>575</v>
      </c>
      <c r="F34" s="17">
        <f t="shared" ref="F34:G34" si="11">F35</f>
        <v>575</v>
      </c>
      <c r="G34" s="17">
        <f t="shared" si="11"/>
        <v>575</v>
      </c>
    </row>
    <row r="35" spans="1:7" ht="31.5">
      <c r="A35" s="47" t="s">
        <v>47</v>
      </c>
      <c r="B35" s="47">
        <v>9990210510</v>
      </c>
      <c r="C35" s="47">
        <v>120</v>
      </c>
      <c r="D35" s="102" t="s">
        <v>352</v>
      </c>
      <c r="E35" s="17">
        <f>'№ 7'!F22</f>
        <v>575</v>
      </c>
      <c r="F35" s="17">
        <f>'№ 7'!G22</f>
        <v>575</v>
      </c>
      <c r="G35" s="17">
        <f>'№ 7'!H22</f>
        <v>575</v>
      </c>
    </row>
    <row r="36" spans="1:7" ht="31.5">
      <c r="A36" s="47" t="s">
        <v>47</v>
      </c>
      <c r="B36" s="47">
        <v>9990210510</v>
      </c>
      <c r="C36" s="47" t="s">
        <v>72</v>
      </c>
      <c r="D36" s="102" t="s">
        <v>102</v>
      </c>
      <c r="E36" s="17">
        <f>E37</f>
        <v>75</v>
      </c>
      <c r="F36" s="17">
        <f t="shared" ref="F36:G36" si="12">F37</f>
        <v>75</v>
      </c>
      <c r="G36" s="17">
        <f t="shared" si="12"/>
        <v>75</v>
      </c>
    </row>
    <row r="37" spans="1:7" ht="31.5">
      <c r="A37" s="47" t="s">
        <v>47</v>
      </c>
      <c r="B37" s="47">
        <v>9990210510</v>
      </c>
      <c r="C37" s="47">
        <v>240</v>
      </c>
      <c r="D37" s="102" t="s">
        <v>348</v>
      </c>
      <c r="E37" s="17">
        <f>'№ 7'!F24</f>
        <v>75</v>
      </c>
      <c r="F37" s="17">
        <f>'№ 7'!G24</f>
        <v>75</v>
      </c>
      <c r="G37" s="17">
        <f>'№ 7'!H24</f>
        <v>75</v>
      </c>
    </row>
    <row r="38" spans="1:7" ht="47.25">
      <c r="A38" s="47" t="s">
        <v>47</v>
      </c>
      <c r="B38" s="47">
        <v>9990225000</v>
      </c>
      <c r="C38" s="47"/>
      <c r="D38" s="102" t="s">
        <v>131</v>
      </c>
      <c r="E38" s="17">
        <f>E39+E41</f>
        <v>19568.400000000001</v>
      </c>
      <c r="F38" s="17">
        <f t="shared" ref="F38:G38" si="13">F39+F41</f>
        <v>19568.400000000001</v>
      </c>
      <c r="G38" s="17">
        <f t="shared" si="13"/>
        <v>19568.400000000001</v>
      </c>
    </row>
    <row r="39" spans="1:7" ht="63">
      <c r="A39" s="47" t="s">
        <v>47</v>
      </c>
      <c r="B39" s="47">
        <v>9990225000</v>
      </c>
      <c r="C39" s="47" t="s">
        <v>71</v>
      </c>
      <c r="D39" s="102" t="s">
        <v>1</v>
      </c>
      <c r="E39" s="17">
        <f>E40</f>
        <v>19484.5</v>
      </c>
      <c r="F39" s="17">
        <f t="shared" ref="F39:G39" si="14">F40</f>
        <v>19484.5</v>
      </c>
      <c r="G39" s="17">
        <f t="shared" si="14"/>
        <v>19484.5</v>
      </c>
    </row>
    <row r="40" spans="1:7" ht="31.5">
      <c r="A40" s="47" t="s">
        <v>47</v>
      </c>
      <c r="B40" s="47">
        <v>9990225000</v>
      </c>
      <c r="C40" s="47">
        <v>120</v>
      </c>
      <c r="D40" s="102" t="s">
        <v>352</v>
      </c>
      <c r="E40" s="17">
        <f>'№ 7'!F27</f>
        <v>19484.5</v>
      </c>
      <c r="F40" s="17">
        <f>'№ 7'!G27</f>
        <v>19484.5</v>
      </c>
      <c r="G40" s="17">
        <f>'№ 7'!H27</f>
        <v>19484.5</v>
      </c>
    </row>
    <row r="41" spans="1:7">
      <c r="A41" s="47" t="s">
        <v>47</v>
      </c>
      <c r="B41" s="47">
        <v>9990225000</v>
      </c>
      <c r="C41" s="47" t="s">
        <v>73</v>
      </c>
      <c r="D41" s="102" t="s">
        <v>74</v>
      </c>
      <c r="E41" s="17">
        <f>E42</f>
        <v>83.9</v>
      </c>
      <c r="F41" s="17">
        <f t="shared" ref="F41:G41" si="15">F42</f>
        <v>83.9</v>
      </c>
      <c r="G41" s="17">
        <f t="shared" si="15"/>
        <v>83.9</v>
      </c>
    </row>
    <row r="42" spans="1:7">
      <c r="A42" s="47" t="s">
        <v>47</v>
      </c>
      <c r="B42" s="47">
        <v>9990225000</v>
      </c>
      <c r="C42" s="47">
        <v>850</v>
      </c>
      <c r="D42" s="102" t="s">
        <v>112</v>
      </c>
      <c r="E42" s="17">
        <f>'№ 7'!F29</f>
        <v>83.9</v>
      </c>
      <c r="F42" s="17">
        <f>'№ 7'!G29</f>
        <v>83.9</v>
      </c>
      <c r="G42" s="17">
        <f>'№ 7'!H29</f>
        <v>83.9</v>
      </c>
    </row>
    <row r="43" spans="1:7" ht="47.25">
      <c r="A43" s="47" t="s">
        <v>47</v>
      </c>
      <c r="B43" s="47">
        <v>9990226000</v>
      </c>
      <c r="C43" s="47"/>
      <c r="D43" s="102" t="s">
        <v>180</v>
      </c>
      <c r="E43" s="17">
        <f>E44</f>
        <v>80.7</v>
      </c>
      <c r="F43" s="17">
        <f t="shared" ref="F43:G44" si="16">F44</f>
        <v>80.7</v>
      </c>
      <c r="G43" s="17">
        <f t="shared" si="16"/>
        <v>80.7</v>
      </c>
    </row>
    <row r="44" spans="1:7" ht="63">
      <c r="A44" s="47" t="s">
        <v>47</v>
      </c>
      <c r="B44" s="47">
        <v>9990226000</v>
      </c>
      <c r="C44" s="47" t="s">
        <v>71</v>
      </c>
      <c r="D44" s="102" t="s">
        <v>1</v>
      </c>
      <c r="E44" s="17">
        <f>E45</f>
        <v>80.7</v>
      </c>
      <c r="F44" s="17">
        <f t="shared" si="16"/>
        <v>80.7</v>
      </c>
      <c r="G44" s="17">
        <f t="shared" si="16"/>
        <v>80.7</v>
      </c>
    </row>
    <row r="45" spans="1:7" ht="31.5">
      <c r="A45" s="47" t="s">
        <v>47</v>
      </c>
      <c r="B45" s="47">
        <v>9990226000</v>
      </c>
      <c r="C45" s="47">
        <v>120</v>
      </c>
      <c r="D45" s="102" t="s">
        <v>352</v>
      </c>
      <c r="E45" s="17">
        <f>'№ 7'!F32</f>
        <v>80.7</v>
      </c>
      <c r="F45" s="17">
        <f>'№ 7'!G32</f>
        <v>80.7</v>
      </c>
      <c r="G45" s="17">
        <f>'№ 7'!H32</f>
        <v>80.7</v>
      </c>
    </row>
    <row r="46" spans="1:7">
      <c r="A46" s="9" t="s">
        <v>189</v>
      </c>
      <c r="B46" s="10"/>
      <c r="C46" s="12"/>
      <c r="D46" s="56" t="s">
        <v>190</v>
      </c>
      <c r="E46" s="17">
        <f>E47</f>
        <v>28.6</v>
      </c>
      <c r="F46" s="17">
        <f t="shared" ref="F46:G50" si="17">F47</f>
        <v>29.9</v>
      </c>
      <c r="G46" s="17">
        <f t="shared" si="17"/>
        <v>30.9</v>
      </c>
    </row>
    <row r="47" spans="1:7">
      <c r="A47" s="9" t="s">
        <v>189</v>
      </c>
      <c r="B47" s="47">
        <v>9900000000</v>
      </c>
      <c r="C47" s="47"/>
      <c r="D47" s="102" t="s">
        <v>117</v>
      </c>
      <c r="E47" s="17">
        <f>E48</f>
        <v>28.6</v>
      </c>
      <c r="F47" s="17">
        <f t="shared" si="17"/>
        <v>29.9</v>
      </c>
      <c r="G47" s="17">
        <f t="shared" si="17"/>
        <v>30.9</v>
      </c>
    </row>
    <row r="48" spans="1:7" ht="31.5">
      <c r="A48" s="9" t="s">
        <v>189</v>
      </c>
      <c r="B48" s="47">
        <v>9930000000</v>
      </c>
      <c r="C48" s="47"/>
      <c r="D48" s="102" t="s">
        <v>191</v>
      </c>
      <c r="E48" s="17">
        <f>E49</f>
        <v>28.6</v>
      </c>
      <c r="F48" s="17">
        <f t="shared" si="17"/>
        <v>29.9</v>
      </c>
      <c r="G48" s="17">
        <f t="shared" si="17"/>
        <v>30.9</v>
      </c>
    </row>
    <row r="49" spans="1:7" ht="47.25">
      <c r="A49" s="9" t="s">
        <v>189</v>
      </c>
      <c r="B49" s="47">
        <v>9930051200</v>
      </c>
      <c r="C49" s="47"/>
      <c r="D49" s="102" t="s">
        <v>192</v>
      </c>
      <c r="E49" s="17">
        <f>E50</f>
        <v>28.6</v>
      </c>
      <c r="F49" s="17">
        <f t="shared" si="17"/>
        <v>29.9</v>
      </c>
      <c r="G49" s="17">
        <f t="shared" si="17"/>
        <v>30.9</v>
      </c>
    </row>
    <row r="50" spans="1:7" ht="31.5">
      <c r="A50" s="9" t="s">
        <v>189</v>
      </c>
      <c r="B50" s="47">
        <v>9930051200</v>
      </c>
      <c r="C50" s="47" t="s">
        <v>72</v>
      </c>
      <c r="D50" s="102" t="s">
        <v>102</v>
      </c>
      <c r="E50" s="17">
        <f>E51</f>
        <v>28.6</v>
      </c>
      <c r="F50" s="17">
        <f t="shared" si="17"/>
        <v>29.9</v>
      </c>
      <c r="G50" s="17">
        <f t="shared" si="17"/>
        <v>30.9</v>
      </c>
    </row>
    <row r="51" spans="1:7" ht="31.5">
      <c r="A51" s="9" t="s">
        <v>189</v>
      </c>
      <c r="B51" s="47">
        <v>9930051200</v>
      </c>
      <c r="C51" s="47">
        <v>240</v>
      </c>
      <c r="D51" s="102" t="s">
        <v>348</v>
      </c>
      <c r="E51" s="17">
        <f>'№ 7'!F38</f>
        <v>28.6</v>
      </c>
      <c r="F51" s="17">
        <f>'№ 7'!G38</f>
        <v>29.9</v>
      </c>
      <c r="G51" s="17">
        <f>'№ 7'!H38</f>
        <v>30.9</v>
      </c>
    </row>
    <row r="52" spans="1:7" ht="31.5">
      <c r="A52" s="47" t="s">
        <v>48</v>
      </c>
      <c r="B52" s="47" t="s">
        <v>69</v>
      </c>
      <c r="C52" s="47" t="s">
        <v>69</v>
      </c>
      <c r="D52" s="102" t="s">
        <v>8</v>
      </c>
      <c r="E52" s="17">
        <f>E53</f>
        <v>6273.2999999999993</v>
      </c>
      <c r="F52" s="17">
        <f t="shared" ref="F52:G55" si="18">F53</f>
        <v>6273.2999999999993</v>
      </c>
      <c r="G52" s="17">
        <f t="shared" si="18"/>
        <v>6273.2999999999993</v>
      </c>
    </row>
    <row r="53" spans="1:7">
      <c r="A53" s="47" t="s">
        <v>48</v>
      </c>
      <c r="B53" s="47">
        <v>9900000000</v>
      </c>
      <c r="C53" s="47"/>
      <c r="D53" s="102" t="s">
        <v>117</v>
      </c>
      <c r="E53" s="17">
        <f>E54</f>
        <v>6273.2999999999993</v>
      </c>
      <c r="F53" s="17">
        <f t="shared" si="18"/>
        <v>6273.2999999999993</v>
      </c>
      <c r="G53" s="17">
        <f t="shared" si="18"/>
        <v>6273.2999999999993</v>
      </c>
    </row>
    <row r="54" spans="1:7" ht="31.5">
      <c r="A54" s="47" t="s">
        <v>48</v>
      </c>
      <c r="B54" s="47">
        <v>9990000000</v>
      </c>
      <c r="C54" s="47"/>
      <c r="D54" s="102" t="s">
        <v>178</v>
      </c>
      <c r="E54" s="17">
        <f>E55</f>
        <v>6273.2999999999993</v>
      </c>
      <c r="F54" s="17">
        <f t="shared" si="18"/>
        <v>6273.2999999999993</v>
      </c>
      <c r="G54" s="17">
        <f t="shared" si="18"/>
        <v>6273.2999999999993</v>
      </c>
    </row>
    <row r="55" spans="1:7" ht="31.5">
      <c r="A55" s="47" t="s">
        <v>48</v>
      </c>
      <c r="B55" s="47">
        <v>9990200000</v>
      </c>
      <c r="C55" s="25"/>
      <c r="D55" s="102" t="s">
        <v>130</v>
      </c>
      <c r="E55" s="17">
        <f>E56</f>
        <v>6273.2999999999993</v>
      </c>
      <c r="F55" s="17">
        <f t="shared" si="18"/>
        <v>6273.2999999999993</v>
      </c>
      <c r="G55" s="17">
        <f t="shared" si="18"/>
        <v>6273.2999999999993</v>
      </c>
    </row>
    <row r="56" spans="1:7" ht="47.25">
      <c r="A56" s="47" t="s">
        <v>48</v>
      </c>
      <c r="B56" s="47">
        <v>9990225000</v>
      </c>
      <c r="C56" s="47"/>
      <c r="D56" s="102" t="s">
        <v>131</v>
      </c>
      <c r="E56" s="17">
        <f>E57+E59</f>
        <v>6273.2999999999993</v>
      </c>
      <c r="F56" s="17">
        <f t="shared" ref="F56:G56" si="19">F57+F59</f>
        <v>6273.2999999999993</v>
      </c>
      <c r="G56" s="17">
        <f t="shared" si="19"/>
        <v>6273.2999999999993</v>
      </c>
    </row>
    <row r="57" spans="1:7" ht="63">
      <c r="A57" s="47" t="s">
        <v>48</v>
      </c>
      <c r="B57" s="47">
        <v>9990225000</v>
      </c>
      <c r="C57" s="47" t="s">
        <v>71</v>
      </c>
      <c r="D57" s="102" t="s">
        <v>1</v>
      </c>
      <c r="E57" s="17">
        <f>E58</f>
        <v>6178.9</v>
      </c>
      <c r="F57" s="17">
        <f t="shared" ref="F57:G57" si="20">F58</f>
        <v>6178.9</v>
      </c>
      <c r="G57" s="17">
        <f t="shared" si="20"/>
        <v>6178.9</v>
      </c>
    </row>
    <row r="58" spans="1:7" ht="31.5">
      <c r="A58" s="47" t="s">
        <v>48</v>
      </c>
      <c r="B58" s="47">
        <v>9990225000</v>
      </c>
      <c r="C58" s="47">
        <v>120</v>
      </c>
      <c r="D58" s="102" t="s">
        <v>352</v>
      </c>
      <c r="E58" s="17">
        <f>'№ 7'!F365</f>
        <v>6178.9</v>
      </c>
      <c r="F58" s="17">
        <f>'№ 7'!G365</f>
        <v>6178.9</v>
      </c>
      <c r="G58" s="17">
        <f>'№ 7'!H365</f>
        <v>6178.9</v>
      </c>
    </row>
    <row r="59" spans="1:7">
      <c r="A59" s="47" t="s">
        <v>48</v>
      </c>
      <c r="B59" s="47">
        <v>9990225000</v>
      </c>
      <c r="C59" s="47" t="s">
        <v>73</v>
      </c>
      <c r="D59" s="102" t="s">
        <v>74</v>
      </c>
      <c r="E59" s="17">
        <f>E60</f>
        <v>94.4</v>
      </c>
      <c r="F59" s="17">
        <f t="shared" ref="F59:G59" si="21">F60</f>
        <v>94.4</v>
      </c>
      <c r="G59" s="17">
        <f t="shared" si="21"/>
        <v>94.4</v>
      </c>
    </row>
    <row r="60" spans="1:7">
      <c r="A60" s="47" t="s">
        <v>48</v>
      </c>
      <c r="B60" s="47">
        <v>9990225000</v>
      </c>
      <c r="C60" s="47">
        <v>850</v>
      </c>
      <c r="D60" s="102" t="s">
        <v>112</v>
      </c>
      <c r="E60" s="17">
        <f>'№ 7'!F367</f>
        <v>94.4</v>
      </c>
      <c r="F60" s="17">
        <f>'№ 7'!G367</f>
        <v>94.4</v>
      </c>
      <c r="G60" s="17">
        <f>'№ 7'!H367</f>
        <v>94.4</v>
      </c>
    </row>
    <row r="61" spans="1:7">
      <c r="A61" s="23" t="s">
        <v>271</v>
      </c>
      <c r="B61" s="47"/>
      <c r="C61" s="47"/>
      <c r="D61" s="13" t="s">
        <v>272</v>
      </c>
      <c r="E61" s="17">
        <f t="shared" ref="E61:E66" si="22">E62</f>
        <v>88.6</v>
      </c>
      <c r="F61" s="17">
        <f t="shared" ref="F61:G66" si="23">F62</f>
        <v>88.6</v>
      </c>
      <c r="G61" s="17">
        <f t="shared" si="23"/>
        <v>88.6</v>
      </c>
    </row>
    <row r="62" spans="1:7" ht="47.25">
      <c r="A62" s="9" t="s">
        <v>271</v>
      </c>
      <c r="B62" s="48">
        <v>1200000000</v>
      </c>
      <c r="C62" s="47"/>
      <c r="D62" s="96" t="s">
        <v>218</v>
      </c>
      <c r="E62" s="17">
        <f t="shared" si="22"/>
        <v>88.6</v>
      </c>
      <c r="F62" s="17">
        <f t="shared" si="23"/>
        <v>88.6</v>
      </c>
      <c r="G62" s="17">
        <f t="shared" si="23"/>
        <v>88.6</v>
      </c>
    </row>
    <row r="63" spans="1:7" ht="31.5">
      <c r="A63" s="9" t="s">
        <v>271</v>
      </c>
      <c r="B63" s="47">
        <v>1240000000</v>
      </c>
      <c r="C63" s="47"/>
      <c r="D63" s="96" t="s">
        <v>151</v>
      </c>
      <c r="E63" s="17">
        <f t="shared" si="22"/>
        <v>88.6</v>
      </c>
      <c r="F63" s="17">
        <f t="shared" si="23"/>
        <v>88.6</v>
      </c>
      <c r="G63" s="17">
        <f t="shared" si="23"/>
        <v>88.6</v>
      </c>
    </row>
    <row r="64" spans="1:7" ht="31.5">
      <c r="A64" s="23" t="s">
        <v>271</v>
      </c>
      <c r="B64" s="47">
        <v>1240500000</v>
      </c>
      <c r="C64" s="47"/>
      <c r="D64" s="96" t="s">
        <v>152</v>
      </c>
      <c r="E64" s="17">
        <f t="shared" si="22"/>
        <v>88.6</v>
      </c>
      <c r="F64" s="17">
        <f t="shared" si="23"/>
        <v>88.6</v>
      </c>
      <c r="G64" s="17">
        <f t="shared" si="23"/>
        <v>88.6</v>
      </c>
    </row>
    <row r="65" spans="1:7" ht="31.5">
      <c r="A65" s="9" t="s">
        <v>271</v>
      </c>
      <c r="B65" s="47">
        <v>1240520410</v>
      </c>
      <c r="C65" s="47"/>
      <c r="D65" s="116" t="s">
        <v>258</v>
      </c>
      <c r="E65" s="17">
        <f t="shared" si="22"/>
        <v>88.6</v>
      </c>
      <c r="F65" s="17">
        <f t="shared" si="23"/>
        <v>88.6</v>
      </c>
      <c r="G65" s="17">
        <f t="shared" si="23"/>
        <v>88.6</v>
      </c>
    </row>
    <row r="66" spans="1:7">
      <c r="A66" s="9" t="s">
        <v>271</v>
      </c>
      <c r="B66" s="47">
        <v>1240520410</v>
      </c>
      <c r="C66" s="47" t="s">
        <v>73</v>
      </c>
      <c r="D66" s="96" t="s">
        <v>74</v>
      </c>
      <c r="E66" s="17">
        <f t="shared" si="22"/>
        <v>88.6</v>
      </c>
      <c r="F66" s="17">
        <f t="shared" si="23"/>
        <v>88.6</v>
      </c>
      <c r="G66" s="17">
        <f t="shared" si="23"/>
        <v>88.6</v>
      </c>
    </row>
    <row r="67" spans="1:7" ht="31.5">
      <c r="A67" s="9" t="s">
        <v>271</v>
      </c>
      <c r="B67" s="47">
        <v>1240520410</v>
      </c>
      <c r="C67" s="47">
        <v>860</v>
      </c>
      <c r="D67" s="96" t="s">
        <v>354</v>
      </c>
      <c r="E67" s="17">
        <f>'№ 7'!F45</f>
        <v>88.6</v>
      </c>
      <c r="F67" s="17">
        <f>'№ 7'!G45</f>
        <v>88.6</v>
      </c>
      <c r="G67" s="17">
        <f>'№ 7'!H45</f>
        <v>88.6</v>
      </c>
    </row>
    <row r="68" spans="1:7">
      <c r="A68" s="47" t="s">
        <v>49</v>
      </c>
      <c r="B68" s="47"/>
      <c r="C68" s="47"/>
      <c r="D68" s="102" t="s">
        <v>9</v>
      </c>
      <c r="E68" s="17">
        <f>E69</f>
        <v>1000</v>
      </c>
      <c r="F68" s="17">
        <f t="shared" ref="F68:G72" si="24">F69</f>
        <v>800</v>
      </c>
      <c r="G68" s="17">
        <f t="shared" si="24"/>
        <v>0</v>
      </c>
    </row>
    <row r="69" spans="1:7">
      <c r="A69" s="47" t="s">
        <v>49</v>
      </c>
      <c r="B69" s="47">
        <v>9900000000</v>
      </c>
      <c r="C69" s="47"/>
      <c r="D69" s="102" t="s">
        <v>117</v>
      </c>
      <c r="E69" s="17">
        <f>E70</f>
        <v>1000</v>
      </c>
      <c r="F69" s="17">
        <f t="shared" si="24"/>
        <v>800</v>
      </c>
      <c r="G69" s="17">
        <f t="shared" si="24"/>
        <v>0</v>
      </c>
    </row>
    <row r="70" spans="1:7">
      <c r="A70" s="47" t="s">
        <v>49</v>
      </c>
      <c r="B70" s="47">
        <v>9910000000</v>
      </c>
      <c r="C70" s="47"/>
      <c r="D70" s="102" t="s">
        <v>9</v>
      </c>
      <c r="E70" s="17">
        <f>E71</f>
        <v>1000</v>
      </c>
      <c r="F70" s="17">
        <f t="shared" si="24"/>
        <v>800</v>
      </c>
      <c r="G70" s="17">
        <f t="shared" si="24"/>
        <v>0</v>
      </c>
    </row>
    <row r="71" spans="1:7" ht="31.5">
      <c r="A71" s="47" t="s">
        <v>49</v>
      </c>
      <c r="B71" s="47">
        <v>9910020000</v>
      </c>
      <c r="C71" s="47"/>
      <c r="D71" s="102" t="s">
        <v>196</v>
      </c>
      <c r="E71" s="17">
        <f>E72</f>
        <v>1000</v>
      </c>
      <c r="F71" s="17">
        <f t="shared" si="24"/>
        <v>800</v>
      </c>
      <c r="G71" s="17">
        <f t="shared" si="24"/>
        <v>0</v>
      </c>
    </row>
    <row r="72" spans="1:7">
      <c r="A72" s="47" t="s">
        <v>49</v>
      </c>
      <c r="B72" s="47">
        <v>9910020000</v>
      </c>
      <c r="C72" s="48" t="s">
        <v>73</v>
      </c>
      <c r="D72" s="96" t="s">
        <v>74</v>
      </c>
      <c r="E72" s="17">
        <f>E73</f>
        <v>1000</v>
      </c>
      <c r="F72" s="17">
        <f t="shared" si="24"/>
        <v>800</v>
      </c>
      <c r="G72" s="17">
        <f t="shared" si="24"/>
        <v>0</v>
      </c>
    </row>
    <row r="73" spans="1:7">
      <c r="A73" s="47" t="s">
        <v>49</v>
      </c>
      <c r="B73" s="47">
        <v>9910020000</v>
      </c>
      <c r="C73" s="2" t="s">
        <v>197</v>
      </c>
      <c r="D73" s="99" t="s">
        <v>198</v>
      </c>
      <c r="E73" s="17">
        <f>'№ 7'!F373</f>
        <v>1000</v>
      </c>
      <c r="F73" s="17">
        <f>'№ 7'!G373</f>
        <v>800</v>
      </c>
      <c r="G73" s="17">
        <f>'№ 7'!H373</f>
        <v>0</v>
      </c>
    </row>
    <row r="74" spans="1:7">
      <c r="A74" s="49" t="s">
        <v>63</v>
      </c>
      <c r="B74" s="49" t="s">
        <v>69</v>
      </c>
      <c r="C74" s="49" t="s">
        <v>69</v>
      </c>
      <c r="D74" s="13" t="s">
        <v>25</v>
      </c>
      <c r="E74" s="7">
        <f>E75+E93+E99+E125</f>
        <v>39550.400000000001</v>
      </c>
      <c r="F74" s="7">
        <f>F75+F93+F99+F125</f>
        <v>39509.800000000003</v>
      </c>
      <c r="G74" s="7">
        <f>G75+G93+G99+G125</f>
        <v>38948</v>
      </c>
    </row>
    <row r="75" spans="1:7" ht="47.25">
      <c r="A75" s="47" t="s">
        <v>63</v>
      </c>
      <c r="B75" s="48">
        <v>1200000000</v>
      </c>
      <c r="C75" s="47"/>
      <c r="D75" s="102" t="s">
        <v>218</v>
      </c>
      <c r="E75" s="17">
        <f>E76</f>
        <v>718.9</v>
      </c>
      <c r="F75" s="17">
        <f t="shared" ref="F75:G75" si="25">F76</f>
        <v>718.9</v>
      </c>
      <c r="G75" s="17">
        <f t="shared" si="25"/>
        <v>434.9</v>
      </c>
    </row>
    <row r="76" spans="1:7" ht="31.5">
      <c r="A76" s="47" t="s">
        <v>63</v>
      </c>
      <c r="B76" s="47">
        <v>1240000000</v>
      </c>
      <c r="C76" s="47"/>
      <c r="D76" s="102" t="s">
        <v>151</v>
      </c>
      <c r="E76" s="17">
        <f>E77+E86</f>
        <v>718.9</v>
      </c>
      <c r="F76" s="17">
        <f>F77+F86</f>
        <v>718.9</v>
      </c>
      <c r="G76" s="17">
        <f>G77+G86</f>
        <v>434.9</v>
      </c>
    </row>
    <row r="77" spans="1:7" ht="31.5">
      <c r="A77" s="47" t="s">
        <v>63</v>
      </c>
      <c r="B77" s="47">
        <v>1240200000</v>
      </c>
      <c r="C77" s="47"/>
      <c r="D77" s="102" t="s">
        <v>171</v>
      </c>
      <c r="E77" s="17">
        <f>E78+E83</f>
        <v>84</v>
      </c>
      <c r="F77" s="17">
        <f t="shared" ref="F77:G77" si="26">F78+F83</f>
        <v>84</v>
      </c>
      <c r="G77" s="17">
        <f t="shared" si="26"/>
        <v>0</v>
      </c>
    </row>
    <row r="78" spans="1:7">
      <c r="A78" s="47" t="s">
        <v>63</v>
      </c>
      <c r="B78" s="47">
        <v>1240220340</v>
      </c>
      <c r="C78" s="47"/>
      <c r="D78" s="102" t="s">
        <v>182</v>
      </c>
      <c r="E78" s="17">
        <f>E79+E81</f>
        <v>77.400000000000006</v>
      </c>
      <c r="F78" s="17">
        <f t="shared" ref="F78:G78" si="27">F79+F81</f>
        <v>77.400000000000006</v>
      </c>
      <c r="G78" s="17">
        <f t="shared" si="27"/>
        <v>0</v>
      </c>
    </row>
    <row r="79" spans="1:7" ht="31.5">
      <c r="A79" s="47" t="s">
        <v>63</v>
      </c>
      <c r="B79" s="47">
        <v>1240220340</v>
      </c>
      <c r="C79" s="48" t="s">
        <v>72</v>
      </c>
      <c r="D79" s="96" t="s">
        <v>102</v>
      </c>
      <c r="E79" s="17">
        <f>E80</f>
        <v>47.4</v>
      </c>
      <c r="F79" s="17">
        <f t="shared" ref="F79:G79" si="28">F80</f>
        <v>47.4</v>
      </c>
      <c r="G79" s="17">
        <f t="shared" si="28"/>
        <v>0</v>
      </c>
    </row>
    <row r="80" spans="1:7" ht="31.5">
      <c r="A80" s="47" t="s">
        <v>63</v>
      </c>
      <c r="B80" s="47">
        <v>1240220340</v>
      </c>
      <c r="C80" s="47">
        <v>240</v>
      </c>
      <c r="D80" s="102" t="s">
        <v>348</v>
      </c>
      <c r="E80" s="17">
        <f>'№ 7'!F52</f>
        <v>47.4</v>
      </c>
      <c r="F80" s="17">
        <f>'№ 7'!G52</f>
        <v>47.4</v>
      </c>
      <c r="G80" s="17">
        <f>'№ 7'!H52</f>
        <v>0</v>
      </c>
    </row>
    <row r="81" spans="1:7">
      <c r="A81" s="47" t="s">
        <v>63</v>
      </c>
      <c r="B81" s="47">
        <v>1240220340</v>
      </c>
      <c r="C81" s="48" t="s">
        <v>76</v>
      </c>
      <c r="D81" s="96" t="s">
        <v>77</v>
      </c>
      <c r="E81" s="17">
        <f>E82</f>
        <v>30</v>
      </c>
      <c r="F81" s="17">
        <f t="shared" ref="F81:G81" si="29">F82</f>
        <v>30</v>
      </c>
      <c r="G81" s="17">
        <f t="shared" si="29"/>
        <v>0</v>
      </c>
    </row>
    <row r="82" spans="1:7">
      <c r="A82" s="47" t="s">
        <v>63</v>
      </c>
      <c r="B82" s="47">
        <v>1240220340</v>
      </c>
      <c r="C82" s="47">
        <v>350</v>
      </c>
      <c r="D82" s="99" t="s">
        <v>183</v>
      </c>
      <c r="E82" s="17">
        <f>'№ 7'!F54</f>
        <v>30</v>
      </c>
      <c r="F82" s="17">
        <f>'№ 7'!G54</f>
        <v>30</v>
      </c>
      <c r="G82" s="17">
        <f>'№ 7'!H54</f>
        <v>0</v>
      </c>
    </row>
    <row r="83" spans="1:7" ht="31.5">
      <c r="A83" s="110" t="s">
        <v>63</v>
      </c>
      <c r="B83" s="110">
        <v>1240220360</v>
      </c>
      <c r="C83" s="110"/>
      <c r="D83" s="99" t="s">
        <v>380</v>
      </c>
      <c r="E83" s="17">
        <f>E84</f>
        <v>6.6</v>
      </c>
      <c r="F83" s="17">
        <f t="shared" ref="F83:G84" si="30">F84</f>
        <v>6.6</v>
      </c>
      <c r="G83" s="17">
        <f t="shared" si="30"/>
        <v>0</v>
      </c>
    </row>
    <row r="84" spans="1:7">
      <c r="A84" s="110" t="s">
        <v>63</v>
      </c>
      <c r="B84" s="110">
        <v>1240220360</v>
      </c>
      <c r="C84" s="112" t="s">
        <v>76</v>
      </c>
      <c r="D84" s="111" t="s">
        <v>77</v>
      </c>
      <c r="E84" s="17">
        <f>E85</f>
        <v>6.6</v>
      </c>
      <c r="F84" s="17">
        <f t="shared" si="30"/>
        <v>6.6</v>
      </c>
      <c r="G84" s="17">
        <f t="shared" si="30"/>
        <v>0</v>
      </c>
    </row>
    <row r="85" spans="1:7">
      <c r="A85" s="110" t="s">
        <v>63</v>
      </c>
      <c r="B85" s="110">
        <v>1240220360</v>
      </c>
      <c r="C85" s="110">
        <v>350</v>
      </c>
      <c r="D85" s="99" t="s">
        <v>183</v>
      </c>
      <c r="E85" s="17">
        <f>'№ 7'!F57</f>
        <v>6.6</v>
      </c>
      <c r="F85" s="17">
        <f>'№ 7'!G57</f>
        <v>6.6</v>
      </c>
      <c r="G85" s="17">
        <f>'№ 7'!H57</f>
        <v>0</v>
      </c>
    </row>
    <row r="86" spans="1:7" ht="31.5">
      <c r="A86" s="47" t="s">
        <v>63</v>
      </c>
      <c r="B86" s="47">
        <v>1240500000</v>
      </c>
      <c r="C86" s="47"/>
      <c r="D86" s="102" t="s">
        <v>152</v>
      </c>
      <c r="E86" s="17">
        <f>E87+E90</f>
        <v>634.9</v>
      </c>
      <c r="F86" s="17">
        <f t="shared" ref="F86:G86" si="31">F87+F90</f>
        <v>634.9</v>
      </c>
      <c r="G86" s="17">
        <f t="shared" si="31"/>
        <v>434.9</v>
      </c>
    </row>
    <row r="87" spans="1:7" ht="31.5">
      <c r="A87" s="47" t="s">
        <v>63</v>
      </c>
      <c r="B87" s="47">
        <v>1240520410</v>
      </c>
      <c r="C87" s="47"/>
      <c r="D87" s="102" t="s">
        <v>258</v>
      </c>
      <c r="E87" s="17">
        <f>E88</f>
        <v>119.5</v>
      </c>
      <c r="F87" s="17">
        <f t="shared" ref="F87:G88" si="32">F88</f>
        <v>119.5</v>
      </c>
      <c r="G87" s="17">
        <f t="shared" si="32"/>
        <v>119.5</v>
      </c>
    </row>
    <row r="88" spans="1:7">
      <c r="A88" s="47" t="s">
        <v>63</v>
      </c>
      <c r="B88" s="47">
        <v>1240520410</v>
      </c>
      <c r="C88" s="47" t="s">
        <v>73</v>
      </c>
      <c r="D88" s="102" t="s">
        <v>74</v>
      </c>
      <c r="E88" s="17">
        <f>E89</f>
        <v>119.5</v>
      </c>
      <c r="F88" s="17">
        <f t="shared" si="32"/>
        <v>119.5</v>
      </c>
      <c r="G88" s="17">
        <f t="shared" si="32"/>
        <v>119.5</v>
      </c>
    </row>
    <row r="89" spans="1:7">
      <c r="A89" s="47" t="s">
        <v>63</v>
      </c>
      <c r="B89" s="47">
        <v>1240520410</v>
      </c>
      <c r="C89" s="47">
        <v>850</v>
      </c>
      <c r="D89" s="102" t="s">
        <v>112</v>
      </c>
      <c r="E89" s="17">
        <f>'№ 7'!F61</f>
        <v>119.5</v>
      </c>
      <c r="F89" s="17">
        <f>'№ 7'!G61</f>
        <v>119.5</v>
      </c>
      <c r="G89" s="17">
        <f>'№ 7'!H61</f>
        <v>119.5</v>
      </c>
    </row>
    <row r="90" spans="1:7" ht="31.5">
      <c r="A90" s="47" t="s">
        <v>63</v>
      </c>
      <c r="B90" s="47">
        <v>1240520460</v>
      </c>
      <c r="C90" s="47"/>
      <c r="D90" s="102" t="s">
        <v>276</v>
      </c>
      <c r="E90" s="17">
        <f>E91</f>
        <v>515.4</v>
      </c>
      <c r="F90" s="17">
        <f t="shared" ref="F90:G91" si="33">F91</f>
        <v>515.4</v>
      </c>
      <c r="G90" s="17">
        <f t="shared" si="33"/>
        <v>315.39999999999998</v>
      </c>
    </row>
    <row r="91" spans="1:7" ht="31.5">
      <c r="A91" s="47" t="s">
        <v>63</v>
      </c>
      <c r="B91" s="47">
        <v>1240520460</v>
      </c>
      <c r="C91" s="48" t="s">
        <v>72</v>
      </c>
      <c r="D91" s="96" t="s">
        <v>102</v>
      </c>
      <c r="E91" s="17">
        <f>E92</f>
        <v>515.4</v>
      </c>
      <c r="F91" s="17">
        <f t="shared" si="33"/>
        <v>515.4</v>
      </c>
      <c r="G91" s="17">
        <f t="shared" si="33"/>
        <v>315.39999999999998</v>
      </c>
    </row>
    <row r="92" spans="1:7" ht="31.5">
      <c r="A92" s="47" t="s">
        <v>63</v>
      </c>
      <c r="B92" s="47">
        <v>1240520460</v>
      </c>
      <c r="C92" s="47">
        <v>240</v>
      </c>
      <c r="D92" s="102" t="s">
        <v>348</v>
      </c>
      <c r="E92" s="17">
        <f>'№ 7'!F64</f>
        <v>515.4</v>
      </c>
      <c r="F92" s="17">
        <f>'№ 7'!G64</f>
        <v>515.4</v>
      </c>
      <c r="G92" s="17">
        <f>'№ 7'!H64</f>
        <v>315.39999999999998</v>
      </c>
    </row>
    <row r="93" spans="1:7" ht="31.5">
      <c r="A93" s="47" t="s">
        <v>63</v>
      </c>
      <c r="B93" s="48">
        <v>1500000000</v>
      </c>
      <c r="C93" s="47"/>
      <c r="D93" s="102" t="s">
        <v>219</v>
      </c>
      <c r="E93" s="17">
        <f>E94</f>
        <v>111.4</v>
      </c>
      <c r="F93" s="17">
        <f t="shared" ref="F93:G97" si="34">F94</f>
        <v>111.4</v>
      </c>
      <c r="G93" s="17">
        <f t="shared" si="34"/>
        <v>0</v>
      </c>
    </row>
    <row r="94" spans="1:7">
      <c r="A94" s="47" t="s">
        <v>63</v>
      </c>
      <c r="B94" s="47">
        <v>1510000000</v>
      </c>
      <c r="C94" s="47"/>
      <c r="D94" s="102" t="s">
        <v>185</v>
      </c>
      <c r="E94" s="17">
        <f>E95</f>
        <v>111.4</v>
      </c>
      <c r="F94" s="17">
        <f t="shared" si="34"/>
        <v>111.4</v>
      </c>
      <c r="G94" s="17">
        <f t="shared" si="34"/>
        <v>0</v>
      </c>
    </row>
    <row r="95" spans="1:7" ht="47.25">
      <c r="A95" s="47" t="s">
        <v>63</v>
      </c>
      <c r="B95" s="47">
        <v>1510200000</v>
      </c>
      <c r="C95" s="47"/>
      <c r="D95" s="102" t="s">
        <v>220</v>
      </c>
      <c r="E95" s="17">
        <f>E96</f>
        <v>111.4</v>
      </c>
      <c r="F95" s="17">
        <f t="shared" si="34"/>
        <v>111.4</v>
      </c>
      <c r="G95" s="17">
        <f t="shared" si="34"/>
        <v>0</v>
      </c>
    </row>
    <row r="96" spans="1:7" ht="31.5">
      <c r="A96" s="47" t="s">
        <v>63</v>
      </c>
      <c r="B96" s="47">
        <v>1510220170</v>
      </c>
      <c r="C96" s="47"/>
      <c r="D96" s="102" t="s">
        <v>221</v>
      </c>
      <c r="E96" s="17">
        <f>E97</f>
        <v>111.4</v>
      </c>
      <c r="F96" s="17">
        <f t="shared" si="34"/>
        <v>111.4</v>
      </c>
      <c r="G96" s="17">
        <f t="shared" si="34"/>
        <v>0</v>
      </c>
    </row>
    <row r="97" spans="1:7">
      <c r="A97" s="47" t="s">
        <v>63</v>
      </c>
      <c r="B97" s="47">
        <v>1510220170</v>
      </c>
      <c r="C97" s="48" t="s">
        <v>76</v>
      </c>
      <c r="D97" s="96" t="s">
        <v>77</v>
      </c>
      <c r="E97" s="17">
        <f>E98</f>
        <v>111.4</v>
      </c>
      <c r="F97" s="17">
        <f t="shared" si="34"/>
        <v>111.4</v>
      </c>
      <c r="G97" s="17">
        <f t="shared" si="34"/>
        <v>0</v>
      </c>
    </row>
    <row r="98" spans="1:7">
      <c r="A98" s="47" t="s">
        <v>63</v>
      </c>
      <c r="B98" s="47">
        <v>1510220170</v>
      </c>
      <c r="C98" s="1" t="s">
        <v>187</v>
      </c>
      <c r="D98" s="103" t="s">
        <v>186</v>
      </c>
      <c r="E98" s="17">
        <f>'№ 7'!F70</f>
        <v>111.4</v>
      </c>
      <c r="F98" s="17">
        <f>'№ 7'!G70</f>
        <v>111.4</v>
      </c>
      <c r="G98" s="17">
        <f>'№ 7'!H70</f>
        <v>0</v>
      </c>
    </row>
    <row r="99" spans="1:7" ht="47.25">
      <c r="A99" s="48" t="s">
        <v>63</v>
      </c>
      <c r="B99" s="48">
        <v>1600000000</v>
      </c>
      <c r="C99" s="48"/>
      <c r="D99" s="96" t="s">
        <v>126</v>
      </c>
      <c r="E99" s="17">
        <f>E100+E108+E120</f>
        <v>5386.6</v>
      </c>
      <c r="F99" s="17">
        <f>F100+F108+F120</f>
        <v>5346</v>
      </c>
      <c r="G99" s="17">
        <f>G100+G108+G120</f>
        <v>5179.6000000000004</v>
      </c>
    </row>
    <row r="100" spans="1:7" ht="31.5">
      <c r="A100" s="48" t="s">
        <v>63</v>
      </c>
      <c r="B100" s="48">
        <v>1620000000</v>
      </c>
      <c r="C100" s="48"/>
      <c r="D100" s="96" t="s">
        <v>119</v>
      </c>
      <c r="E100" s="17">
        <f>E101</f>
        <v>2836.5</v>
      </c>
      <c r="F100" s="17">
        <f t="shared" ref="F100:G100" si="35">F101</f>
        <v>2836.5</v>
      </c>
      <c r="G100" s="17">
        <f t="shared" si="35"/>
        <v>2710.5</v>
      </c>
    </row>
    <row r="101" spans="1:7">
      <c r="A101" s="48" t="s">
        <v>63</v>
      </c>
      <c r="B101" s="48">
        <v>1620100000</v>
      </c>
      <c r="C101" s="48"/>
      <c r="D101" s="96" t="s">
        <v>120</v>
      </c>
      <c r="E101" s="17">
        <f>E102+E105</f>
        <v>2836.5</v>
      </c>
      <c r="F101" s="17">
        <f t="shared" ref="F101:G101" si="36">F102+F105</f>
        <v>2836.5</v>
      </c>
      <c r="G101" s="17">
        <f t="shared" si="36"/>
        <v>2710.5</v>
      </c>
    </row>
    <row r="102" spans="1:7">
      <c r="A102" s="48" t="s">
        <v>63</v>
      </c>
      <c r="B102" s="48">
        <v>1620120210</v>
      </c>
      <c r="C102" s="19"/>
      <c r="D102" s="96" t="s">
        <v>121</v>
      </c>
      <c r="E102" s="17">
        <f>E103</f>
        <v>2710.5</v>
      </c>
      <c r="F102" s="17">
        <f t="shared" ref="F102:G102" si="37">F103</f>
        <v>2710.5</v>
      </c>
      <c r="G102" s="17">
        <f t="shared" si="37"/>
        <v>2710.5</v>
      </c>
    </row>
    <row r="103" spans="1:7" ht="31.5">
      <c r="A103" s="48" t="s">
        <v>63</v>
      </c>
      <c r="B103" s="48">
        <v>1620120210</v>
      </c>
      <c r="C103" s="48" t="s">
        <v>72</v>
      </c>
      <c r="D103" s="96" t="s">
        <v>102</v>
      </c>
      <c r="E103" s="17">
        <f>'№ 7'!F76+'№ 7'!F396</f>
        <v>2710.5</v>
      </c>
      <c r="F103" s="17">
        <f>'№ 7'!G76+'№ 7'!G396</f>
        <v>2710.5</v>
      </c>
      <c r="G103" s="17">
        <f>'№ 7'!H76+'№ 7'!H396</f>
        <v>2710.5</v>
      </c>
    </row>
    <row r="104" spans="1:7" ht="31.5">
      <c r="A104" s="48" t="s">
        <v>63</v>
      </c>
      <c r="B104" s="48">
        <v>1620120210</v>
      </c>
      <c r="C104" s="47">
        <v>240</v>
      </c>
      <c r="D104" s="96" t="s">
        <v>348</v>
      </c>
      <c r="E104" s="17">
        <f>'№ 7'!F76+'№ 7'!F396</f>
        <v>2710.5</v>
      </c>
      <c r="F104" s="17">
        <f>'№ 7'!G76+'№ 7'!G396</f>
        <v>2710.5</v>
      </c>
      <c r="G104" s="17">
        <f>'№ 7'!H76+'№ 7'!H396</f>
        <v>2710.5</v>
      </c>
    </row>
    <row r="105" spans="1:7" ht="31.5">
      <c r="A105" s="48" t="s">
        <v>63</v>
      </c>
      <c r="B105" s="48">
        <v>1620120220</v>
      </c>
      <c r="C105" s="47"/>
      <c r="D105" s="96" t="s">
        <v>118</v>
      </c>
      <c r="E105" s="17">
        <f>E106</f>
        <v>126</v>
      </c>
      <c r="F105" s="17">
        <f t="shared" ref="F105:G106" si="38">F106</f>
        <v>126</v>
      </c>
      <c r="G105" s="17">
        <f t="shared" si="38"/>
        <v>0</v>
      </c>
    </row>
    <row r="106" spans="1:7" ht="31.5">
      <c r="A106" s="48" t="s">
        <v>63</v>
      </c>
      <c r="B106" s="48">
        <v>1620120220</v>
      </c>
      <c r="C106" s="48" t="s">
        <v>72</v>
      </c>
      <c r="D106" s="96" t="s">
        <v>102</v>
      </c>
      <c r="E106" s="17">
        <f>E107</f>
        <v>126</v>
      </c>
      <c r="F106" s="17">
        <f t="shared" si="38"/>
        <v>126</v>
      </c>
      <c r="G106" s="17">
        <f t="shared" si="38"/>
        <v>0</v>
      </c>
    </row>
    <row r="107" spans="1:7" ht="31.5">
      <c r="A107" s="48" t="s">
        <v>63</v>
      </c>
      <c r="B107" s="48">
        <v>1620120220</v>
      </c>
      <c r="C107" s="47">
        <v>240</v>
      </c>
      <c r="D107" s="96" t="s">
        <v>348</v>
      </c>
      <c r="E107" s="17">
        <f>'№ 7'!F397</f>
        <v>126</v>
      </c>
      <c r="F107" s="17">
        <f>'№ 7'!G397</f>
        <v>126</v>
      </c>
      <c r="G107" s="17">
        <f>'№ 7'!H397</f>
        <v>0</v>
      </c>
    </row>
    <row r="108" spans="1:7" ht="47.25">
      <c r="A108" s="48" t="s">
        <v>63</v>
      </c>
      <c r="B108" s="48">
        <v>1630000000</v>
      </c>
      <c r="C108" s="47"/>
      <c r="D108" s="96" t="s">
        <v>260</v>
      </c>
      <c r="E108" s="17">
        <f>E109+E116</f>
        <v>2523.6000000000004</v>
      </c>
      <c r="F108" s="17">
        <f>F109+F116</f>
        <v>2483</v>
      </c>
      <c r="G108" s="17">
        <f>G109+G116</f>
        <v>2469.1</v>
      </c>
    </row>
    <row r="109" spans="1:7" ht="47.25">
      <c r="A109" s="48" t="s">
        <v>63</v>
      </c>
      <c r="B109" s="47">
        <v>1630100000</v>
      </c>
      <c r="C109" s="47"/>
      <c r="D109" s="102" t="s">
        <v>261</v>
      </c>
      <c r="E109" s="17">
        <f>E110+E113</f>
        <v>2255.1000000000004</v>
      </c>
      <c r="F109" s="17">
        <f t="shared" ref="F109:G109" si="39">F110+F113</f>
        <v>2291.6999999999998</v>
      </c>
      <c r="G109" s="17">
        <f t="shared" si="39"/>
        <v>2271.6</v>
      </c>
    </row>
    <row r="110" spans="1:7" ht="47.25">
      <c r="A110" s="47" t="s">
        <v>63</v>
      </c>
      <c r="B110" s="47">
        <v>1630120180</v>
      </c>
      <c r="C110" s="47"/>
      <c r="D110" s="102" t="s">
        <v>262</v>
      </c>
      <c r="E110" s="17">
        <f>E111</f>
        <v>1262.9000000000001</v>
      </c>
      <c r="F110" s="17">
        <f t="shared" ref="F110:G111" si="40">F111</f>
        <v>1293.4000000000001</v>
      </c>
      <c r="G110" s="17">
        <f t="shared" si="40"/>
        <v>1345.2</v>
      </c>
    </row>
    <row r="111" spans="1:7" ht="31.5">
      <c r="A111" s="48" t="s">
        <v>63</v>
      </c>
      <c r="B111" s="47">
        <v>1630120180</v>
      </c>
      <c r="C111" s="47" t="s">
        <v>72</v>
      </c>
      <c r="D111" s="102" t="s">
        <v>102</v>
      </c>
      <c r="E111" s="17">
        <f>E112</f>
        <v>1262.9000000000001</v>
      </c>
      <c r="F111" s="17">
        <f t="shared" si="40"/>
        <v>1293.4000000000001</v>
      </c>
      <c r="G111" s="17">
        <f t="shared" si="40"/>
        <v>1345.2</v>
      </c>
    </row>
    <row r="112" spans="1:7" ht="31.5">
      <c r="A112" s="48" t="s">
        <v>63</v>
      </c>
      <c r="B112" s="47">
        <v>1630120180</v>
      </c>
      <c r="C112" s="47">
        <v>240</v>
      </c>
      <c r="D112" s="102" t="s">
        <v>348</v>
      </c>
      <c r="E112" s="17">
        <f>'№ 7'!F81+'№ 7'!F380</f>
        <v>1262.9000000000001</v>
      </c>
      <c r="F112" s="17">
        <f>'№ 7'!G81+'№ 7'!G380</f>
        <v>1293.4000000000001</v>
      </c>
      <c r="G112" s="17">
        <f>'№ 7'!H81+'№ 7'!H380</f>
        <v>1345.2</v>
      </c>
    </row>
    <row r="113" spans="1:7" ht="47.25">
      <c r="A113" s="47" t="s">
        <v>63</v>
      </c>
      <c r="B113" s="47">
        <v>1630120520</v>
      </c>
      <c r="C113" s="47"/>
      <c r="D113" s="102" t="s">
        <v>268</v>
      </c>
      <c r="E113" s="17">
        <f>E114</f>
        <v>992.2</v>
      </c>
      <c r="F113" s="17">
        <f t="shared" ref="F113:G114" si="41">F114</f>
        <v>998.3</v>
      </c>
      <c r="G113" s="17">
        <f t="shared" si="41"/>
        <v>926.4</v>
      </c>
    </row>
    <row r="114" spans="1:7" ht="31.5">
      <c r="A114" s="48" t="s">
        <v>63</v>
      </c>
      <c r="B114" s="47">
        <v>1630120520</v>
      </c>
      <c r="C114" s="47" t="s">
        <v>72</v>
      </c>
      <c r="D114" s="102" t="s">
        <v>102</v>
      </c>
      <c r="E114" s="17">
        <f>E115</f>
        <v>992.2</v>
      </c>
      <c r="F114" s="17">
        <f t="shared" si="41"/>
        <v>998.3</v>
      </c>
      <c r="G114" s="17">
        <f t="shared" si="41"/>
        <v>926.4</v>
      </c>
    </row>
    <row r="115" spans="1:7" ht="31.5">
      <c r="A115" s="48" t="s">
        <v>63</v>
      </c>
      <c r="B115" s="47">
        <v>1630120520</v>
      </c>
      <c r="C115" s="47">
        <v>240</v>
      </c>
      <c r="D115" s="102" t="s">
        <v>348</v>
      </c>
      <c r="E115" s="17">
        <f>'№ 7'!F84</f>
        <v>992.2</v>
      </c>
      <c r="F115" s="17">
        <f>'№ 7'!G84</f>
        <v>998.3</v>
      </c>
      <c r="G115" s="17">
        <f>'№ 7'!H84</f>
        <v>926.4</v>
      </c>
    </row>
    <row r="116" spans="1:7" ht="47.25">
      <c r="A116" s="47" t="s">
        <v>63</v>
      </c>
      <c r="B116" s="47">
        <v>1630200000</v>
      </c>
      <c r="C116" s="47"/>
      <c r="D116" s="102" t="s">
        <v>263</v>
      </c>
      <c r="E116" s="17">
        <f>E117</f>
        <v>268.5</v>
      </c>
      <c r="F116" s="17">
        <f t="shared" ref="F116:G118" si="42">F117</f>
        <v>191.3</v>
      </c>
      <c r="G116" s="17">
        <f t="shared" si="42"/>
        <v>197.5</v>
      </c>
    </row>
    <row r="117" spans="1:7" ht="31.5">
      <c r="A117" s="48" t="s">
        <v>63</v>
      </c>
      <c r="B117" s="47">
        <v>1630220530</v>
      </c>
      <c r="C117" s="47"/>
      <c r="D117" s="102" t="s">
        <v>264</v>
      </c>
      <c r="E117" s="17">
        <f>E118</f>
        <v>268.5</v>
      </c>
      <c r="F117" s="17">
        <f t="shared" si="42"/>
        <v>191.3</v>
      </c>
      <c r="G117" s="17">
        <f t="shared" si="42"/>
        <v>197.5</v>
      </c>
    </row>
    <row r="118" spans="1:7" ht="31.5">
      <c r="A118" s="48" t="s">
        <v>63</v>
      </c>
      <c r="B118" s="47">
        <v>1630220530</v>
      </c>
      <c r="C118" s="47" t="s">
        <v>72</v>
      </c>
      <c r="D118" s="102" t="s">
        <v>102</v>
      </c>
      <c r="E118" s="17">
        <f>E119</f>
        <v>268.5</v>
      </c>
      <c r="F118" s="17">
        <f t="shared" si="42"/>
        <v>191.3</v>
      </c>
      <c r="G118" s="17">
        <f t="shared" si="42"/>
        <v>197.5</v>
      </c>
    </row>
    <row r="119" spans="1:7" ht="31.5">
      <c r="A119" s="47" t="s">
        <v>63</v>
      </c>
      <c r="B119" s="47">
        <v>1630220530</v>
      </c>
      <c r="C119" s="47">
        <v>240</v>
      </c>
      <c r="D119" s="102" t="s">
        <v>348</v>
      </c>
      <c r="E119" s="17">
        <f>'№ 7'!F88</f>
        <v>268.5</v>
      </c>
      <c r="F119" s="17">
        <f>'№ 7'!G88</f>
        <v>191.3</v>
      </c>
      <c r="G119" s="17">
        <f>'№ 7'!H88</f>
        <v>197.5</v>
      </c>
    </row>
    <row r="120" spans="1:7" ht="47.25">
      <c r="A120" s="47" t="s">
        <v>63</v>
      </c>
      <c r="B120" s="48">
        <v>1640000000</v>
      </c>
      <c r="C120" s="1"/>
      <c r="D120" s="103" t="s">
        <v>253</v>
      </c>
      <c r="E120" s="17">
        <f>E121</f>
        <v>26.5</v>
      </c>
      <c r="F120" s="17">
        <f t="shared" ref="F120:G123" si="43">F121</f>
        <v>26.5</v>
      </c>
      <c r="G120" s="17">
        <f t="shared" si="43"/>
        <v>0</v>
      </c>
    </row>
    <row r="121" spans="1:7" ht="31.5">
      <c r="A121" s="47" t="s">
        <v>63</v>
      </c>
      <c r="B121" s="47">
        <v>1640200000</v>
      </c>
      <c r="C121" s="1"/>
      <c r="D121" s="103" t="s">
        <v>256</v>
      </c>
      <c r="E121" s="17">
        <f>E122</f>
        <v>26.5</v>
      </c>
      <c r="F121" s="17">
        <f t="shared" si="43"/>
        <v>26.5</v>
      </c>
      <c r="G121" s="17">
        <f t="shared" si="43"/>
        <v>0</v>
      </c>
    </row>
    <row r="122" spans="1:7">
      <c r="A122" s="47" t="s">
        <v>63</v>
      </c>
      <c r="B122" s="47">
        <v>1640220250</v>
      </c>
      <c r="C122" s="1"/>
      <c r="D122" s="103" t="s">
        <v>254</v>
      </c>
      <c r="E122" s="17">
        <f>E123</f>
        <v>26.5</v>
      </c>
      <c r="F122" s="17">
        <f t="shared" si="43"/>
        <v>26.5</v>
      </c>
      <c r="G122" s="17">
        <f t="shared" si="43"/>
        <v>0</v>
      </c>
    </row>
    <row r="123" spans="1:7" ht="31.5">
      <c r="A123" s="47" t="s">
        <v>63</v>
      </c>
      <c r="B123" s="47">
        <v>1640220250</v>
      </c>
      <c r="C123" s="48" t="s">
        <v>72</v>
      </c>
      <c r="D123" s="96" t="s">
        <v>102</v>
      </c>
      <c r="E123" s="17">
        <f>E124</f>
        <v>26.5</v>
      </c>
      <c r="F123" s="17">
        <f t="shared" si="43"/>
        <v>26.5</v>
      </c>
      <c r="G123" s="17">
        <f t="shared" si="43"/>
        <v>0</v>
      </c>
    </row>
    <row r="124" spans="1:7" ht="31.5">
      <c r="A124" s="47" t="s">
        <v>63</v>
      </c>
      <c r="B124" s="47">
        <v>1640220250</v>
      </c>
      <c r="C124" s="47">
        <v>240</v>
      </c>
      <c r="D124" s="102" t="s">
        <v>348</v>
      </c>
      <c r="E124" s="17">
        <f>'№ 7'!F93</f>
        <v>26.5</v>
      </c>
      <c r="F124" s="17">
        <f>'№ 7'!G93</f>
        <v>26.5</v>
      </c>
      <c r="G124" s="17">
        <f>'№ 7'!H93</f>
        <v>0</v>
      </c>
    </row>
    <row r="125" spans="1:7">
      <c r="A125" s="47" t="s">
        <v>63</v>
      </c>
      <c r="B125" s="47">
        <v>9900000000</v>
      </c>
      <c r="C125" s="47"/>
      <c r="D125" s="102" t="s">
        <v>117</v>
      </c>
      <c r="E125" s="17">
        <f>E126</f>
        <v>33333.5</v>
      </c>
      <c r="F125" s="17">
        <f t="shared" ref="F125:G125" si="44">F126</f>
        <v>33333.5</v>
      </c>
      <c r="G125" s="17">
        <f t="shared" si="44"/>
        <v>33333.5</v>
      </c>
    </row>
    <row r="126" spans="1:7" ht="31.5">
      <c r="A126" s="47" t="s">
        <v>63</v>
      </c>
      <c r="B126" s="47">
        <v>9990000000</v>
      </c>
      <c r="C126" s="47"/>
      <c r="D126" s="102" t="s">
        <v>178</v>
      </c>
      <c r="E126" s="17">
        <f>E127+E139</f>
        <v>33333.5</v>
      </c>
      <c r="F126" s="17">
        <f>F127+F139</f>
        <v>33333.5</v>
      </c>
      <c r="G126" s="17">
        <f>G127+G139</f>
        <v>33333.5</v>
      </c>
    </row>
    <row r="127" spans="1:7" ht="31.5">
      <c r="A127" s="47" t="s">
        <v>63</v>
      </c>
      <c r="B127" s="47">
        <v>9990200000</v>
      </c>
      <c r="C127" s="25"/>
      <c r="D127" s="102" t="s">
        <v>130</v>
      </c>
      <c r="E127" s="17">
        <f>E136+E128+E133</f>
        <v>4725.0999999999995</v>
      </c>
      <c r="F127" s="17">
        <f>F136+F128+F133</f>
        <v>4725.0999999999995</v>
      </c>
      <c r="G127" s="17">
        <f>G136+G128+G133</f>
        <v>4725.0999999999995</v>
      </c>
    </row>
    <row r="128" spans="1:7" ht="78.75">
      <c r="A128" s="47" t="s">
        <v>63</v>
      </c>
      <c r="B128" s="47">
        <v>9990210540</v>
      </c>
      <c r="C128" s="47"/>
      <c r="D128" s="102" t="s">
        <v>188</v>
      </c>
      <c r="E128" s="17">
        <f>E129+E131</f>
        <v>264</v>
      </c>
      <c r="F128" s="17">
        <f>F129+F131</f>
        <v>264</v>
      </c>
      <c r="G128" s="17">
        <f>G129+G131</f>
        <v>264</v>
      </c>
    </row>
    <row r="129" spans="1:7" ht="63">
      <c r="A129" s="47" t="s">
        <v>63</v>
      </c>
      <c r="B129" s="47">
        <v>9990210540</v>
      </c>
      <c r="C129" s="47" t="s">
        <v>71</v>
      </c>
      <c r="D129" s="102" t="s">
        <v>1</v>
      </c>
      <c r="E129" s="17">
        <f>E130</f>
        <v>256.3</v>
      </c>
      <c r="F129" s="17">
        <f>F130</f>
        <v>256.3</v>
      </c>
      <c r="G129" s="17">
        <f>G130</f>
        <v>256.3</v>
      </c>
    </row>
    <row r="130" spans="1:7" ht="31.5">
      <c r="A130" s="47" t="s">
        <v>63</v>
      </c>
      <c r="B130" s="47">
        <v>9990210540</v>
      </c>
      <c r="C130" s="47">
        <v>120</v>
      </c>
      <c r="D130" s="102" t="s">
        <v>352</v>
      </c>
      <c r="E130" s="17">
        <f>'№ 7'!F99</f>
        <v>256.3</v>
      </c>
      <c r="F130" s="17">
        <f>'№ 7'!G99</f>
        <v>256.3</v>
      </c>
      <c r="G130" s="17">
        <f>'№ 7'!H99</f>
        <v>256.3</v>
      </c>
    </row>
    <row r="131" spans="1:7" ht="31.5">
      <c r="A131" s="47" t="s">
        <v>63</v>
      </c>
      <c r="B131" s="47">
        <v>9990210540</v>
      </c>
      <c r="C131" s="47" t="s">
        <v>72</v>
      </c>
      <c r="D131" s="102" t="s">
        <v>102</v>
      </c>
      <c r="E131" s="17">
        <f>E132</f>
        <v>7.7</v>
      </c>
      <c r="F131" s="17">
        <f t="shared" ref="F131:G131" si="45">F132</f>
        <v>7.7</v>
      </c>
      <c r="G131" s="17">
        <f t="shared" si="45"/>
        <v>7.7</v>
      </c>
    </row>
    <row r="132" spans="1:7" ht="31.5">
      <c r="A132" s="47" t="s">
        <v>63</v>
      </c>
      <c r="B132" s="47">
        <v>9990210540</v>
      </c>
      <c r="C132" s="47">
        <v>240</v>
      </c>
      <c r="D132" s="102" t="s">
        <v>348</v>
      </c>
      <c r="E132" s="17">
        <f>'№ 7'!F101</f>
        <v>7.7</v>
      </c>
      <c r="F132" s="17">
        <f>'№ 7'!G101</f>
        <v>7.7</v>
      </c>
      <c r="G132" s="17">
        <f>'№ 7'!H101</f>
        <v>7.7</v>
      </c>
    </row>
    <row r="133" spans="1:7" ht="47.25">
      <c r="A133" s="48" t="s">
        <v>63</v>
      </c>
      <c r="B133" s="47">
        <v>9990225000</v>
      </c>
      <c r="C133" s="47"/>
      <c r="D133" s="102" t="s">
        <v>131</v>
      </c>
      <c r="E133" s="17">
        <f>E134</f>
        <v>4011.2</v>
      </c>
      <c r="F133" s="17">
        <f t="shared" ref="F133:G133" si="46">F134</f>
        <v>4011.2</v>
      </c>
      <c r="G133" s="17">
        <f t="shared" si="46"/>
        <v>4011.2</v>
      </c>
    </row>
    <row r="134" spans="1:7" ht="63">
      <c r="A134" s="48" t="s">
        <v>63</v>
      </c>
      <c r="B134" s="47">
        <v>9990225000</v>
      </c>
      <c r="C134" s="48" t="s">
        <v>71</v>
      </c>
      <c r="D134" s="96" t="s">
        <v>1</v>
      </c>
      <c r="E134" s="17">
        <f>E135</f>
        <v>4011.2</v>
      </c>
      <c r="F134" s="17">
        <f t="shared" ref="F134:G134" si="47">F135</f>
        <v>4011.2</v>
      </c>
      <c r="G134" s="17">
        <f t="shared" si="47"/>
        <v>4011.2</v>
      </c>
    </row>
    <row r="135" spans="1:7" ht="31.5">
      <c r="A135" s="48" t="s">
        <v>63</v>
      </c>
      <c r="B135" s="47">
        <v>9990225000</v>
      </c>
      <c r="C135" s="47">
        <v>120</v>
      </c>
      <c r="D135" s="102" t="s">
        <v>352</v>
      </c>
      <c r="E135" s="17">
        <f>'№ 7'!F405</f>
        <v>4011.2</v>
      </c>
      <c r="F135" s="17">
        <f>'№ 7'!G405</f>
        <v>4011.2</v>
      </c>
      <c r="G135" s="17">
        <f>'№ 7'!H405</f>
        <v>4011.2</v>
      </c>
    </row>
    <row r="136" spans="1:7" ht="47.25">
      <c r="A136" s="47" t="s">
        <v>63</v>
      </c>
      <c r="B136" s="47">
        <v>9990226000</v>
      </c>
      <c r="C136" s="47"/>
      <c r="D136" s="102" t="s">
        <v>180</v>
      </c>
      <c r="E136" s="17">
        <f>E137</f>
        <v>449.9</v>
      </c>
      <c r="F136" s="17">
        <f t="shared" ref="F136:G137" si="48">F137</f>
        <v>449.9</v>
      </c>
      <c r="G136" s="17">
        <f t="shared" si="48"/>
        <v>449.9</v>
      </c>
    </row>
    <row r="137" spans="1:7" ht="63">
      <c r="A137" s="47" t="s">
        <v>63</v>
      </c>
      <c r="B137" s="47">
        <v>9990226000</v>
      </c>
      <c r="C137" s="47" t="s">
        <v>71</v>
      </c>
      <c r="D137" s="102" t="s">
        <v>1</v>
      </c>
      <c r="E137" s="17">
        <f>E138</f>
        <v>449.9</v>
      </c>
      <c r="F137" s="17">
        <f t="shared" si="48"/>
        <v>449.9</v>
      </c>
      <c r="G137" s="17">
        <f t="shared" si="48"/>
        <v>449.9</v>
      </c>
    </row>
    <row r="138" spans="1:7" ht="31.5">
      <c r="A138" s="47" t="s">
        <v>63</v>
      </c>
      <c r="B138" s="47">
        <v>9990226000</v>
      </c>
      <c r="C138" s="47">
        <v>120</v>
      </c>
      <c r="D138" s="102" t="s">
        <v>352</v>
      </c>
      <c r="E138" s="17">
        <f>'№ 7'!F104</f>
        <v>449.9</v>
      </c>
      <c r="F138" s="17">
        <f>'№ 7'!G104</f>
        <v>449.9</v>
      </c>
      <c r="G138" s="17">
        <f>'№ 7'!H104</f>
        <v>449.9</v>
      </c>
    </row>
    <row r="139" spans="1:7" ht="31.5">
      <c r="A139" s="47" t="s">
        <v>63</v>
      </c>
      <c r="B139" s="47">
        <v>9990300000</v>
      </c>
      <c r="C139" s="47"/>
      <c r="D139" s="102" t="s">
        <v>193</v>
      </c>
      <c r="E139" s="17">
        <f>E140+E142+E144</f>
        <v>28608.399999999998</v>
      </c>
      <c r="F139" s="17">
        <f t="shared" ref="F139:G139" si="49">F140+F142+F144</f>
        <v>28608.399999999998</v>
      </c>
      <c r="G139" s="17">
        <f t="shared" si="49"/>
        <v>28608.399999999998</v>
      </c>
    </row>
    <row r="140" spans="1:7" ht="63">
      <c r="A140" s="47" t="s">
        <v>63</v>
      </c>
      <c r="B140" s="47">
        <v>9990300000</v>
      </c>
      <c r="C140" s="47" t="s">
        <v>71</v>
      </c>
      <c r="D140" s="102" t="s">
        <v>1</v>
      </c>
      <c r="E140" s="17">
        <f>E141</f>
        <v>20347.599999999999</v>
      </c>
      <c r="F140" s="17">
        <f t="shared" ref="F140:G140" si="50">F141</f>
        <v>20347.599999999999</v>
      </c>
      <c r="G140" s="17">
        <f t="shared" si="50"/>
        <v>20347.599999999999</v>
      </c>
    </row>
    <row r="141" spans="1:7">
      <c r="A141" s="47" t="s">
        <v>63</v>
      </c>
      <c r="B141" s="47">
        <v>9990300000</v>
      </c>
      <c r="C141" s="47">
        <v>110</v>
      </c>
      <c r="D141" s="103" t="s">
        <v>194</v>
      </c>
      <c r="E141" s="17">
        <f>'№ 7'!F107</f>
        <v>20347.599999999999</v>
      </c>
      <c r="F141" s="17">
        <f>'№ 7'!G107</f>
        <v>20347.599999999999</v>
      </c>
      <c r="G141" s="17">
        <f>'№ 7'!H107</f>
        <v>20347.599999999999</v>
      </c>
    </row>
    <row r="142" spans="1:7" ht="31.5">
      <c r="A142" s="47" t="s">
        <v>63</v>
      </c>
      <c r="B142" s="47">
        <v>9990300000</v>
      </c>
      <c r="C142" s="47" t="s">
        <v>72</v>
      </c>
      <c r="D142" s="102" t="s">
        <v>102</v>
      </c>
      <c r="E142" s="17">
        <f>E143</f>
        <v>7883.8</v>
      </c>
      <c r="F142" s="17">
        <f t="shared" ref="F142:G142" si="51">F143</f>
        <v>7883.8</v>
      </c>
      <c r="G142" s="17">
        <f t="shared" si="51"/>
        <v>7883.8</v>
      </c>
    </row>
    <row r="143" spans="1:7" ht="31.5">
      <c r="A143" s="47" t="s">
        <v>63</v>
      </c>
      <c r="B143" s="47">
        <v>9990300000</v>
      </c>
      <c r="C143" s="47">
        <v>240</v>
      </c>
      <c r="D143" s="102" t="s">
        <v>348</v>
      </c>
      <c r="E143" s="17">
        <f>'№ 7'!F109</f>
        <v>7883.8</v>
      </c>
      <c r="F143" s="17">
        <f>'№ 7'!G109</f>
        <v>7883.8</v>
      </c>
      <c r="G143" s="17">
        <f>'№ 7'!H109</f>
        <v>7883.8</v>
      </c>
    </row>
    <row r="144" spans="1:7">
      <c r="A144" s="47" t="s">
        <v>63</v>
      </c>
      <c r="B144" s="47">
        <v>9990300000</v>
      </c>
      <c r="C144" s="47" t="s">
        <v>73</v>
      </c>
      <c r="D144" s="102" t="s">
        <v>74</v>
      </c>
      <c r="E144" s="17">
        <f>E145</f>
        <v>377</v>
      </c>
      <c r="F144" s="17">
        <f t="shared" ref="F144:G144" si="52">F145</f>
        <v>377</v>
      </c>
      <c r="G144" s="17">
        <f t="shared" si="52"/>
        <v>377</v>
      </c>
    </row>
    <row r="145" spans="1:7">
      <c r="A145" s="47" t="s">
        <v>63</v>
      </c>
      <c r="B145" s="47">
        <v>9990300000</v>
      </c>
      <c r="C145" s="47">
        <v>850</v>
      </c>
      <c r="D145" s="102" t="s">
        <v>112</v>
      </c>
      <c r="E145" s="17">
        <f>'№ 7'!F111</f>
        <v>377</v>
      </c>
      <c r="F145" s="17">
        <f>'№ 7'!G111</f>
        <v>377</v>
      </c>
      <c r="G145" s="17">
        <f>'№ 7'!H111</f>
        <v>377</v>
      </c>
    </row>
    <row r="146" spans="1:7" ht="31.5">
      <c r="A146" s="4" t="s">
        <v>58</v>
      </c>
      <c r="B146" s="4" t="s">
        <v>69</v>
      </c>
      <c r="C146" s="4" t="s">
        <v>69</v>
      </c>
      <c r="D146" s="20" t="s">
        <v>26</v>
      </c>
      <c r="E146" s="6">
        <f>E147+E159</f>
        <v>8877.7000000000007</v>
      </c>
      <c r="F146" s="6">
        <f t="shared" ref="F146:G146" si="53">F147+F159</f>
        <v>8932.4</v>
      </c>
      <c r="G146" s="6">
        <f t="shared" si="53"/>
        <v>8984.6</v>
      </c>
    </row>
    <row r="147" spans="1:7">
      <c r="A147" s="47" t="s">
        <v>78</v>
      </c>
      <c r="B147" s="47" t="s">
        <v>69</v>
      </c>
      <c r="C147" s="47" t="s">
        <v>69</v>
      </c>
      <c r="D147" s="102" t="s">
        <v>79</v>
      </c>
      <c r="E147" s="17">
        <f>E148</f>
        <v>1458.2</v>
      </c>
      <c r="F147" s="17">
        <f t="shared" ref="F147:G149" si="54">F148</f>
        <v>1512.9</v>
      </c>
      <c r="G147" s="17">
        <f t="shared" si="54"/>
        <v>1565.1000000000001</v>
      </c>
    </row>
    <row r="148" spans="1:7">
      <c r="A148" s="47" t="s">
        <v>78</v>
      </c>
      <c r="B148" s="47">
        <v>9900000000</v>
      </c>
      <c r="C148" s="47"/>
      <c r="D148" s="102" t="s">
        <v>117</v>
      </c>
      <c r="E148" s="17">
        <f>E149</f>
        <v>1458.2</v>
      </c>
      <c r="F148" s="17">
        <f t="shared" si="54"/>
        <v>1512.9</v>
      </c>
      <c r="G148" s="17">
        <f t="shared" si="54"/>
        <v>1565.1000000000001</v>
      </c>
    </row>
    <row r="149" spans="1:7" ht="31.5">
      <c r="A149" s="47" t="s">
        <v>78</v>
      </c>
      <c r="B149" s="47">
        <v>9990000000</v>
      </c>
      <c r="C149" s="47"/>
      <c r="D149" s="102" t="s">
        <v>178</v>
      </c>
      <c r="E149" s="17">
        <f>E150</f>
        <v>1458.2</v>
      </c>
      <c r="F149" s="17">
        <f t="shared" si="54"/>
        <v>1512.9</v>
      </c>
      <c r="G149" s="17">
        <f t="shared" si="54"/>
        <v>1565.1000000000001</v>
      </c>
    </row>
    <row r="150" spans="1:7" ht="31.5">
      <c r="A150" s="47" t="s">
        <v>78</v>
      </c>
      <c r="B150" s="47">
        <v>9990200000</v>
      </c>
      <c r="C150" s="25"/>
      <c r="D150" s="102" t="s">
        <v>130</v>
      </c>
      <c r="E150" s="17">
        <f>E151+E154</f>
        <v>1458.2</v>
      </c>
      <c r="F150" s="17">
        <f t="shared" ref="F150:G150" si="55">F151+F154</f>
        <v>1512.9</v>
      </c>
      <c r="G150" s="17">
        <f t="shared" si="55"/>
        <v>1565.1000000000001</v>
      </c>
    </row>
    <row r="151" spans="1:7" ht="47.25">
      <c r="A151" s="47" t="s">
        <v>78</v>
      </c>
      <c r="B151" s="47">
        <v>9990226000</v>
      </c>
      <c r="C151" s="47"/>
      <c r="D151" s="102" t="s">
        <v>180</v>
      </c>
      <c r="E151" s="17">
        <f>E152</f>
        <v>131.69999999999999</v>
      </c>
      <c r="F151" s="17">
        <f t="shared" ref="F151:G152" si="56">F152</f>
        <v>131.69999999999999</v>
      </c>
      <c r="G151" s="17">
        <f t="shared" si="56"/>
        <v>131.69999999999999</v>
      </c>
    </row>
    <row r="152" spans="1:7" ht="63">
      <c r="A152" s="47" t="s">
        <v>78</v>
      </c>
      <c r="B152" s="47">
        <v>9990226000</v>
      </c>
      <c r="C152" s="47" t="s">
        <v>71</v>
      </c>
      <c r="D152" s="102" t="s">
        <v>1</v>
      </c>
      <c r="E152" s="17">
        <f>E153</f>
        <v>131.69999999999999</v>
      </c>
      <c r="F152" s="17">
        <f t="shared" si="56"/>
        <v>131.69999999999999</v>
      </c>
      <c r="G152" s="17">
        <f t="shared" si="56"/>
        <v>131.69999999999999</v>
      </c>
    </row>
    <row r="153" spans="1:7" ht="31.5">
      <c r="A153" s="47" t="s">
        <v>78</v>
      </c>
      <c r="B153" s="47">
        <v>9990226000</v>
      </c>
      <c r="C153" s="47">
        <v>120</v>
      </c>
      <c r="D153" s="102" t="s">
        <v>352</v>
      </c>
      <c r="E153" s="17">
        <f>'№ 7'!F119</f>
        <v>131.69999999999999</v>
      </c>
      <c r="F153" s="17">
        <f>'№ 7'!G119</f>
        <v>131.69999999999999</v>
      </c>
      <c r="G153" s="17">
        <f>'№ 7'!H119</f>
        <v>131.69999999999999</v>
      </c>
    </row>
    <row r="154" spans="1:7" ht="31.5">
      <c r="A154" s="47" t="s">
        <v>78</v>
      </c>
      <c r="B154" s="47">
        <v>9990259300</v>
      </c>
      <c r="C154" s="47"/>
      <c r="D154" s="102" t="s">
        <v>195</v>
      </c>
      <c r="E154" s="17">
        <f>E155+E157</f>
        <v>1326.5</v>
      </c>
      <c r="F154" s="17">
        <f t="shared" ref="F154:G154" si="57">F155+F157</f>
        <v>1381.2</v>
      </c>
      <c r="G154" s="17">
        <f t="shared" si="57"/>
        <v>1433.4</v>
      </c>
    </row>
    <row r="155" spans="1:7" ht="63">
      <c r="A155" s="47" t="s">
        <v>78</v>
      </c>
      <c r="B155" s="47">
        <v>9990259300</v>
      </c>
      <c r="C155" s="47" t="s">
        <v>71</v>
      </c>
      <c r="D155" s="102" t="s">
        <v>1</v>
      </c>
      <c r="E155" s="17">
        <f>E156</f>
        <v>1212.2</v>
      </c>
      <c r="F155" s="17">
        <f t="shared" ref="F155:G155" si="58">F156</f>
        <v>1212.2</v>
      </c>
      <c r="G155" s="17">
        <f t="shared" si="58"/>
        <v>1212.2</v>
      </c>
    </row>
    <row r="156" spans="1:7" ht="31.5">
      <c r="A156" s="47" t="s">
        <v>78</v>
      </c>
      <c r="B156" s="47">
        <v>9990259300</v>
      </c>
      <c r="C156" s="47">
        <v>120</v>
      </c>
      <c r="D156" s="102" t="s">
        <v>352</v>
      </c>
      <c r="E156" s="17">
        <f>'№ 7'!F122</f>
        <v>1212.2</v>
      </c>
      <c r="F156" s="17">
        <f>'№ 7'!G122</f>
        <v>1212.2</v>
      </c>
      <c r="G156" s="17">
        <f>'№ 7'!H122</f>
        <v>1212.2</v>
      </c>
    </row>
    <row r="157" spans="1:7" ht="31.5">
      <c r="A157" s="47" t="s">
        <v>78</v>
      </c>
      <c r="B157" s="47">
        <v>9990259300</v>
      </c>
      <c r="C157" s="47" t="s">
        <v>72</v>
      </c>
      <c r="D157" s="102" t="s">
        <v>102</v>
      </c>
      <c r="E157" s="17">
        <f>E158</f>
        <v>114.3</v>
      </c>
      <c r="F157" s="17">
        <f t="shared" ref="F157:G157" si="59">F158</f>
        <v>169</v>
      </c>
      <c r="G157" s="17">
        <f t="shared" si="59"/>
        <v>221.2</v>
      </c>
    </row>
    <row r="158" spans="1:7" ht="31.5">
      <c r="A158" s="47" t="s">
        <v>78</v>
      </c>
      <c r="B158" s="47">
        <v>9990259300</v>
      </c>
      <c r="C158" s="47">
        <v>240</v>
      </c>
      <c r="D158" s="102" t="s">
        <v>348</v>
      </c>
      <c r="E158" s="17">
        <f>'№ 7'!F124</f>
        <v>114.3</v>
      </c>
      <c r="F158" s="17">
        <f>'№ 7'!G124</f>
        <v>169</v>
      </c>
      <c r="G158" s="17">
        <f>'№ 7'!H124</f>
        <v>221.2</v>
      </c>
    </row>
    <row r="159" spans="1:7" ht="31.5">
      <c r="A159" s="47" t="s">
        <v>50</v>
      </c>
      <c r="B159" s="47"/>
      <c r="C159" s="47"/>
      <c r="D159" s="102" t="s">
        <v>16</v>
      </c>
      <c r="E159" s="17">
        <f t="shared" ref="E159:G164" si="60">E160</f>
        <v>7419.5</v>
      </c>
      <c r="F159" s="17">
        <f t="shared" si="60"/>
        <v>7419.5</v>
      </c>
      <c r="G159" s="17">
        <f t="shared" si="60"/>
        <v>7419.5</v>
      </c>
    </row>
    <row r="160" spans="1:7" ht="31.5">
      <c r="A160" s="47" t="s">
        <v>50</v>
      </c>
      <c r="B160" s="48">
        <v>1500000000</v>
      </c>
      <c r="C160" s="47"/>
      <c r="D160" s="102" t="s">
        <v>219</v>
      </c>
      <c r="E160" s="17">
        <f t="shared" si="60"/>
        <v>7419.5</v>
      </c>
      <c r="F160" s="17">
        <f t="shared" si="60"/>
        <v>7419.5</v>
      </c>
      <c r="G160" s="17">
        <f t="shared" si="60"/>
        <v>7419.5</v>
      </c>
    </row>
    <row r="161" spans="1:7">
      <c r="A161" s="47" t="s">
        <v>50</v>
      </c>
      <c r="B161" s="47">
        <v>1510000000</v>
      </c>
      <c r="C161" s="47"/>
      <c r="D161" s="102" t="s">
        <v>185</v>
      </c>
      <c r="E161" s="17">
        <f t="shared" si="60"/>
        <v>7419.5</v>
      </c>
      <c r="F161" s="17">
        <f t="shared" si="60"/>
        <v>7419.5</v>
      </c>
      <c r="G161" s="17">
        <f t="shared" si="60"/>
        <v>7419.5</v>
      </c>
    </row>
    <row r="162" spans="1:7" ht="47.25">
      <c r="A162" s="47" t="s">
        <v>50</v>
      </c>
      <c r="B162" s="47">
        <v>1510100000</v>
      </c>
      <c r="C162" s="47"/>
      <c r="D162" s="102" t="s">
        <v>222</v>
      </c>
      <c r="E162" s="17">
        <f>E163</f>
        <v>7419.5</v>
      </c>
      <c r="F162" s="17">
        <f t="shared" si="60"/>
        <v>7419.5</v>
      </c>
      <c r="G162" s="17">
        <f t="shared" si="60"/>
        <v>7419.5</v>
      </c>
    </row>
    <row r="163" spans="1:7" ht="31.5">
      <c r="A163" s="47" t="s">
        <v>50</v>
      </c>
      <c r="B163" s="47">
        <v>1510120010</v>
      </c>
      <c r="C163" s="47"/>
      <c r="D163" s="102" t="s">
        <v>136</v>
      </c>
      <c r="E163" s="17">
        <f t="shared" si="60"/>
        <v>7419.5</v>
      </c>
      <c r="F163" s="17">
        <f t="shared" si="60"/>
        <v>7419.5</v>
      </c>
      <c r="G163" s="17">
        <f t="shared" si="60"/>
        <v>7419.5</v>
      </c>
    </row>
    <row r="164" spans="1:7" ht="31.5">
      <c r="A164" s="47" t="s">
        <v>50</v>
      </c>
      <c r="B164" s="47">
        <v>1510120010</v>
      </c>
      <c r="C164" s="47">
        <v>600</v>
      </c>
      <c r="D164" s="102" t="s">
        <v>87</v>
      </c>
      <c r="E164" s="17">
        <f t="shared" si="60"/>
        <v>7419.5</v>
      </c>
      <c r="F164" s="17">
        <f t="shared" si="60"/>
        <v>7419.5</v>
      </c>
      <c r="G164" s="17">
        <f t="shared" si="60"/>
        <v>7419.5</v>
      </c>
    </row>
    <row r="165" spans="1:7">
      <c r="A165" s="47" t="s">
        <v>50</v>
      </c>
      <c r="B165" s="47">
        <v>1510120010</v>
      </c>
      <c r="C165" s="47">
        <v>610</v>
      </c>
      <c r="D165" s="96" t="s">
        <v>116</v>
      </c>
      <c r="E165" s="17">
        <f>'№ 7'!F131</f>
        <v>7419.5</v>
      </c>
      <c r="F165" s="17">
        <f>'№ 7'!G131</f>
        <v>7419.5</v>
      </c>
      <c r="G165" s="17">
        <f>'№ 7'!H131</f>
        <v>7419.5</v>
      </c>
    </row>
    <row r="166" spans="1:7">
      <c r="A166" s="4" t="s">
        <v>59</v>
      </c>
      <c r="B166" s="4" t="s">
        <v>69</v>
      </c>
      <c r="C166" s="4" t="s">
        <v>69</v>
      </c>
      <c r="D166" s="20" t="s">
        <v>27</v>
      </c>
      <c r="E166" s="58">
        <f>E167+E174+E181+E197</f>
        <v>31706.799999999999</v>
      </c>
      <c r="F166" s="58">
        <f>F167+F174+F181+F197</f>
        <v>23327.7</v>
      </c>
      <c r="G166" s="58">
        <f>G167+G174+G181+G197</f>
        <v>21604.600000000002</v>
      </c>
    </row>
    <row r="167" spans="1:7">
      <c r="A167" s="18" t="s">
        <v>109</v>
      </c>
      <c r="B167" s="25"/>
      <c r="C167" s="25"/>
      <c r="D167" s="102" t="s">
        <v>110</v>
      </c>
      <c r="E167" s="17">
        <f t="shared" ref="E167:G172" si="61">E168</f>
        <v>420.7</v>
      </c>
      <c r="F167" s="17">
        <f t="shared" si="61"/>
        <v>420.7</v>
      </c>
      <c r="G167" s="17">
        <f t="shared" si="61"/>
        <v>0</v>
      </c>
    </row>
    <row r="168" spans="1:7" ht="47.25">
      <c r="A168" s="18" t="s">
        <v>109</v>
      </c>
      <c r="B168" s="48">
        <v>1100000000</v>
      </c>
      <c r="C168" s="25"/>
      <c r="D168" s="102" t="s">
        <v>223</v>
      </c>
      <c r="E168" s="17">
        <f t="shared" si="61"/>
        <v>420.7</v>
      </c>
      <c r="F168" s="17">
        <f t="shared" si="61"/>
        <v>420.7</v>
      </c>
      <c r="G168" s="17">
        <f t="shared" si="61"/>
        <v>0</v>
      </c>
    </row>
    <row r="169" spans="1:7" ht="31.5">
      <c r="A169" s="18" t="s">
        <v>109</v>
      </c>
      <c r="B169" s="48">
        <v>1130000000</v>
      </c>
      <c r="C169" s="25"/>
      <c r="D169" s="102" t="s">
        <v>127</v>
      </c>
      <c r="E169" s="17">
        <f t="shared" si="61"/>
        <v>420.7</v>
      </c>
      <c r="F169" s="17">
        <f t="shared" si="61"/>
        <v>420.7</v>
      </c>
      <c r="G169" s="17">
        <f t="shared" si="61"/>
        <v>0</v>
      </c>
    </row>
    <row r="170" spans="1:7" ht="47.25">
      <c r="A170" s="18" t="s">
        <v>109</v>
      </c>
      <c r="B170" s="48">
        <v>1130300000</v>
      </c>
      <c r="C170" s="25"/>
      <c r="D170" s="102" t="s">
        <v>128</v>
      </c>
      <c r="E170" s="17">
        <f t="shared" si="61"/>
        <v>420.7</v>
      </c>
      <c r="F170" s="17">
        <f t="shared" si="61"/>
        <v>420.7</v>
      </c>
      <c r="G170" s="17">
        <f t="shared" si="61"/>
        <v>0</v>
      </c>
    </row>
    <row r="171" spans="1:7" ht="31.5">
      <c r="A171" s="18" t="s">
        <v>109</v>
      </c>
      <c r="B171" s="48">
        <v>1130320280</v>
      </c>
      <c r="C171" s="25"/>
      <c r="D171" s="102" t="s">
        <v>129</v>
      </c>
      <c r="E171" s="17">
        <f t="shared" si="61"/>
        <v>420.7</v>
      </c>
      <c r="F171" s="17">
        <f t="shared" si="61"/>
        <v>420.7</v>
      </c>
      <c r="G171" s="17">
        <f t="shared" si="61"/>
        <v>0</v>
      </c>
    </row>
    <row r="172" spans="1:7" ht="31.5">
      <c r="A172" s="18" t="s">
        <v>109</v>
      </c>
      <c r="B172" s="48">
        <v>1130320280</v>
      </c>
      <c r="C172" s="48" t="s">
        <v>104</v>
      </c>
      <c r="D172" s="96" t="s">
        <v>105</v>
      </c>
      <c r="E172" s="17">
        <f t="shared" si="61"/>
        <v>420.7</v>
      </c>
      <c r="F172" s="17">
        <f t="shared" si="61"/>
        <v>420.7</v>
      </c>
      <c r="G172" s="17">
        <f t="shared" si="61"/>
        <v>0</v>
      </c>
    </row>
    <row r="173" spans="1:7">
      <c r="A173" s="18" t="s">
        <v>109</v>
      </c>
      <c r="B173" s="48">
        <v>1130320280</v>
      </c>
      <c r="C173" s="47">
        <v>610</v>
      </c>
      <c r="D173" s="96" t="s">
        <v>116</v>
      </c>
      <c r="E173" s="17">
        <f>'№ 7'!F139+'№ 7'!F454</f>
        <v>420.7</v>
      </c>
      <c r="F173" s="17">
        <f>'№ 7'!G139+'№ 7'!G454</f>
        <v>420.7</v>
      </c>
      <c r="G173" s="17">
        <f>'№ 7'!H139+'№ 7'!H454</f>
        <v>0</v>
      </c>
    </row>
    <row r="174" spans="1:7">
      <c r="A174" s="47" t="s">
        <v>91</v>
      </c>
      <c r="B174" s="47" t="s">
        <v>69</v>
      </c>
      <c r="C174" s="47" t="s">
        <v>69</v>
      </c>
      <c r="D174" s="102" t="s">
        <v>92</v>
      </c>
      <c r="E174" s="17">
        <f t="shared" ref="E174:G179" si="62">E175</f>
        <v>375.4</v>
      </c>
      <c r="F174" s="17">
        <f t="shared" si="62"/>
        <v>385.3</v>
      </c>
      <c r="G174" s="17">
        <f t="shared" si="62"/>
        <v>389.3</v>
      </c>
    </row>
    <row r="175" spans="1:7" ht="47.25">
      <c r="A175" s="47" t="s">
        <v>91</v>
      </c>
      <c r="B175" s="48">
        <v>1300000000</v>
      </c>
      <c r="C175" s="47"/>
      <c r="D175" s="96" t="s">
        <v>224</v>
      </c>
      <c r="E175" s="17">
        <f t="shared" si="62"/>
        <v>375.4</v>
      </c>
      <c r="F175" s="17">
        <f t="shared" si="62"/>
        <v>385.3</v>
      </c>
      <c r="G175" s="17">
        <f t="shared" si="62"/>
        <v>389.3</v>
      </c>
    </row>
    <row r="176" spans="1:7" ht="31.5">
      <c r="A176" s="47" t="s">
        <v>91</v>
      </c>
      <c r="B176" s="48">
        <v>1330000000</v>
      </c>
      <c r="C176" s="47"/>
      <c r="D176" s="102" t="s">
        <v>137</v>
      </c>
      <c r="E176" s="17">
        <f t="shared" si="62"/>
        <v>375.4</v>
      </c>
      <c r="F176" s="17">
        <f t="shared" si="62"/>
        <v>385.3</v>
      </c>
      <c r="G176" s="17">
        <f t="shared" si="62"/>
        <v>389.3</v>
      </c>
    </row>
    <row r="177" spans="1:7" ht="31.5">
      <c r="A177" s="47" t="s">
        <v>91</v>
      </c>
      <c r="B177" s="48">
        <v>1330100000</v>
      </c>
      <c r="C177" s="47"/>
      <c r="D177" s="102" t="s">
        <v>225</v>
      </c>
      <c r="E177" s="17">
        <f t="shared" si="62"/>
        <v>375.4</v>
      </c>
      <c r="F177" s="17">
        <f t="shared" si="62"/>
        <v>385.3</v>
      </c>
      <c r="G177" s="17">
        <f t="shared" si="62"/>
        <v>389.3</v>
      </c>
    </row>
    <row r="178" spans="1:7" ht="78.75">
      <c r="A178" s="47" t="s">
        <v>91</v>
      </c>
      <c r="B178" s="48">
        <v>1330110550</v>
      </c>
      <c r="C178" s="47"/>
      <c r="D178" s="96" t="s">
        <v>280</v>
      </c>
      <c r="E178" s="17">
        <f t="shared" si="62"/>
        <v>375.4</v>
      </c>
      <c r="F178" s="17">
        <f t="shared" si="62"/>
        <v>385.3</v>
      </c>
      <c r="G178" s="17">
        <f t="shared" si="62"/>
        <v>389.3</v>
      </c>
    </row>
    <row r="179" spans="1:7" ht="31.5">
      <c r="A179" s="47" t="s">
        <v>91</v>
      </c>
      <c r="B179" s="48">
        <v>1330110550</v>
      </c>
      <c r="C179" s="48" t="s">
        <v>72</v>
      </c>
      <c r="D179" s="96" t="s">
        <v>102</v>
      </c>
      <c r="E179" s="17">
        <f t="shared" si="62"/>
        <v>375.4</v>
      </c>
      <c r="F179" s="17">
        <f t="shared" si="62"/>
        <v>385.3</v>
      </c>
      <c r="G179" s="17">
        <f t="shared" si="62"/>
        <v>389.3</v>
      </c>
    </row>
    <row r="180" spans="1:7" ht="31.5">
      <c r="A180" s="47" t="s">
        <v>91</v>
      </c>
      <c r="B180" s="48">
        <v>1330110550</v>
      </c>
      <c r="C180" s="47">
        <v>240</v>
      </c>
      <c r="D180" s="96" t="s">
        <v>348</v>
      </c>
      <c r="E180" s="17">
        <f>'№ 7'!F146</f>
        <v>375.4</v>
      </c>
      <c r="F180" s="17">
        <f>'№ 7'!G146</f>
        <v>385.3</v>
      </c>
      <c r="G180" s="17">
        <f>'№ 7'!H146</f>
        <v>389.3</v>
      </c>
    </row>
    <row r="181" spans="1:7">
      <c r="A181" s="47" t="s">
        <v>7</v>
      </c>
      <c r="B181" s="47" t="s">
        <v>69</v>
      </c>
      <c r="C181" s="47" t="s">
        <v>69</v>
      </c>
      <c r="D181" s="102" t="s">
        <v>96</v>
      </c>
      <c r="E181" s="17">
        <f>E182</f>
        <v>27969.9</v>
      </c>
      <c r="F181" s="17">
        <f t="shared" ref="F181:G181" si="63">F182</f>
        <v>19580.900000000001</v>
      </c>
      <c r="G181" s="17">
        <f t="shared" si="63"/>
        <v>18980.900000000001</v>
      </c>
    </row>
    <row r="182" spans="1:7" ht="47.25">
      <c r="A182" s="47" t="s">
        <v>7</v>
      </c>
      <c r="B182" s="48">
        <v>1400000000</v>
      </c>
      <c r="C182" s="47"/>
      <c r="D182" s="96" t="s">
        <v>226</v>
      </c>
      <c r="E182" s="17">
        <f>E183+E192</f>
        <v>27969.9</v>
      </c>
      <c r="F182" s="17">
        <f>F183+F192</f>
        <v>19580.900000000001</v>
      </c>
      <c r="G182" s="17">
        <f>G183+G192</f>
        <v>18980.900000000001</v>
      </c>
    </row>
    <row r="183" spans="1:7">
      <c r="A183" s="47" t="s">
        <v>7</v>
      </c>
      <c r="B183" s="48">
        <v>1410000000</v>
      </c>
      <c r="C183" s="47"/>
      <c r="D183" s="102" t="s">
        <v>138</v>
      </c>
      <c r="E183" s="17">
        <f>E184+E188</f>
        <v>24469.9</v>
      </c>
      <c r="F183" s="17">
        <f t="shared" ref="F183:G183" si="64">F184+F188</f>
        <v>18980.900000000001</v>
      </c>
      <c r="G183" s="17">
        <f t="shared" si="64"/>
        <v>18980.900000000001</v>
      </c>
    </row>
    <row r="184" spans="1:7">
      <c r="A184" s="47" t="s">
        <v>7</v>
      </c>
      <c r="B184" s="48">
        <v>1410100000</v>
      </c>
      <c r="C184" s="25"/>
      <c r="D184" s="102" t="s">
        <v>227</v>
      </c>
      <c r="E184" s="17">
        <f>E185</f>
        <v>21773.7</v>
      </c>
      <c r="F184" s="17">
        <f t="shared" ref="F184:G186" si="65">F185</f>
        <v>18980.900000000001</v>
      </c>
      <c r="G184" s="17">
        <f t="shared" si="65"/>
        <v>18980.900000000001</v>
      </c>
    </row>
    <row r="185" spans="1:7" ht="31.5">
      <c r="A185" s="47" t="s">
        <v>7</v>
      </c>
      <c r="B185" s="47">
        <v>1410120100</v>
      </c>
      <c r="C185" s="47"/>
      <c r="D185" s="102" t="s">
        <v>139</v>
      </c>
      <c r="E185" s="17">
        <f>E186</f>
        <v>21773.7</v>
      </c>
      <c r="F185" s="17">
        <f t="shared" si="65"/>
        <v>18980.900000000001</v>
      </c>
      <c r="G185" s="17">
        <f t="shared" si="65"/>
        <v>18980.900000000001</v>
      </c>
    </row>
    <row r="186" spans="1:7" ht="31.5">
      <c r="A186" s="47" t="s">
        <v>7</v>
      </c>
      <c r="B186" s="47">
        <v>1410120100</v>
      </c>
      <c r="C186" s="48" t="s">
        <v>72</v>
      </c>
      <c r="D186" s="96" t="s">
        <v>102</v>
      </c>
      <c r="E186" s="17">
        <f>E187</f>
        <v>21773.7</v>
      </c>
      <c r="F186" s="17">
        <f t="shared" si="65"/>
        <v>18980.900000000001</v>
      </c>
      <c r="G186" s="17">
        <f t="shared" si="65"/>
        <v>18980.900000000001</v>
      </c>
    </row>
    <row r="187" spans="1:7" ht="31.5">
      <c r="A187" s="47" t="s">
        <v>7</v>
      </c>
      <c r="B187" s="47">
        <v>1410120100</v>
      </c>
      <c r="C187" s="47">
        <v>240</v>
      </c>
      <c r="D187" s="96" t="s">
        <v>348</v>
      </c>
      <c r="E187" s="17">
        <f>'№ 7'!F153</f>
        <v>21773.7</v>
      </c>
      <c r="F187" s="17">
        <f>'№ 7'!G153</f>
        <v>18980.900000000001</v>
      </c>
      <c r="G187" s="17">
        <f>'№ 7'!H153</f>
        <v>18980.900000000001</v>
      </c>
    </row>
    <row r="188" spans="1:7" ht="47.25">
      <c r="A188" s="47" t="s">
        <v>7</v>
      </c>
      <c r="B188" s="48">
        <v>1410200000</v>
      </c>
      <c r="C188" s="47"/>
      <c r="D188" s="102" t="s">
        <v>228</v>
      </c>
      <c r="E188" s="17">
        <f>E189</f>
        <v>2696.2</v>
      </c>
      <c r="F188" s="17">
        <f t="shared" ref="F188:G188" si="66">F189</f>
        <v>0</v>
      </c>
      <c r="G188" s="17">
        <f t="shared" si="66"/>
        <v>0</v>
      </c>
    </row>
    <row r="189" spans="1:7" ht="31.5">
      <c r="A189" s="53" t="s">
        <v>7</v>
      </c>
      <c r="B189" s="57" t="s">
        <v>288</v>
      </c>
      <c r="C189" s="57"/>
      <c r="D189" s="96" t="s">
        <v>287</v>
      </c>
      <c r="E189" s="22">
        <f>E190</f>
        <v>2696.2</v>
      </c>
      <c r="F189" s="22">
        <f t="shared" ref="F189:G190" si="67">F190</f>
        <v>0</v>
      </c>
      <c r="G189" s="22">
        <f t="shared" si="67"/>
        <v>0</v>
      </c>
    </row>
    <row r="190" spans="1:7" ht="31.5">
      <c r="A190" s="53" t="s">
        <v>7</v>
      </c>
      <c r="B190" s="57" t="s">
        <v>288</v>
      </c>
      <c r="C190" s="54" t="s">
        <v>72</v>
      </c>
      <c r="D190" s="96" t="s">
        <v>102</v>
      </c>
      <c r="E190" s="22">
        <f>E191</f>
        <v>2696.2</v>
      </c>
      <c r="F190" s="22">
        <f t="shared" si="67"/>
        <v>0</v>
      </c>
      <c r="G190" s="22">
        <f t="shared" si="67"/>
        <v>0</v>
      </c>
    </row>
    <row r="191" spans="1:7" ht="31.5">
      <c r="A191" s="53" t="s">
        <v>7</v>
      </c>
      <c r="B191" s="57" t="s">
        <v>288</v>
      </c>
      <c r="C191" s="53">
        <v>240</v>
      </c>
      <c r="D191" s="96" t="s">
        <v>348</v>
      </c>
      <c r="E191" s="22">
        <f>'№ 7'!F157</f>
        <v>2696.2</v>
      </c>
      <c r="F191" s="22">
        <f>'№ 7'!G157</f>
        <v>0</v>
      </c>
      <c r="G191" s="22">
        <f>'№ 7'!H157</f>
        <v>0</v>
      </c>
    </row>
    <row r="192" spans="1:7">
      <c r="A192" s="47" t="s">
        <v>7</v>
      </c>
      <c r="B192" s="48">
        <v>1420000000</v>
      </c>
      <c r="C192" s="47"/>
      <c r="D192" s="102" t="s">
        <v>140</v>
      </c>
      <c r="E192" s="17">
        <f>E193</f>
        <v>3500</v>
      </c>
      <c r="F192" s="17">
        <f t="shared" ref="F192:G195" si="68">F193</f>
        <v>600</v>
      </c>
      <c r="G192" s="17">
        <f t="shared" si="68"/>
        <v>0</v>
      </c>
    </row>
    <row r="193" spans="1:7" ht="31.5">
      <c r="A193" s="47" t="s">
        <v>7</v>
      </c>
      <c r="B193" s="48">
        <v>1420100000</v>
      </c>
      <c r="C193" s="47"/>
      <c r="D193" s="102" t="s">
        <v>229</v>
      </c>
      <c r="E193" s="17">
        <f>E194</f>
        <v>3500</v>
      </c>
      <c r="F193" s="17">
        <f t="shared" si="68"/>
        <v>600</v>
      </c>
      <c r="G193" s="17">
        <f t="shared" si="68"/>
        <v>0</v>
      </c>
    </row>
    <row r="194" spans="1:7">
      <c r="A194" s="47" t="s">
        <v>7</v>
      </c>
      <c r="B194" s="47">
        <v>1420120120</v>
      </c>
      <c r="C194" s="47"/>
      <c r="D194" s="102" t="s">
        <v>141</v>
      </c>
      <c r="E194" s="17">
        <f>E195</f>
        <v>3500</v>
      </c>
      <c r="F194" s="17">
        <f t="shared" si="68"/>
        <v>600</v>
      </c>
      <c r="G194" s="17">
        <f t="shared" si="68"/>
        <v>0</v>
      </c>
    </row>
    <row r="195" spans="1:7" ht="31.5">
      <c r="A195" s="47" t="s">
        <v>7</v>
      </c>
      <c r="B195" s="47">
        <v>1420120120</v>
      </c>
      <c r="C195" s="48" t="s">
        <v>72</v>
      </c>
      <c r="D195" s="96" t="s">
        <v>102</v>
      </c>
      <c r="E195" s="17">
        <f>E196</f>
        <v>3500</v>
      </c>
      <c r="F195" s="17">
        <f t="shared" si="68"/>
        <v>600</v>
      </c>
      <c r="G195" s="17">
        <f t="shared" si="68"/>
        <v>0</v>
      </c>
    </row>
    <row r="196" spans="1:7" ht="31.5">
      <c r="A196" s="47" t="s">
        <v>7</v>
      </c>
      <c r="B196" s="47">
        <v>1420120120</v>
      </c>
      <c r="C196" s="47">
        <v>240</v>
      </c>
      <c r="D196" s="96" t="s">
        <v>348</v>
      </c>
      <c r="E196" s="17">
        <f>'№ 7'!F162</f>
        <v>3500</v>
      </c>
      <c r="F196" s="17">
        <f>'№ 7'!G162</f>
        <v>600</v>
      </c>
      <c r="G196" s="17">
        <f>'№ 7'!H162</f>
        <v>0</v>
      </c>
    </row>
    <row r="197" spans="1:7">
      <c r="A197" s="47" t="s">
        <v>51</v>
      </c>
      <c r="B197" s="47" t="s">
        <v>69</v>
      </c>
      <c r="C197" s="47" t="s">
        <v>69</v>
      </c>
      <c r="D197" s="102" t="s">
        <v>28</v>
      </c>
      <c r="E197" s="17">
        <f t="shared" ref="E197:G202" si="69">E198</f>
        <v>2940.8</v>
      </c>
      <c r="F197" s="17">
        <f t="shared" si="69"/>
        <v>2940.8</v>
      </c>
      <c r="G197" s="17">
        <f t="shared" si="69"/>
        <v>2234.4</v>
      </c>
    </row>
    <row r="198" spans="1:7" ht="47.25">
      <c r="A198" s="47" t="s">
        <v>51</v>
      </c>
      <c r="B198" s="48">
        <v>1600000000</v>
      </c>
      <c r="C198" s="25"/>
      <c r="D198" s="96" t="s">
        <v>126</v>
      </c>
      <c r="E198" s="17">
        <f>E199+E208</f>
        <v>2940.8</v>
      </c>
      <c r="F198" s="17">
        <f t="shared" ref="F198:G198" si="70">F199+F208</f>
        <v>2940.8</v>
      </c>
      <c r="G198" s="17">
        <f t="shared" si="70"/>
        <v>2234.4</v>
      </c>
    </row>
    <row r="199" spans="1:7" ht="31.5">
      <c r="A199" s="47" t="s">
        <v>51</v>
      </c>
      <c r="B199" s="48">
        <v>1610000000</v>
      </c>
      <c r="C199" s="47"/>
      <c r="D199" s="102" t="s">
        <v>259</v>
      </c>
      <c r="E199" s="17">
        <f>E200+E204</f>
        <v>2640.8</v>
      </c>
      <c r="F199" s="17">
        <f t="shared" ref="F199:G199" si="71">F200+F204</f>
        <v>2640.8</v>
      </c>
      <c r="G199" s="17">
        <f t="shared" si="71"/>
        <v>2234.4</v>
      </c>
    </row>
    <row r="200" spans="1:7" ht="47.25">
      <c r="A200" s="47" t="s">
        <v>51</v>
      </c>
      <c r="B200" s="48">
        <v>1610100000</v>
      </c>
      <c r="C200" s="47"/>
      <c r="D200" s="102" t="s">
        <v>230</v>
      </c>
      <c r="E200" s="17">
        <f t="shared" si="69"/>
        <v>2234.4</v>
      </c>
      <c r="F200" s="17">
        <f t="shared" si="69"/>
        <v>2234.4</v>
      </c>
      <c r="G200" s="17">
        <f t="shared" si="69"/>
        <v>2234.4</v>
      </c>
    </row>
    <row r="201" spans="1:7" ht="31.5">
      <c r="A201" s="47" t="s">
        <v>51</v>
      </c>
      <c r="B201" s="48">
        <v>1610120010</v>
      </c>
      <c r="C201" s="47"/>
      <c r="D201" s="102" t="s">
        <v>136</v>
      </c>
      <c r="E201" s="17">
        <f t="shared" si="69"/>
        <v>2234.4</v>
      </c>
      <c r="F201" s="17">
        <f t="shared" si="69"/>
        <v>2234.4</v>
      </c>
      <c r="G201" s="17">
        <f t="shared" si="69"/>
        <v>2234.4</v>
      </c>
    </row>
    <row r="202" spans="1:7" ht="31.5">
      <c r="A202" s="47" t="s">
        <v>51</v>
      </c>
      <c r="B202" s="48">
        <v>1610120010</v>
      </c>
      <c r="C202" s="48" t="s">
        <v>104</v>
      </c>
      <c r="D202" s="96" t="s">
        <v>105</v>
      </c>
      <c r="E202" s="17">
        <f t="shared" si="69"/>
        <v>2234.4</v>
      </c>
      <c r="F202" s="17">
        <f t="shared" si="69"/>
        <v>2234.4</v>
      </c>
      <c r="G202" s="17">
        <f t="shared" si="69"/>
        <v>2234.4</v>
      </c>
    </row>
    <row r="203" spans="1:7">
      <c r="A203" s="47" t="s">
        <v>51</v>
      </c>
      <c r="B203" s="48">
        <v>1610120010</v>
      </c>
      <c r="C203" s="47">
        <v>610</v>
      </c>
      <c r="D203" s="96" t="s">
        <v>116</v>
      </c>
      <c r="E203" s="17">
        <f>'№ 7'!F169</f>
        <v>2234.4</v>
      </c>
      <c r="F203" s="17">
        <f>'№ 7'!G169</f>
        <v>2234.4</v>
      </c>
      <c r="G203" s="17">
        <f>'№ 7'!H169</f>
        <v>2234.4</v>
      </c>
    </row>
    <row r="204" spans="1:7" ht="31.5">
      <c r="A204" s="47" t="s">
        <v>51</v>
      </c>
      <c r="B204" s="48">
        <v>1610300000</v>
      </c>
      <c r="C204" s="47"/>
      <c r="D204" s="96" t="s">
        <v>267</v>
      </c>
      <c r="E204" s="17">
        <f>E205</f>
        <v>406.4</v>
      </c>
      <c r="F204" s="17">
        <f t="shared" ref="F204:G204" si="72">F205</f>
        <v>406.4</v>
      </c>
      <c r="G204" s="17">
        <f t="shared" si="72"/>
        <v>0</v>
      </c>
    </row>
    <row r="205" spans="1:7">
      <c r="A205" s="47" t="s">
        <v>51</v>
      </c>
      <c r="B205" s="48">
        <v>1610320200</v>
      </c>
      <c r="C205" s="47"/>
      <c r="D205" s="96" t="s">
        <v>165</v>
      </c>
      <c r="E205" s="17">
        <f>E206</f>
        <v>406.4</v>
      </c>
      <c r="F205" s="17">
        <f t="shared" ref="F205:G206" si="73">F206</f>
        <v>406.4</v>
      </c>
      <c r="G205" s="17">
        <f t="shared" si="73"/>
        <v>0</v>
      </c>
    </row>
    <row r="206" spans="1:7" ht="31.5">
      <c r="A206" s="47" t="s">
        <v>51</v>
      </c>
      <c r="B206" s="48">
        <v>1610320200</v>
      </c>
      <c r="C206" s="48" t="s">
        <v>104</v>
      </c>
      <c r="D206" s="96" t="s">
        <v>105</v>
      </c>
      <c r="E206" s="17">
        <f>E207</f>
        <v>406.4</v>
      </c>
      <c r="F206" s="17">
        <f t="shared" si="73"/>
        <v>406.4</v>
      </c>
      <c r="G206" s="17">
        <f t="shared" si="73"/>
        <v>0</v>
      </c>
    </row>
    <row r="207" spans="1:7">
      <c r="A207" s="47" t="s">
        <v>51</v>
      </c>
      <c r="B207" s="48">
        <v>1610320200</v>
      </c>
      <c r="C207" s="47">
        <v>610</v>
      </c>
      <c r="D207" s="96" t="s">
        <v>116</v>
      </c>
      <c r="E207" s="17">
        <f>'№ 7'!F173</f>
        <v>406.4</v>
      </c>
      <c r="F207" s="17">
        <f>'№ 7'!G173</f>
        <v>406.4</v>
      </c>
      <c r="G207" s="17">
        <f>'№ 7'!H173</f>
        <v>0</v>
      </c>
    </row>
    <row r="208" spans="1:7" ht="31.5">
      <c r="A208" s="48" t="s">
        <v>51</v>
      </c>
      <c r="B208" s="48">
        <v>1620000000</v>
      </c>
      <c r="C208" s="48"/>
      <c r="D208" s="96" t="s">
        <v>119</v>
      </c>
      <c r="E208" s="17">
        <f t="shared" ref="E208:G211" si="74">E209</f>
        <v>300</v>
      </c>
      <c r="F208" s="17">
        <f t="shared" si="74"/>
        <v>300</v>
      </c>
      <c r="G208" s="17">
        <f t="shared" si="74"/>
        <v>0</v>
      </c>
    </row>
    <row r="209" spans="1:7">
      <c r="A209" s="48" t="s">
        <v>51</v>
      </c>
      <c r="B209" s="48">
        <v>1620100000</v>
      </c>
      <c r="C209" s="48"/>
      <c r="D209" s="96" t="s">
        <v>120</v>
      </c>
      <c r="E209" s="17">
        <f t="shared" si="74"/>
        <v>300</v>
      </c>
      <c r="F209" s="17">
        <f t="shared" si="74"/>
        <v>300</v>
      </c>
      <c r="G209" s="17">
        <f t="shared" si="74"/>
        <v>0</v>
      </c>
    </row>
    <row r="210" spans="1:7" ht="31.5">
      <c r="A210" s="48" t="s">
        <v>51</v>
      </c>
      <c r="B210" s="48">
        <v>1620120240</v>
      </c>
      <c r="C210" s="48"/>
      <c r="D210" s="96" t="s">
        <v>123</v>
      </c>
      <c r="E210" s="17">
        <f t="shared" si="74"/>
        <v>300</v>
      </c>
      <c r="F210" s="17">
        <f t="shared" si="74"/>
        <v>300</v>
      </c>
      <c r="G210" s="17">
        <f t="shared" si="74"/>
        <v>0</v>
      </c>
    </row>
    <row r="211" spans="1:7" ht="31.5">
      <c r="A211" s="48" t="s">
        <v>51</v>
      </c>
      <c r="B211" s="48">
        <v>1620120240</v>
      </c>
      <c r="C211" s="48" t="s">
        <v>72</v>
      </c>
      <c r="D211" s="96" t="s">
        <v>102</v>
      </c>
      <c r="E211" s="17">
        <f t="shared" si="74"/>
        <v>300</v>
      </c>
      <c r="F211" s="17">
        <f t="shared" si="74"/>
        <v>300</v>
      </c>
      <c r="G211" s="17">
        <f t="shared" si="74"/>
        <v>0</v>
      </c>
    </row>
    <row r="212" spans="1:7" ht="31.5">
      <c r="A212" s="48" t="s">
        <v>51</v>
      </c>
      <c r="B212" s="48">
        <v>1620120240</v>
      </c>
      <c r="C212" s="47">
        <v>240</v>
      </c>
      <c r="D212" s="96" t="s">
        <v>348</v>
      </c>
      <c r="E212" s="17">
        <f>'№ 7'!F413</f>
        <v>300</v>
      </c>
      <c r="F212" s="17">
        <f>'№ 7'!G413</f>
        <v>300</v>
      </c>
      <c r="G212" s="17">
        <f>'№ 7'!H413</f>
        <v>0</v>
      </c>
    </row>
    <row r="213" spans="1:7">
      <c r="A213" s="4" t="s">
        <v>60</v>
      </c>
      <c r="B213" s="4" t="s">
        <v>69</v>
      </c>
      <c r="C213" s="4" t="s">
        <v>69</v>
      </c>
      <c r="D213" s="20" t="s">
        <v>29</v>
      </c>
      <c r="E213" s="6">
        <f>E214+E221</f>
        <v>28060.2</v>
      </c>
      <c r="F213" s="6">
        <f t="shared" ref="F213:G213" si="75">F214+F221</f>
        <v>18108.8</v>
      </c>
      <c r="G213" s="6">
        <f t="shared" si="75"/>
        <v>10833.5</v>
      </c>
    </row>
    <row r="214" spans="1:7">
      <c r="A214" s="48" t="s">
        <v>5</v>
      </c>
      <c r="B214" s="48" t="s">
        <v>69</v>
      </c>
      <c r="C214" s="48" t="s">
        <v>69</v>
      </c>
      <c r="D214" s="96" t="s">
        <v>6</v>
      </c>
      <c r="E214" s="17">
        <f t="shared" ref="E214:G219" si="76">E215</f>
        <v>1715.7</v>
      </c>
      <c r="F214" s="17">
        <f t="shared" si="76"/>
        <v>1715.7</v>
      </c>
      <c r="G214" s="17">
        <f t="shared" si="76"/>
        <v>1715.7</v>
      </c>
    </row>
    <row r="215" spans="1:7" ht="47.25">
      <c r="A215" s="48" t="s">
        <v>5</v>
      </c>
      <c r="B215" s="48">
        <v>1600000000</v>
      </c>
      <c r="C215" s="48"/>
      <c r="D215" s="96" t="s">
        <v>126</v>
      </c>
      <c r="E215" s="17">
        <f t="shared" si="76"/>
        <v>1715.7</v>
      </c>
      <c r="F215" s="17">
        <f t="shared" si="76"/>
        <v>1715.7</v>
      </c>
      <c r="G215" s="17">
        <f t="shared" si="76"/>
        <v>1715.7</v>
      </c>
    </row>
    <row r="216" spans="1:7" ht="31.5">
      <c r="A216" s="48" t="s">
        <v>5</v>
      </c>
      <c r="B216" s="48">
        <v>1620000000</v>
      </c>
      <c r="C216" s="48"/>
      <c r="D216" s="96" t="s">
        <v>119</v>
      </c>
      <c r="E216" s="17">
        <f t="shared" si="76"/>
        <v>1715.7</v>
      </c>
      <c r="F216" s="17">
        <f t="shared" si="76"/>
        <v>1715.7</v>
      </c>
      <c r="G216" s="17">
        <f t="shared" si="76"/>
        <v>1715.7</v>
      </c>
    </row>
    <row r="217" spans="1:7">
      <c r="A217" s="48" t="s">
        <v>5</v>
      </c>
      <c r="B217" s="48">
        <v>1620100000</v>
      </c>
      <c r="C217" s="48"/>
      <c r="D217" s="96" t="s">
        <v>120</v>
      </c>
      <c r="E217" s="17">
        <f t="shared" si="76"/>
        <v>1715.7</v>
      </c>
      <c r="F217" s="17">
        <f t="shared" si="76"/>
        <v>1715.7</v>
      </c>
      <c r="G217" s="17">
        <f t="shared" si="76"/>
        <v>1715.7</v>
      </c>
    </row>
    <row r="218" spans="1:7" ht="47.25">
      <c r="A218" s="48" t="s">
        <v>5</v>
      </c>
      <c r="B218" s="48">
        <v>1620120230</v>
      </c>
      <c r="C218" s="48"/>
      <c r="D218" s="96" t="s">
        <v>125</v>
      </c>
      <c r="E218" s="17">
        <f t="shared" si="76"/>
        <v>1715.7</v>
      </c>
      <c r="F218" s="17">
        <f t="shared" si="76"/>
        <v>1715.7</v>
      </c>
      <c r="G218" s="17">
        <f t="shared" si="76"/>
        <v>1715.7</v>
      </c>
    </row>
    <row r="219" spans="1:7" ht="31.5">
      <c r="A219" s="48" t="s">
        <v>5</v>
      </c>
      <c r="B219" s="48">
        <v>1620120230</v>
      </c>
      <c r="C219" s="48" t="s">
        <v>72</v>
      </c>
      <c r="D219" s="96" t="s">
        <v>102</v>
      </c>
      <c r="E219" s="17">
        <f t="shared" si="76"/>
        <v>1715.7</v>
      </c>
      <c r="F219" s="17">
        <f t="shared" si="76"/>
        <v>1715.7</v>
      </c>
      <c r="G219" s="17">
        <f t="shared" si="76"/>
        <v>1715.7</v>
      </c>
    </row>
    <row r="220" spans="1:7" ht="31.5">
      <c r="A220" s="48" t="s">
        <v>5</v>
      </c>
      <c r="B220" s="48">
        <v>1620120230</v>
      </c>
      <c r="C220" s="47">
        <v>240</v>
      </c>
      <c r="D220" s="96" t="s">
        <v>348</v>
      </c>
      <c r="E220" s="17">
        <f>'№ 7'!F421</f>
        <v>1715.7</v>
      </c>
      <c r="F220" s="17">
        <f>'№ 7'!G421</f>
        <v>1715.7</v>
      </c>
      <c r="G220" s="17">
        <f>'№ 7'!H421</f>
        <v>1715.7</v>
      </c>
    </row>
    <row r="221" spans="1:7">
      <c r="A221" s="47" t="s">
        <v>52</v>
      </c>
      <c r="B221" s="47" t="s">
        <v>69</v>
      </c>
      <c r="C221" s="47" t="s">
        <v>69</v>
      </c>
      <c r="D221" s="102" t="s">
        <v>30</v>
      </c>
      <c r="E221" s="17">
        <f>E222</f>
        <v>26344.5</v>
      </c>
      <c r="F221" s="17">
        <f t="shared" ref="F221:G221" si="77">F222</f>
        <v>16393.099999999999</v>
      </c>
      <c r="G221" s="17">
        <f t="shared" si="77"/>
        <v>9117.7999999999993</v>
      </c>
    </row>
    <row r="222" spans="1:7" ht="47.25">
      <c r="A222" s="47" t="s">
        <v>52</v>
      </c>
      <c r="B222" s="48">
        <v>1300000000</v>
      </c>
      <c r="C222" s="47"/>
      <c r="D222" s="102" t="s">
        <v>224</v>
      </c>
      <c r="E222" s="17">
        <f>E223+E228+E249</f>
        <v>26344.5</v>
      </c>
      <c r="F222" s="17">
        <f>F223+F228+F249</f>
        <v>16393.099999999999</v>
      </c>
      <c r="G222" s="17">
        <f>G223+G228+G249</f>
        <v>9117.7999999999993</v>
      </c>
    </row>
    <row r="223" spans="1:7" ht="47.25">
      <c r="A223" s="47" t="s">
        <v>52</v>
      </c>
      <c r="B223" s="48">
        <v>1310000000</v>
      </c>
      <c r="C223" s="47"/>
      <c r="D223" s="102" t="s">
        <v>269</v>
      </c>
      <c r="E223" s="22">
        <f>E224</f>
        <v>725.7</v>
      </c>
      <c r="F223" s="22">
        <f t="shared" ref="F223:G223" si="78">F224</f>
        <v>0</v>
      </c>
      <c r="G223" s="22">
        <f t="shared" si="78"/>
        <v>0</v>
      </c>
    </row>
    <row r="224" spans="1:7" ht="47.25">
      <c r="A224" s="47" t="s">
        <v>52</v>
      </c>
      <c r="B224" s="203" t="s">
        <v>603</v>
      </c>
      <c r="C224" s="25"/>
      <c r="D224" s="202" t="s">
        <v>599</v>
      </c>
      <c r="E224" s="22">
        <f>E225</f>
        <v>725.7</v>
      </c>
      <c r="F224" s="22">
        <f t="shared" ref="F224:G224" si="79">F225</f>
        <v>0</v>
      </c>
      <c r="G224" s="22">
        <f t="shared" si="79"/>
        <v>0</v>
      </c>
    </row>
    <row r="225" spans="1:7" ht="31.5">
      <c r="A225" s="59" t="s">
        <v>52</v>
      </c>
      <c r="B225" s="203" t="s">
        <v>604</v>
      </c>
      <c r="C225" s="201"/>
      <c r="D225" s="101" t="s">
        <v>283</v>
      </c>
      <c r="E225" s="22">
        <f>E226</f>
        <v>725.7</v>
      </c>
      <c r="F225" s="22">
        <f t="shared" ref="F225:G226" si="80">F226</f>
        <v>0</v>
      </c>
      <c r="G225" s="22">
        <f t="shared" si="80"/>
        <v>0</v>
      </c>
    </row>
    <row r="226" spans="1:7" ht="31.5">
      <c r="A226" s="47" t="s">
        <v>52</v>
      </c>
      <c r="B226" s="203" t="s">
        <v>604</v>
      </c>
      <c r="C226" s="203" t="s">
        <v>72</v>
      </c>
      <c r="D226" s="202" t="s">
        <v>102</v>
      </c>
      <c r="E226" s="22">
        <f>E227</f>
        <v>725.7</v>
      </c>
      <c r="F226" s="22">
        <f t="shared" si="80"/>
        <v>0</v>
      </c>
      <c r="G226" s="22">
        <f t="shared" si="80"/>
        <v>0</v>
      </c>
    </row>
    <row r="227" spans="1:7" ht="31.5">
      <c r="A227" s="47" t="s">
        <v>52</v>
      </c>
      <c r="B227" s="203" t="s">
        <v>604</v>
      </c>
      <c r="C227" s="201">
        <v>240</v>
      </c>
      <c r="D227" s="202" t="s">
        <v>348</v>
      </c>
      <c r="E227" s="22">
        <f>'№ 7'!F181</f>
        <v>725.7</v>
      </c>
      <c r="F227" s="22">
        <f>'№ 7'!G181</f>
        <v>0</v>
      </c>
      <c r="G227" s="22">
        <f>'№ 7'!H181</f>
        <v>0</v>
      </c>
    </row>
    <row r="228" spans="1:7">
      <c r="A228" s="47" t="s">
        <v>52</v>
      </c>
      <c r="B228" s="48">
        <v>1320000000</v>
      </c>
      <c r="C228" s="47"/>
      <c r="D228" s="102" t="s">
        <v>231</v>
      </c>
      <c r="E228" s="22">
        <f>E229+E233</f>
        <v>25314.799999999999</v>
      </c>
      <c r="F228" s="22">
        <f>F229+F233</f>
        <v>16089.1</v>
      </c>
      <c r="G228" s="22">
        <f>G229+G233</f>
        <v>8813.7999999999993</v>
      </c>
    </row>
    <row r="229" spans="1:7" ht="31.5">
      <c r="A229" s="47" t="s">
        <v>52</v>
      </c>
      <c r="B229" s="48">
        <v>1320100000</v>
      </c>
      <c r="C229" s="47"/>
      <c r="D229" s="96" t="s">
        <v>232</v>
      </c>
      <c r="E229" s="22">
        <f>E230</f>
        <v>1346.1</v>
      </c>
      <c r="F229" s="22">
        <f t="shared" ref="F229:G229" si="81">F230</f>
        <v>0</v>
      </c>
      <c r="G229" s="22">
        <f t="shared" si="81"/>
        <v>0</v>
      </c>
    </row>
    <row r="230" spans="1:7" ht="31.5">
      <c r="A230" s="47" t="s">
        <v>52</v>
      </c>
      <c r="B230" s="47" t="s">
        <v>142</v>
      </c>
      <c r="C230" s="47"/>
      <c r="D230" s="104" t="s">
        <v>279</v>
      </c>
      <c r="E230" s="22">
        <f>E231</f>
        <v>1346.1</v>
      </c>
      <c r="F230" s="22">
        <f t="shared" ref="F230:G231" si="82">F231</f>
        <v>0</v>
      </c>
      <c r="G230" s="22">
        <f t="shared" si="82"/>
        <v>0</v>
      </c>
    </row>
    <row r="231" spans="1:7" ht="31.5">
      <c r="A231" s="47" t="s">
        <v>52</v>
      </c>
      <c r="B231" s="47" t="s">
        <v>142</v>
      </c>
      <c r="C231" s="48" t="s">
        <v>72</v>
      </c>
      <c r="D231" s="96" t="s">
        <v>102</v>
      </c>
      <c r="E231" s="17">
        <f>E232</f>
        <v>1346.1</v>
      </c>
      <c r="F231" s="17">
        <f t="shared" si="82"/>
        <v>0</v>
      </c>
      <c r="G231" s="17">
        <f t="shared" si="82"/>
        <v>0</v>
      </c>
    </row>
    <row r="232" spans="1:7" ht="31.5">
      <c r="A232" s="47" t="s">
        <v>52</v>
      </c>
      <c r="B232" s="47" t="s">
        <v>142</v>
      </c>
      <c r="C232" s="47">
        <v>240</v>
      </c>
      <c r="D232" s="96" t="s">
        <v>348</v>
      </c>
      <c r="E232" s="17">
        <f>'№ 7'!F186</f>
        <v>1346.1</v>
      </c>
      <c r="F232" s="17">
        <f>'№ 7'!G186</f>
        <v>0</v>
      </c>
      <c r="G232" s="17">
        <f>'№ 7'!H186</f>
        <v>0</v>
      </c>
    </row>
    <row r="233" spans="1:7">
      <c r="A233" s="47" t="s">
        <v>52</v>
      </c>
      <c r="B233" s="48">
        <v>1320200000</v>
      </c>
      <c r="C233" s="47"/>
      <c r="D233" s="96" t="s">
        <v>143</v>
      </c>
      <c r="E233" s="17">
        <f>E234+E237+E240+E243+E246</f>
        <v>23968.7</v>
      </c>
      <c r="F233" s="17">
        <f t="shared" ref="F233:G233" si="83">F234+F237+F240+F243+F246</f>
        <v>16089.1</v>
      </c>
      <c r="G233" s="17">
        <f t="shared" si="83"/>
        <v>8813.7999999999993</v>
      </c>
    </row>
    <row r="234" spans="1:7">
      <c r="A234" s="47" t="s">
        <v>52</v>
      </c>
      <c r="B234" s="47">
        <v>1320220050</v>
      </c>
      <c r="C234" s="47"/>
      <c r="D234" s="96" t="s">
        <v>144</v>
      </c>
      <c r="E234" s="17">
        <f>E235</f>
        <v>8040.4</v>
      </c>
      <c r="F234" s="17">
        <f t="shared" ref="F234:G235" si="84">F235</f>
        <v>8076.1</v>
      </c>
      <c r="G234" s="17">
        <f t="shared" si="84"/>
        <v>8066.5</v>
      </c>
    </row>
    <row r="235" spans="1:7" ht="31.5">
      <c r="A235" s="47" t="s">
        <v>52</v>
      </c>
      <c r="B235" s="47">
        <v>1320220050</v>
      </c>
      <c r="C235" s="48" t="s">
        <v>72</v>
      </c>
      <c r="D235" s="96" t="s">
        <v>102</v>
      </c>
      <c r="E235" s="17">
        <f>E236</f>
        <v>8040.4</v>
      </c>
      <c r="F235" s="17">
        <f t="shared" si="84"/>
        <v>8076.1</v>
      </c>
      <c r="G235" s="17">
        <f t="shared" si="84"/>
        <v>8066.5</v>
      </c>
    </row>
    <row r="236" spans="1:7" ht="31.5">
      <c r="A236" s="47" t="s">
        <v>52</v>
      </c>
      <c r="B236" s="47">
        <v>1320220050</v>
      </c>
      <c r="C236" s="47">
        <v>240</v>
      </c>
      <c r="D236" s="96" t="s">
        <v>348</v>
      </c>
      <c r="E236" s="17">
        <f>'№ 7'!F190</f>
        <v>8040.4</v>
      </c>
      <c r="F236" s="17">
        <f>'№ 7'!G190</f>
        <v>8076.1</v>
      </c>
      <c r="G236" s="17">
        <f>'№ 7'!H190</f>
        <v>8066.5</v>
      </c>
    </row>
    <row r="237" spans="1:7">
      <c r="A237" s="47" t="s">
        <v>52</v>
      </c>
      <c r="B237" s="47">
        <v>1320220060</v>
      </c>
      <c r="C237" s="47"/>
      <c r="D237" s="96" t="s">
        <v>145</v>
      </c>
      <c r="E237" s="17">
        <f>E238</f>
        <v>13415.3</v>
      </c>
      <c r="F237" s="17">
        <f t="shared" ref="F237:G238" si="85">F238</f>
        <v>5500</v>
      </c>
      <c r="G237" s="17">
        <f t="shared" si="85"/>
        <v>0</v>
      </c>
    </row>
    <row r="238" spans="1:7" ht="31.5">
      <c r="A238" s="47" t="s">
        <v>52</v>
      </c>
      <c r="B238" s="47">
        <v>1320220060</v>
      </c>
      <c r="C238" s="48" t="s">
        <v>72</v>
      </c>
      <c r="D238" s="96" t="s">
        <v>102</v>
      </c>
      <c r="E238" s="17">
        <f>E239</f>
        <v>13415.3</v>
      </c>
      <c r="F238" s="17">
        <f t="shared" si="85"/>
        <v>5500</v>
      </c>
      <c r="G238" s="17">
        <f t="shared" si="85"/>
        <v>0</v>
      </c>
    </row>
    <row r="239" spans="1:7" ht="31.5">
      <c r="A239" s="47" t="s">
        <v>52</v>
      </c>
      <c r="B239" s="47">
        <v>1320220060</v>
      </c>
      <c r="C239" s="47">
        <v>240</v>
      </c>
      <c r="D239" s="96" t="s">
        <v>348</v>
      </c>
      <c r="E239" s="17">
        <f>'№ 7'!F193</f>
        <v>13415.3</v>
      </c>
      <c r="F239" s="17">
        <f>'№ 7'!G193</f>
        <v>5500</v>
      </c>
      <c r="G239" s="17">
        <f>'№ 7'!H193</f>
        <v>0</v>
      </c>
    </row>
    <row r="240" spans="1:7">
      <c r="A240" s="47" t="s">
        <v>52</v>
      </c>
      <c r="B240" s="47">
        <v>1320220070</v>
      </c>
      <c r="C240" s="47"/>
      <c r="D240" s="96" t="s">
        <v>146</v>
      </c>
      <c r="E240" s="17">
        <f>E241</f>
        <v>1998.4</v>
      </c>
      <c r="F240" s="17">
        <f t="shared" ref="F240:G241" si="86">F241</f>
        <v>1998.4</v>
      </c>
      <c r="G240" s="17">
        <f t="shared" si="86"/>
        <v>601.4</v>
      </c>
    </row>
    <row r="241" spans="1:7" ht="31.5">
      <c r="A241" s="47" t="s">
        <v>52</v>
      </c>
      <c r="B241" s="47">
        <v>1320220070</v>
      </c>
      <c r="C241" s="48" t="s">
        <v>72</v>
      </c>
      <c r="D241" s="96" t="s">
        <v>102</v>
      </c>
      <c r="E241" s="17">
        <f>E242</f>
        <v>1998.4</v>
      </c>
      <c r="F241" s="17">
        <f t="shared" si="86"/>
        <v>1998.4</v>
      </c>
      <c r="G241" s="17">
        <f t="shared" si="86"/>
        <v>601.4</v>
      </c>
    </row>
    <row r="242" spans="1:7" ht="31.5">
      <c r="A242" s="47" t="s">
        <v>52</v>
      </c>
      <c r="B242" s="47">
        <v>1320220070</v>
      </c>
      <c r="C242" s="47">
        <v>240</v>
      </c>
      <c r="D242" s="96" t="s">
        <v>348</v>
      </c>
      <c r="E242" s="17">
        <f>'№ 7'!F196</f>
        <v>1998.4</v>
      </c>
      <c r="F242" s="17">
        <f>'№ 7'!G196</f>
        <v>1998.4</v>
      </c>
      <c r="G242" s="17">
        <f>'№ 7'!H196</f>
        <v>601.4</v>
      </c>
    </row>
    <row r="243" spans="1:7">
      <c r="A243" s="47" t="s">
        <v>52</v>
      </c>
      <c r="B243" s="47">
        <v>1320220080</v>
      </c>
      <c r="C243" s="47"/>
      <c r="D243" s="96" t="s">
        <v>147</v>
      </c>
      <c r="E243" s="17">
        <f>E244</f>
        <v>145.9</v>
      </c>
      <c r="F243" s="17">
        <f t="shared" ref="F243:G244" si="87">F244</f>
        <v>145.9</v>
      </c>
      <c r="G243" s="17">
        <f t="shared" si="87"/>
        <v>145.9</v>
      </c>
    </row>
    <row r="244" spans="1:7" ht="31.5">
      <c r="A244" s="47" t="s">
        <v>52</v>
      </c>
      <c r="B244" s="47">
        <v>1320220080</v>
      </c>
      <c r="C244" s="48" t="s">
        <v>72</v>
      </c>
      <c r="D244" s="96" t="s">
        <v>102</v>
      </c>
      <c r="E244" s="17">
        <f>E245</f>
        <v>145.9</v>
      </c>
      <c r="F244" s="17">
        <f t="shared" si="87"/>
        <v>145.9</v>
      </c>
      <c r="G244" s="17">
        <f t="shared" si="87"/>
        <v>145.9</v>
      </c>
    </row>
    <row r="245" spans="1:7" ht="31.5">
      <c r="A245" s="47" t="s">
        <v>52</v>
      </c>
      <c r="B245" s="47">
        <v>1320220080</v>
      </c>
      <c r="C245" s="47">
        <v>240</v>
      </c>
      <c r="D245" s="96" t="s">
        <v>348</v>
      </c>
      <c r="E245" s="17">
        <f>'№ 7'!F199</f>
        <v>145.9</v>
      </c>
      <c r="F245" s="17">
        <f>'№ 7'!G199</f>
        <v>145.9</v>
      </c>
      <c r="G245" s="17">
        <f>'№ 7'!H199</f>
        <v>145.9</v>
      </c>
    </row>
    <row r="246" spans="1:7" ht="31.5">
      <c r="A246" s="47" t="s">
        <v>52</v>
      </c>
      <c r="B246" s="47" t="s">
        <v>149</v>
      </c>
      <c r="C246" s="47"/>
      <c r="D246" s="96" t="s">
        <v>148</v>
      </c>
      <c r="E246" s="17">
        <f>E247</f>
        <v>368.7</v>
      </c>
      <c r="F246" s="17">
        <f t="shared" ref="F246:G247" si="88">F247</f>
        <v>368.7</v>
      </c>
      <c r="G246" s="17">
        <f t="shared" si="88"/>
        <v>0</v>
      </c>
    </row>
    <row r="247" spans="1:7" ht="31.5">
      <c r="A247" s="47" t="s">
        <v>52</v>
      </c>
      <c r="B247" s="47" t="s">
        <v>149</v>
      </c>
      <c r="C247" s="48" t="s">
        <v>72</v>
      </c>
      <c r="D247" s="96" t="s">
        <v>102</v>
      </c>
      <c r="E247" s="17">
        <f>E248</f>
        <v>368.7</v>
      </c>
      <c r="F247" s="17">
        <f t="shared" si="88"/>
        <v>368.7</v>
      </c>
      <c r="G247" s="17">
        <f t="shared" si="88"/>
        <v>0</v>
      </c>
    </row>
    <row r="248" spans="1:7" ht="31.5">
      <c r="A248" s="47" t="s">
        <v>52</v>
      </c>
      <c r="B248" s="47" t="s">
        <v>149</v>
      </c>
      <c r="C248" s="47">
        <v>240</v>
      </c>
      <c r="D248" s="96" t="s">
        <v>348</v>
      </c>
      <c r="E248" s="17">
        <f>'№ 7'!F202</f>
        <v>368.7</v>
      </c>
      <c r="F248" s="17">
        <f>'№ 7'!G202</f>
        <v>368.7</v>
      </c>
      <c r="G248" s="17">
        <f>'№ 7'!H202</f>
        <v>0</v>
      </c>
    </row>
    <row r="249" spans="1:7" ht="31.5">
      <c r="A249" s="47" t="s">
        <v>52</v>
      </c>
      <c r="B249" s="48">
        <v>1330000000</v>
      </c>
      <c r="C249" s="47"/>
      <c r="D249" s="96" t="s">
        <v>137</v>
      </c>
      <c r="E249" s="17">
        <f>E250</f>
        <v>304</v>
      </c>
      <c r="F249" s="17">
        <f t="shared" ref="F249:G252" si="89">F250</f>
        <v>304</v>
      </c>
      <c r="G249" s="17">
        <f t="shared" si="89"/>
        <v>304</v>
      </c>
    </row>
    <row r="250" spans="1:7" ht="47.25">
      <c r="A250" s="47" t="s">
        <v>52</v>
      </c>
      <c r="B250" s="48">
        <v>1330200000</v>
      </c>
      <c r="C250" s="47"/>
      <c r="D250" s="96" t="s">
        <v>233</v>
      </c>
      <c r="E250" s="17">
        <f>E251</f>
        <v>304</v>
      </c>
      <c r="F250" s="17">
        <f t="shared" si="89"/>
        <v>304</v>
      </c>
      <c r="G250" s="17">
        <f t="shared" si="89"/>
        <v>304</v>
      </c>
    </row>
    <row r="251" spans="1:7">
      <c r="A251" s="47" t="s">
        <v>52</v>
      </c>
      <c r="B251" s="48">
        <v>1330220090</v>
      </c>
      <c r="C251" s="47"/>
      <c r="D251" s="96" t="s">
        <v>150</v>
      </c>
      <c r="E251" s="17">
        <f>E252</f>
        <v>304</v>
      </c>
      <c r="F251" s="17">
        <f t="shared" si="89"/>
        <v>304</v>
      </c>
      <c r="G251" s="17">
        <f t="shared" si="89"/>
        <v>304</v>
      </c>
    </row>
    <row r="252" spans="1:7" ht="31.5">
      <c r="A252" s="47" t="s">
        <v>52</v>
      </c>
      <c r="B252" s="48">
        <v>1330220090</v>
      </c>
      <c r="C252" s="48" t="s">
        <v>72</v>
      </c>
      <c r="D252" s="96" t="s">
        <v>102</v>
      </c>
      <c r="E252" s="17">
        <f>E253</f>
        <v>304</v>
      </c>
      <c r="F252" s="17">
        <f t="shared" si="89"/>
        <v>304</v>
      </c>
      <c r="G252" s="17">
        <f t="shared" si="89"/>
        <v>304</v>
      </c>
    </row>
    <row r="253" spans="1:7" ht="31.5">
      <c r="A253" s="47" t="s">
        <v>52</v>
      </c>
      <c r="B253" s="48">
        <v>1330220090</v>
      </c>
      <c r="C253" s="47">
        <v>240</v>
      </c>
      <c r="D253" s="96" t="s">
        <v>348</v>
      </c>
      <c r="E253" s="17">
        <f>'№ 7'!F207</f>
        <v>304</v>
      </c>
      <c r="F253" s="17">
        <f>'№ 7'!G207</f>
        <v>304</v>
      </c>
      <c r="G253" s="17">
        <f>'№ 7'!H207</f>
        <v>304</v>
      </c>
    </row>
    <row r="254" spans="1:7">
      <c r="A254" s="4" t="s">
        <v>39</v>
      </c>
      <c r="B254" s="4" t="s">
        <v>69</v>
      </c>
      <c r="C254" s="4" t="s">
        <v>69</v>
      </c>
      <c r="D254" s="5" t="s">
        <v>31</v>
      </c>
      <c r="E254" s="6">
        <f>E255+E271+E313+E344+E299+E306</f>
        <v>459908.7</v>
      </c>
      <c r="F254" s="6">
        <f>F255+F271+F313+F344+F299+F306</f>
        <v>450841.2</v>
      </c>
      <c r="G254" s="6">
        <f>G255+G271+G313+G344+G299+G306</f>
        <v>445480.9</v>
      </c>
    </row>
    <row r="255" spans="1:7">
      <c r="A255" s="49" t="s">
        <v>53</v>
      </c>
      <c r="B255" s="49" t="s">
        <v>69</v>
      </c>
      <c r="C255" s="49" t="s">
        <v>69</v>
      </c>
      <c r="D255" s="13" t="s">
        <v>11</v>
      </c>
      <c r="E255" s="7">
        <f>E256+E265</f>
        <v>172387.20000000001</v>
      </c>
      <c r="F255" s="7">
        <f t="shared" ref="F255:G255" si="90">F256+F265</f>
        <v>169087.2</v>
      </c>
      <c r="G255" s="7">
        <f t="shared" si="90"/>
        <v>169087.2</v>
      </c>
    </row>
    <row r="256" spans="1:7" ht="47.25">
      <c r="A256" s="47" t="s">
        <v>53</v>
      </c>
      <c r="B256" s="48">
        <v>1100000000</v>
      </c>
      <c r="C256" s="47"/>
      <c r="D256" s="96" t="s">
        <v>223</v>
      </c>
      <c r="E256" s="17">
        <f>E257</f>
        <v>169087.2</v>
      </c>
      <c r="F256" s="17">
        <f t="shared" ref="F256:G257" si="91">F257</f>
        <v>169087.2</v>
      </c>
      <c r="G256" s="17">
        <f t="shared" si="91"/>
        <v>169087.2</v>
      </c>
    </row>
    <row r="257" spans="1:7">
      <c r="A257" s="47" t="s">
        <v>53</v>
      </c>
      <c r="B257" s="47">
        <v>1110000000</v>
      </c>
      <c r="C257" s="47"/>
      <c r="D257" s="102" t="s">
        <v>202</v>
      </c>
      <c r="E257" s="17">
        <f>E258</f>
        <v>169087.2</v>
      </c>
      <c r="F257" s="17">
        <f t="shared" si="91"/>
        <v>169087.2</v>
      </c>
      <c r="G257" s="17">
        <f t="shared" si="91"/>
        <v>169087.2</v>
      </c>
    </row>
    <row r="258" spans="1:7" ht="47.25">
      <c r="A258" s="47" t="s">
        <v>53</v>
      </c>
      <c r="B258" s="47">
        <v>1110100000</v>
      </c>
      <c r="C258" s="25"/>
      <c r="D258" s="102" t="s">
        <v>203</v>
      </c>
      <c r="E258" s="17">
        <f>E262+E259</f>
        <v>169087.2</v>
      </c>
      <c r="F258" s="17">
        <f t="shared" ref="F258:G258" si="92">F262+F259</f>
        <v>169087.2</v>
      </c>
      <c r="G258" s="17">
        <f t="shared" si="92"/>
        <v>169087.2</v>
      </c>
    </row>
    <row r="259" spans="1:7" ht="63">
      <c r="A259" s="2" t="s">
        <v>53</v>
      </c>
      <c r="B259" s="10" t="s">
        <v>205</v>
      </c>
      <c r="C259" s="11"/>
      <c r="D259" s="56" t="s">
        <v>115</v>
      </c>
      <c r="E259" s="17">
        <f>E260</f>
        <v>93267</v>
      </c>
      <c r="F259" s="17">
        <f t="shared" ref="F259:G260" si="93">F260</f>
        <v>93267</v>
      </c>
      <c r="G259" s="17">
        <f t="shared" si="93"/>
        <v>93267</v>
      </c>
    </row>
    <row r="260" spans="1:7" ht="31.5">
      <c r="A260" s="2" t="s">
        <v>53</v>
      </c>
      <c r="B260" s="10" t="s">
        <v>205</v>
      </c>
      <c r="C260" s="48" t="s">
        <v>104</v>
      </c>
      <c r="D260" s="96" t="s">
        <v>105</v>
      </c>
      <c r="E260" s="17">
        <f>E261</f>
        <v>93267</v>
      </c>
      <c r="F260" s="17">
        <f t="shared" si="93"/>
        <v>93267</v>
      </c>
      <c r="G260" s="17">
        <f t="shared" si="93"/>
        <v>93267</v>
      </c>
    </row>
    <row r="261" spans="1:7">
      <c r="A261" s="2" t="s">
        <v>53</v>
      </c>
      <c r="B261" s="10" t="s">
        <v>205</v>
      </c>
      <c r="C261" s="47">
        <v>610</v>
      </c>
      <c r="D261" s="96" t="s">
        <v>116</v>
      </c>
      <c r="E261" s="17">
        <f>'№ 7'!F462</f>
        <v>93267</v>
      </c>
      <c r="F261" s="17">
        <f>'№ 7'!G462</f>
        <v>93267</v>
      </c>
      <c r="G261" s="17">
        <f>'№ 7'!H462</f>
        <v>93267</v>
      </c>
    </row>
    <row r="262" spans="1:7" ht="31.5">
      <c r="A262" s="2" t="s">
        <v>53</v>
      </c>
      <c r="B262" s="10" t="s">
        <v>204</v>
      </c>
      <c r="C262" s="10"/>
      <c r="D262" s="56" t="s">
        <v>136</v>
      </c>
      <c r="E262" s="17">
        <f>E263</f>
        <v>75820.2</v>
      </c>
      <c r="F262" s="17">
        <f t="shared" ref="F262:G263" si="94">F263</f>
        <v>75820.2</v>
      </c>
      <c r="G262" s="17">
        <f t="shared" si="94"/>
        <v>75820.2</v>
      </c>
    </row>
    <row r="263" spans="1:7" ht="31.5">
      <c r="A263" s="2" t="s">
        <v>53</v>
      </c>
      <c r="B263" s="10" t="s">
        <v>204</v>
      </c>
      <c r="C263" s="48" t="s">
        <v>104</v>
      </c>
      <c r="D263" s="96" t="s">
        <v>105</v>
      </c>
      <c r="E263" s="17">
        <f>E264</f>
        <v>75820.2</v>
      </c>
      <c r="F263" s="17">
        <f t="shared" si="94"/>
        <v>75820.2</v>
      </c>
      <c r="G263" s="17">
        <f t="shared" si="94"/>
        <v>75820.2</v>
      </c>
    </row>
    <row r="264" spans="1:7">
      <c r="A264" s="2" t="s">
        <v>53</v>
      </c>
      <c r="B264" s="10" t="s">
        <v>204</v>
      </c>
      <c r="C264" s="47">
        <v>610</v>
      </c>
      <c r="D264" s="96" t="s">
        <v>116</v>
      </c>
      <c r="E264" s="17">
        <f>'№ 7'!F465</f>
        <v>75820.2</v>
      </c>
      <c r="F264" s="17">
        <f>'№ 7'!G465</f>
        <v>75820.2</v>
      </c>
      <c r="G264" s="17">
        <f>'№ 7'!H465</f>
        <v>75820.2</v>
      </c>
    </row>
    <row r="265" spans="1:7" ht="47.25">
      <c r="A265" s="110" t="s">
        <v>53</v>
      </c>
      <c r="B265" s="112">
        <v>1200000000</v>
      </c>
      <c r="C265" s="110"/>
      <c r="D265" s="111" t="s">
        <v>218</v>
      </c>
      <c r="E265" s="17">
        <f>E266</f>
        <v>3300</v>
      </c>
      <c r="F265" s="17">
        <f t="shared" ref="F265:G269" si="95">F266</f>
        <v>0</v>
      </c>
      <c r="G265" s="17">
        <f t="shared" si="95"/>
        <v>0</v>
      </c>
    </row>
    <row r="266" spans="1:7" ht="31.5">
      <c r="A266" s="110" t="s">
        <v>53</v>
      </c>
      <c r="B266" s="112">
        <v>1250000000</v>
      </c>
      <c r="C266" s="110"/>
      <c r="D266" s="111" t="s">
        <v>384</v>
      </c>
      <c r="E266" s="17">
        <f>E267</f>
        <v>3300</v>
      </c>
      <c r="F266" s="17">
        <f t="shared" si="95"/>
        <v>0</v>
      </c>
      <c r="G266" s="17">
        <f t="shared" si="95"/>
        <v>0</v>
      </c>
    </row>
    <row r="267" spans="1:7" ht="63">
      <c r="A267" s="110" t="s">
        <v>53</v>
      </c>
      <c r="B267" s="203" t="s">
        <v>601</v>
      </c>
      <c r="C267" s="201"/>
      <c r="D267" s="202" t="s">
        <v>598</v>
      </c>
      <c r="E267" s="17">
        <f>E268</f>
        <v>3300</v>
      </c>
      <c r="F267" s="17">
        <f t="shared" si="95"/>
        <v>0</v>
      </c>
      <c r="G267" s="17">
        <f t="shared" si="95"/>
        <v>0</v>
      </c>
    </row>
    <row r="268" spans="1:7" ht="31.5">
      <c r="A268" s="110" t="s">
        <v>53</v>
      </c>
      <c r="B268" s="203" t="s">
        <v>602</v>
      </c>
      <c r="C268" s="201"/>
      <c r="D268" s="202" t="s">
        <v>600</v>
      </c>
      <c r="E268" s="17">
        <f>E269</f>
        <v>3300</v>
      </c>
      <c r="F268" s="17">
        <f t="shared" si="95"/>
        <v>0</v>
      </c>
      <c r="G268" s="17">
        <f t="shared" si="95"/>
        <v>0</v>
      </c>
    </row>
    <row r="269" spans="1:7" ht="31.5">
      <c r="A269" s="110" t="s">
        <v>53</v>
      </c>
      <c r="B269" s="203" t="s">
        <v>602</v>
      </c>
      <c r="C269" s="203" t="s">
        <v>75</v>
      </c>
      <c r="D269" s="118" t="s">
        <v>103</v>
      </c>
      <c r="E269" s="17">
        <f>E270</f>
        <v>3300</v>
      </c>
      <c r="F269" s="17">
        <f t="shared" si="95"/>
        <v>0</v>
      </c>
      <c r="G269" s="17">
        <f t="shared" si="95"/>
        <v>0</v>
      </c>
    </row>
    <row r="270" spans="1:7">
      <c r="A270" s="110" t="s">
        <v>53</v>
      </c>
      <c r="B270" s="203" t="s">
        <v>602</v>
      </c>
      <c r="C270" s="203" t="s">
        <v>132</v>
      </c>
      <c r="D270" s="118" t="s">
        <v>133</v>
      </c>
      <c r="E270" s="17">
        <f>'№ 7'!F215</f>
        <v>3300</v>
      </c>
      <c r="F270" s="17">
        <f>'№ 7'!G215</f>
        <v>0</v>
      </c>
      <c r="G270" s="17">
        <f>'№ 7'!H215</f>
        <v>0</v>
      </c>
    </row>
    <row r="271" spans="1:7">
      <c r="A271" s="47" t="s">
        <v>54</v>
      </c>
      <c r="B271" s="47" t="s">
        <v>69</v>
      </c>
      <c r="C271" s="47" t="s">
        <v>69</v>
      </c>
      <c r="D271" s="102" t="s">
        <v>12</v>
      </c>
      <c r="E271" s="17">
        <f>E272</f>
        <v>243490</v>
      </c>
      <c r="F271" s="17">
        <f t="shared" ref="F271:G271" si="96">F272</f>
        <v>237722.5</v>
      </c>
      <c r="G271" s="17">
        <f t="shared" si="96"/>
        <v>233571.30000000002</v>
      </c>
    </row>
    <row r="272" spans="1:7" ht="47.25">
      <c r="A272" s="47" t="s">
        <v>54</v>
      </c>
      <c r="B272" s="48">
        <v>1100000000</v>
      </c>
      <c r="C272" s="47"/>
      <c r="D272" s="96" t="s">
        <v>223</v>
      </c>
      <c r="E272" s="17">
        <f>E273+E289+E294</f>
        <v>243490</v>
      </c>
      <c r="F272" s="17">
        <f>F273+F289+F294</f>
        <v>237722.5</v>
      </c>
      <c r="G272" s="17">
        <f>G273+G289+G294</f>
        <v>233571.30000000002</v>
      </c>
    </row>
    <row r="273" spans="1:7">
      <c r="A273" s="47" t="s">
        <v>54</v>
      </c>
      <c r="B273" s="47">
        <v>1110000000</v>
      </c>
      <c r="C273" s="47"/>
      <c r="D273" s="102" t="s">
        <v>202</v>
      </c>
      <c r="E273" s="17">
        <f>E274+E281+E285</f>
        <v>239724.4</v>
      </c>
      <c r="F273" s="17">
        <f t="shared" ref="F273:G273" si="97">F274+F281+F285</f>
        <v>233956.9</v>
      </c>
      <c r="G273" s="17">
        <f t="shared" si="97"/>
        <v>229821.1</v>
      </c>
    </row>
    <row r="274" spans="1:7" ht="47.25">
      <c r="A274" s="47" t="s">
        <v>54</v>
      </c>
      <c r="B274" s="47">
        <v>1110100000</v>
      </c>
      <c r="C274" s="25"/>
      <c r="D274" s="102" t="s">
        <v>203</v>
      </c>
      <c r="E274" s="17">
        <f>E278+E275</f>
        <v>229812.1</v>
      </c>
      <c r="F274" s="17">
        <f t="shared" ref="F274:G274" si="98">F278+F275</f>
        <v>229821.1</v>
      </c>
      <c r="G274" s="17">
        <f t="shared" si="98"/>
        <v>229821.1</v>
      </c>
    </row>
    <row r="275" spans="1:7" ht="94.5">
      <c r="A275" s="47" t="s">
        <v>54</v>
      </c>
      <c r="B275" s="47">
        <v>1110110750</v>
      </c>
      <c r="C275" s="47"/>
      <c r="D275" s="102" t="s">
        <v>206</v>
      </c>
      <c r="E275" s="17">
        <f>E276</f>
        <v>187624</v>
      </c>
      <c r="F275" s="17">
        <f t="shared" ref="F275:G276" si="99">F276</f>
        <v>187633</v>
      </c>
      <c r="G275" s="17">
        <f t="shared" si="99"/>
        <v>187633</v>
      </c>
    </row>
    <row r="276" spans="1:7" ht="31.5">
      <c r="A276" s="47" t="s">
        <v>54</v>
      </c>
      <c r="B276" s="47">
        <v>1110110750</v>
      </c>
      <c r="C276" s="48" t="s">
        <v>104</v>
      </c>
      <c r="D276" s="96" t="s">
        <v>105</v>
      </c>
      <c r="E276" s="17">
        <f>E277</f>
        <v>187624</v>
      </c>
      <c r="F276" s="17">
        <f t="shared" si="99"/>
        <v>187633</v>
      </c>
      <c r="G276" s="17">
        <f t="shared" si="99"/>
        <v>187633</v>
      </c>
    </row>
    <row r="277" spans="1:7">
      <c r="A277" s="47" t="s">
        <v>54</v>
      </c>
      <c r="B277" s="47">
        <v>1110110750</v>
      </c>
      <c r="C277" s="47">
        <v>610</v>
      </c>
      <c r="D277" s="96" t="s">
        <v>116</v>
      </c>
      <c r="E277" s="17">
        <f>'№ 7'!F472</f>
        <v>187624</v>
      </c>
      <c r="F277" s="17">
        <f>'№ 7'!G472</f>
        <v>187633</v>
      </c>
      <c r="G277" s="17">
        <f>'№ 7'!H472</f>
        <v>187633</v>
      </c>
    </row>
    <row r="278" spans="1:7" ht="31.5">
      <c r="A278" s="47" t="s">
        <v>54</v>
      </c>
      <c r="B278" s="10" t="s">
        <v>204</v>
      </c>
      <c r="C278" s="10"/>
      <c r="D278" s="56" t="s">
        <v>136</v>
      </c>
      <c r="E278" s="17">
        <f>E279</f>
        <v>42188.1</v>
      </c>
      <c r="F278" s="17">
        <f t="shared" ref="F278:G279" si="100">F279</f>
        <v>42188.1</v>
      </c>
      <c r="G278" s="17">
        <f t="shared" si="100"/>
        <v>42188.1</v>
      </c>
    </row>
    <row r="279" spans="1:7" ht="31.5">
      <c r="A279" s="47" t="s">
        <v>54</v>
      </c>
      <c r="B279" s="10" t="s">
        <v>204</v>
      </c>
      <c r="C279" s="48" t="s">
        <v>104</v>
      </c>
      <c r="D279" s="96" t="s">
        <v>105</v>
      </c>
      <c r="E279" s="17">
        <f>E280</f>
        <v>42188.1</v>
      </c>
      <c r="F279" s="17">
        <f t="shared" si="100"/>
        <v>42188.1</v>
      </c>
      <c r="G279" s="17">
        <f t="shared" si="100"/>
        <v>42188.1</v>
      </c>
    </row>
    <row r="280" spans="1:7">
      <c r="A280" s="47" t="s">
        <v>54</v>
      </c>
      <c r="B280" s="10" t="s">
        <v>204</v>
      </c>
      <c r="C280" s="47">
        <v>610</v>
      </c>
      <c r="D280" s="96" t="s">
        <v>116</v>
      </c>
      <c r="E280" s="17">
        <f>'№ 7'!F475</f>
        <v>42188.1</v>
      </c>
      <c r="F280" s="17">
        <f>'№ 7'!G475</f>
        <v>42188.1</v>
      </c>
      <c r="G280" s="17">
        <f>'№ 7'!H475</f>
        <v>42188.1</v>
      </c>
    </row>
    <row r="281" spans="1:7" ht="31.5">
      <c r="A281" s="47" t="s">
        <v>54</v>
      </c>
      <c r="B281" s="47">
        <v>1110300000</v>
      </c>
      <c r="C281" s="47"/>
      <c r="D281" s="102" t="s">
        <v>207</v>
      </c>
      <c r="E281" s="17">
        <f>E282</f>
        <v>4135.8</v>
      </c>
      <c r="F281" s="17">
        <f t="shared" ref="F281:G281" si="101">F282</f>
        <v>4135.8</v>
      </c>
      <c r="G281" s="17">
        <f t="shared" si="101"/>
        <v>0</v>
      </c>
    </row>
    <row r="282" spans="1:7" ht="47.25">
      <c r="A282" s="47" t="s">
        <v>54</v>
      </c>
      <c r="B282" s="47" t="s">
        <v>209</v>
      </c>
      <c r="C282" s="47"/>
      <c r="D282" s="102" t="s">
        <v>208</v>
      </c>
      <c r="E282" s="17">
        <f>E283</f>
        <v>4135.8</v>
      </c>
      <c r="F282" s="17">
        <f t="shared" ref="F282:G283" si="102">F283</f>
        <v>4135.8</v>
      </c>
      <c r="G282" s="17">
        <f t="shared" si="102"/>
        <v>0</v>
      </c>
    </row>
    <row r="283" spans="1:7" ht="31.5">
      <c r="A283" s="47" t="s">
        <v>54</v>
      </c>
      <c r="B283" s="47" t="s">
        <v>209</v>
      </c>
      <c r="C283" s="48" t="s">
        <v>104</v>
      </c>
      <c r="D283" s="96" t="s">
        <v>105</v>
      </c>
      <c r="E283" s="17">
        <f>E284</f>
        <v>4135.8</v>
      </c>
      <c r="F283" s="17">
        <f t="shared" si="102"/>
        <v>4135.8</v>
      </c>
      <c r="G283" s="17">
        <f t="shared" si="102"/>
        <v>0</v>
      </c>
    </row>
    <row r="284" spans="1:7">
      <c r="A284" s="47" t="s">
        <v>54</v>
      </c>
      <c r="B284" s="47" t="s">
        <v>209</v>
      </c>
      <c r="C284" s="47">
        <v>610</v>
      </c>
      <c r="D284" s="96" t="s">
        <v>116</v>
      </c>
      <c r="E284" s="17">
        <f>'№ 7'!F479</f>
        <v>4135.8</v>
      </c>
      <c r="F284" s="17">
        <f>'№ 7'!G479</f>
        <v>4135.8</v>
      </c>
      <c r="G284" s="17">
        <f>'№ 7'!H479</f>
        <v>0</v>
      </c>
    </row>
    <row r="285" spans="1:7" ht="63">
      <c r="A285" s="47" t="s">
        <v>54</v>
      </c>
      <c r="B285" s="47">
        <v>1110500000</v>
      </c>
      <c r="C285" s="47"/>
      <c r="D285" s="102" t="s">
        <v>210</v>
      </c>
      <c r="E285" s="17">
        <f>E286</f>
        <v>5776.5</v>
      </c>
      <c r="F285" s="17">
        <f t="shared" ref="F285:G285" si="103">F286</f>
        <v>0</v>
      </c>
      <c r="G285" s="17">
        <f t="shared" si="103"/>
        <v>0</v>
      </c>
    </row>
    <row r="286" spans="1:7" ht="31.5">
      <c r="A286" s="47" t="s">
        <v>54</v>
      </c>
      <c r="B286" s="47" t="s">
        <v>211</v>
      </c>
      <c r="C286" s="47"/>
      <c r="D286" s="96" t="s">
        <v>278</v>
      </c>
      <c r="E286" s="17">
        <f>E287</f>
        <v>5776.5</v>
      </c>
      <c r="F286" s="17">
        <f t="shared" ref="F286:G287" si="104">F287</f>
        <v>0</v>
      </c>
      <c r="G286" s="17">
        <f t="shared" si="104"/>
        <v>0</v>
      </c>
    </row>
    <row r="287" spans="1:7" ht="31.5">
      <c r="A287" s="47" t="s">
        <v>54</v>
      </c>
      <c r="B287" s="47" t="s">
        <v>211</v>
      </c>
      <c r="C287" s="48" t="s">
        <v>104</v>
      </c>
      <c r="D287" s="96" t="s">
        <v>105</v>
      </c>
      <c r="E287" s="17">
        <f>E288</f>
        <v>5776.5</v>
      </c>
      <c r="F287" s="17">
        <f t="shared" si="104"/>
        <v>0</v>
      </c>
      <c r="G287" s="17">
        <f t="shared" si="104"/>
        <v>0</v>
      </c>
    </row>
    <row r="288" spans="1:7">
      <c r="A288" s="47" t="s">
        <v>54</v>
      </c>
      <c r="B288" s="47" t="s">
        <v>211</v>
      </c>
      <c r="C288" s="47">
        <v>610</v>
      </c>
      <c r="D288" s="96" t="s">
        <v>116</v>
      </c>
      <c r="E288" s="17">
        <f>'№ 7'!F483</f>
        <v>5776.5</v>
      </c>
      <c r="F288" s="17">
        <f>'№ 7'!G483</f>
        <v>0</v>
      </c>
      <c r="G288" s="17">
        <f>'№ 7'!H483</f>
        <v>0</v>
      </c>
    </row>
    <row r="289" spans="1:7">
      <c r="A289" s="47" t="s">
        <v>54</v>
      </c>
      <c r="B289" s="47">
        <v>1120000000</v>
      </c>
      <c r="C289" s="47"/>
      <c r="D289" s="96" t="s">
        <v>134</v>
      </c>
      <c r="E289" s="17">
        <f>E290</f>
        <v>3750.2</v>
      </c>
      <c r="F289" s="17">
        <f t="shared" ref="F289:G292" si="105">F290</f>
        <v>3750.2</v>
      </c>
      <c r="G289" s="17">
        <f t="shared" si="105"/>
        <v>3750.2</v>
      </c>
    </row>
    <row r="290" spans="1:7" ht="47.25">
      <c r="A290" s="47" t="s">
        <v>54</v>
      </c>
      <c r="B290" s="47">
        <v>1120100000</v>
      </c>
      <c r="C290" s="47"/>
      <c r="D290" s="96" t="s">
        <v>135</v>
      </c>
      <c r="E290" s="17">
        <f>E291</f>
        <v>3750.2</v>
      </c>
      <c r="F290" s="17">
        <f t="shared" si="105"/>
        <v>3750.2</v>
      </c>
      <c r="G290" s="17">
        <f t="shared" si="105"/>
        <v>3750.2</v>
      </c>
    </row>
    <row r="291" spans="1:7" ht="31.5">
      <c r="A291" s="47" t="s">
        <v>54</v>
      </c>
      <c r="B291" s="47">
        <v>1120120010</v>
      </c>
      <c r="C291" s="47"/>
      <c r="D291" s="96" t="s">
        <v>136</v>
      </c>
      <c r="E291" s="17">
        <f>E292</f>
        <v>3750.2</v>
      </c>
      <c r="F291" s="17">
        <f t="shared" si="105"/>
        <v>3750.2</v>
      </c>
      <c r="G291" s="17">
        <f t="shared" si="105"/>
        <v>3750.2</v>
      </c>
    </row>
    <row r="292" spans="1:7" ht="31.5">
      <c r="A292" s="47" t="s">
        <v>54</v>
      </c>
      <c r="B292" s="47">
        <v>1120120010</v>
      </c>
      <c r="C292" s="48" t="s">
        <v>104</v>
      </c>
      <c r="D292" s="96" t="s">
        <v>105</v>
      </c>
      <c r="E292" s="17">
        <f>E293</f>
        <v>3750.2</v>
      </c>
      <c r="F292" s="17">
        <f t="shared" si="105"/>
        <v>3750.2</v>
      </c>
      <c r="G292" s="17">
        <f t="shared" si="105"/>
        <v>3750.2</v>
      </c>
    </row>
    <row r="293" spans="1:7">
      <c r="A293" s="47" t="s">
        <v>54</v>
      </c>
      <c r="B293" s="47">
        <v>1120120010</v>
      </c>
      <c r="C293" s="47">
        <v>610</v>
      </c>
      <c r="D293" s="96" t="s">
        <v>116</v>
      </c>
      <c r="E293" s="17">
        <f>'№ 7'!F488</f>
        <v>3750.2</v>
      </c>
      <c r="F293" s="17">
        <f>'№ 7'!G488</f>
        <v>3750.2</v>
      </c>
      <c r="G293" s="17">
        <f>'№ 7'!H488</f>
        <v>3750.2</v>
      </c>
    </row>
    <row r="294" spans="1:7" ht="31.5">
      <c r="A294" s="47" t="s">
        <v>54</v>
      </c>
      <c r="B294" s="47">
        <v>1130000000</v>
      </c>
      <c r="C294" s="47"/>
      <c r="D294" s="96" t="s">
        <v>127</v>
      </c>
      <c r="E294" s="17">
        <f>E295</f>
        <v>15.4</v>
      </c>
      <c r="F294" s="17">
        <f t="shared" ref="F294:G297" si="106">F295</f>
        <v>15.4</v>
      </c>
      <c r="G294" s="17">
        <f t="shared" si="106"/>
        <v>0</v>
      </c>
    </row>
    <row r="295" spans="1:7" ht="31.5">
      <c r="A295" s="47" t="s">
        <v>54</v>
      </c>
      <c r="B295" s="47">
        <v>1130100000</v>
      </c>
      <c r="C295" s="47"/>
      <c r="D295" s="96" t="s">
        <v>265</v>
      </c>
      <c r="E295" s="17">
        <f>E296</f>
        <v>15.4</v>
      </c>
      <c r="F295" s="17">
        <f t="shared" si="106"/>
        <v>15.4</v>
      </c>
      <c r="G295" s="17">
        <f t="shared" si="106"/>
        <v>0</v>
      </c>
    </row>
    <row r="296" spans="1:7" ht="31.5">
      <c r="A296" s="120" t="s">
        <v>54</v>
      </c>
      <c r="B296" s="122" t="s">
        <v>391</v>
      </c>
      <c r="C296" s="120"/>
      <c r="D296" s="121" t="s">
        <v>392</v>
      </c>
      <c r="E296" s="17">
        <f>E297</f>
        <v>15.4</v>
      </c>
      <c r="F296" s="17">
        <f t="shared" si="106"/>
        <v>15.4</v>
      </c>
      <c r="G296" s="17">
        <f t="shared" si="106"/>
        <v>0</v>
      </c>
    </row>
    <row r="297" spans="1:7" ht="31.5">
      <c r="A297" s="120" t="s">
        <v>54</v>
      </c>
      <c r="B297" s="122" t="s">
        <v>391</v>
      </c>
      <c r="C297" s="122" t="s">
        <v>104</v>
      </c>
      <c r="D297" s="121" t="s">
        <v>105</v>
      </c>
      <c r="E297" s="17">
        <f>E298</f>
        <v>15.4</v>
      </c>
      <c r="F297" s="17">
        <f t="shared" si="106"/>
        <v>15.4</v>
      </c>
      <c r="G297" s="17">
        <f t="shared" si="106"/>
        <v>0</v>
      </c>
    </row>
    <row r="298" spans="1:7">
      <c r="A298" s="120" t="s">
        <v>54</v>
      </c>
      <c r="B298" s="122" t="s">
        <v>391</v>
      </c>
      <c r="C298" s="120">
        <v>610</v>
      </c>
      <c r="D298" s="121" t="s">
        <v>116</v>
      </c>
      <c r="E298" s="17">
        <f>'№ 7'!F493</f>
        <v>15.4</v>
      </c>
      <c r="F298" s="17">
        <f>'№ 7'!G493</f>
        <v>15.4</v>
      </c>
      <c r="G298" s="17">
        <f>'№ 7'!H493</f>
        <v>0</v>
      </c>
    </row>
    <row r="299" spans="1:7">
      <c r="A299" s="47" t="s">
        <v>97</v>
      </c>
      <c r="B299" s="47" t="s">
        <v>69</v>
      </c>
      <c r="C299" s="47" t="s">
        <v>69</v>
      </c>
      <c r="D299" s="102" t="s">
        <v>98</v>
      </c>
      <c r="E299" s="17">
        <f>E300</f>
        <v>37064.199999999997</v>
      </c>
      <c r="F299" s="17">
        <f t="shared" ref="F299:G299" si="107">F300</f>
        <v>37064.199999999997</v>
      </c>
      <c r="G299" s="17">
        <f t="shared" si="107"/>
        <v>37064.199999999997</v>
      </c>
    </row>
    <row r="300" spans="1:7" ht="47.25">
      <c r="A300" s="47" t="s">
        <v>97</v>
      </c>
      <c r="B300" s="48">
        <v>1100000000</v>
      </c>
      <c r="C300" s="47"/>
      <c r="D300" s="96" t="s">
        <v>223</v>
      </c>
      <c r="E300" s="17">
        <f t="shared" ref="E300:G304" si="108">E301</f>
        <v>37064.199999999997</v>
      </c>
      <c r="F300" s="17">
        <f t="shared" si="108"/>
        <v>37064.199999999997</v>
      </c>
      <c r="G300" s="17">
        <f t="shared" si="108"/>
        <v>37064.199999999997</v>
      </c>
    </row>
    <row r="301" spans="1:7">
      <c r="A301" s="47" t="s">
        <v>97</v>
      </c>
      <c r="B301" s="47">
        <v>1120000000</v>
      </c>
      <c r="C301" s="47"/>
      <c r="D301" s="96" t="s">
        <v>134</v>
      </c>
      <c r="E301" s="17">
        <f>E302</f>
        <v>37064.199999999997</v>
      </c>
      <c r="F301" s="17">
        <f t="shared" si="108"/>
        <v>37064.199999999997</v>
      </c>
      <c r="G301" s="17">
        <f t="shared" si="108"/>
        <v>37064.199999999997</v>
      </c>
    </row>
    <row r="302" spans="1:7" ht="47.25">
      <c r="A302" s="47" t="s">
        <v>97</v>
      </c>
      <c r="B302" s="47">
        <v>1120100000</v>
      </c>
      <c r="C302" s="47"/>
      <c r="D302" s="96" t="s">
        <v>135</v>
      </c>
      <c r="E302" s="17">
        <f>E303</f>
        <v>37064.199999999997</v>
      </c>
      <c r="F302" s="17">
        <f t="shared" ref="F302:G302" si="109">F303</f>
        <v>37064.199999999997</v>
      </c>
      <c r="G302" s="17">
        <f t="shared" si="109"/>
        <v>37064.199999999997</v>
      </c>
    </row>
    <row r="303" spans="1:7" ht="31.5">
      <c r="A303" s="47" t="s">
        <v>97</v>
      </c>
      <c r="B303" s="47">
        <v>1120120010</v>
      </c>
      <c r="C303" s="47"/>
      <c r="D303" s="96" t="s">
        <v>136</v>
      </c>
      <c r="E303" s="17">
        <f t="shared" si="108"/>
        <v>37064.199999999997</v>
      </c>
      <c r="F303" s="17">
        <f t="shared" si="108"/>
        <v>37064.199999999997</v>
      </c>
      <c r="G303" s="17">
        <f t="shared" si="108"/>
        <v>37064.199999999997</v>
      </c>
    </row>
    <row r="304" spans="1:7" ht="31.5">
      <c r="A304" s="47" t="s">
        <v>97</v>
      </c>
      <c r="B304" s="47">
        <v>1120120010</v>
      </c>
      <c r="C304" s="48" t="s">
        <v>104</v>
      </c>
      <c r="D304" s="96" t="s">
        <v>105</v>
      </c>
      <c r="E304" s="17">
        <f t="shared" si="108"/>
        <v>37064.199999999997</v>
      </c>
      <c r="F304" s="17">
        <f t="shared" si="108"/>
        <v>37064.199999999997</v>
      </c>
      <c r="G304" s="17">
        <f t="shared" si="108"/>
        <v>37064.199999999997</v>
      </c>
    </row>
    <row r="305" spans="1:7">
      <c r="A305" s="47" t="s">
        <v>97</v>
      </c>
      <c r="B305" s="47">
        <v>1120120010</v>
      </c>
      <c r="C305" s="47">
        <v>610</v>
      </c>
      <c r="D305" s="96" t="s">
        <v>116</v>
      </c>
      <c r="E305" s="17">
        <f>'№ 7'!F500+'№ 7'!F222</f>
        <v>37064.199999999997</v>
      </c>
      <c r="F305" s="17">
        <f>'№ 7'!G500+'№ 7'!G222</f>
        <v>37064.199999999997</v>
      </c>
      <c r="G305" s="17">
        <f>'№ 7'!H500+'№ 7'!H222</f>
        <v>37064.199999999997</v>
      </c>
    </row>
    <row r="306" spans="1:7" ht="31.5">
      <c r="A306" s="23" t="s">
        <v>251</v>
      </c>
      <c r="B306" s="47"/>
      <c r="C306" s="47"/>
      <c r="D306" s="13" t="s">
        <v>353</v>
      </c>
      <c r="E306" s="17">
        <f t="shared" ref="E306:G311" si="110">E307</f>
        <v>479</v>
      </c>
      <c r="F306" s="17">
        <f t="shared" si="110"/>
        <v>479</v>
      </c>
      <c r="G306" s="17">
        <f t="shared" si="110"/>
        <v>0</v>
      </c>
    </row>
    <row r="307" spans="1:7" ht="47.25">
      <c r="A307" s="23" t="s">
        <v>251</v>
      </c>
      <c r="B307" s="48">
        <v>1600000000</v>
      </c>
      <c r="C307" s="48"/>
      <c r="D307" s="96" t="s">
        <v>126</v>
      </c>
      <c r="E307" s="17">
        <f t="shared" si="110"/>
        <v>479</v>
      </c>
      <c r="F307" s="17">
        <f t="shared" si="110"/>
        <v>479</v>
      </c>
      <c r="G307" s="17">
        <f t="shared" si="110"/>
        <v>0</v>
      </c>
    </row>
    <row r="308" spans="1:7" ht="47.25">
      <c r="A308" s="23" t="s">
        <v>251</v>
      </c>
      <c r="B308" s="48">
        <v>1640000000</v>
      </c>
      <c r="C308" s="1"/>
      <c r="D308" s="103" t="s">
        <v>253</v>
      </c>
      <c r="E308" s="17">
        <f t="shared" si="110"/>
        <v>479</v>
      </c>
      <c r="F308" s="17">
        <f t="shared" si="110"/>
        <v>479</v>
      </c>
      <c r="G308" s="17">
        <f t="shared" si="110"/>
        <v>0</v>
      </c>
    </row>
    <row r="309" spans="1:7" ht="31.5">
      <c r="A309" s="23" t="s">
        <v>251</v>
      </c>
      <c r="B309" s="48">
        <v>1640100000</v>
      </c>
      <c r="C309" s="47"/>
      <c r="D309" s="96" t="s">
        <v>255</v>
      </c>
      <c r="E309" s="17">
        <f t="shared" si="110"/>
        <v>479</v>
      </c>
      <c r="F309" s="17">
        <f t="shared" si="110"/>
        <v>479</v>
      </c>
      <c r="G309" s="17">
        <f t="shared" si="110"/>
        <v>0</v>
      </c>
    </row>
    <row r="310" spans="1:7">
      <c r="A310" s="23" t="s">
        <v>251</v>
      </c>
      <c r="B310" s="48">
        <v>1640120510</v>
      </c>
      <c r="C310" s="47"/>
      <c r="D310" s="96" t="s">
        <v>257</v>
      </c>
      <c r="E310" s="17">
        <f t="shared" si="110"/>
        <v>479</v>
      </c>
      <c r="F310" s="17">
        <f t="shared" si="110"/>
        <v>479</v>
      </c>
      <c r="G310" s="17">
        <f t="shared" si="110"/>
        <v>0</v>
      </c>
    </row>
    <row r="311" spans="1:7" ht="31.5">
      <c r="A311" s="23" t="s">
        <v>251</v>
      </c>
      <c r="B311" s="48">
        <v>1640120510</v>
      </c>
      <c r="C311" s="48" t="s">
        <v>72</v>
      </c>
      <c r="D311" s="96" t="s">
        <v>102</v>
      </c>
      <c r="E311" s="17">
        <f t="shared" si="110"/>
        <v>479</v>
      </c>
      <c r="F311" s="17">
        <f t="shared" si="110"/>
        <v>479</v>
      </c>
      <c r="G311" s="17">
        <f t="shared" si="110"/>
        <v>0</v>
      </c>
    </row>
    <row r="312" spans="1:7" ht="31.5">
      <c r="A312" s="23" t="s">
        <v>251</v>
      </c>
      <c r="B312" s="48">
        <v>1640120510</v>
      </c>
      <c r="C312" s="47">
        <v>240</v>
      </c>
      <c r="D312" s="96" t="s">
        <v>348</v>
      </c>
      <c r="E312" s="17">
        <f>'№ 7'!F229</f>
        <v>479</v>
      </c>
      <c r="F312" s="17">
        <f>'№ 7'!G229</f>
        <v>479</v>
      </c>
      <c r="G312" s="17">
        <f>'№ 7'!H229</f>
        <v>0</v>
      </c>
    </row>
    <row r="313" spans="1:7">
      <c r="A313" s="47" t="s">
        <v>40</v>
      </c>
      <c r="B313" s="47" t="s">
        <v>69</v>
      </c>
      <c r="C313" s="47" t="s">
        <v>69</v>
      </c>
      <c r="D313" s="102" t="s">
        <v>106</v>
      </c>
      <c r="E313" s="22">
        <f>E314+E329</f>
        <v>369.3</v>
      </c>
      <c r="F313" s="22">
        <f>F314+F329</f>
        <v>369.3</v>
      </c>
      <c r="G313" s="22">
        <f>G314+G329</f>
        <v>36</v>
      </c>
    </row>
    <row r="314" spans="1:7" ht="47.25">
      <c r="A314" s="47" t="s">
        <v>40</v>
      </c>
      <c r="B314" s="48">
        <v>1100000000</v>
      </c>
      <c r="C314" s="47"/>
      <c r="D314" s="96" t="s">
        <v>223</v>
      </c>
      <c r="E314" s="17">
        <f>E320+E315</f>
        <v>244.5</v>
      </c>
      <c r="F314" s="17">
        <f>F320+F315</f>
        <v>244.5</v>
      </c>
      <c r="G314" s="17">
        <f>G320+G315</f>
        <v>0</v>
      </c>
    </row>
    <row r="315" spans="1:7">
      <c r="A315" s="47" t="s">
        <v>40</v>
      </c>
      <c r="B315" s="47">
        <v>1110000000</v>
      </c>
      <c r="C315" s="47"/>
      <c r="D315" s="102" t="s">
        <v>202</v>
      </c>
      <c r="E315" s="17">
        <f>E316</f>
        <v>159</v>
      </c>
      <c r="F315" s="17">
        <f t="shared" ref="F315:G318" si="111">F316</f>
        <v>159</v>
      </c>
      <c r="G315" s="17">
        <f t="shared" si="111"/>
        <v>0</v>
      </c>
    </row>
    <row r="316" spans="1:7">
      <c r="A316" s="47" t="s">
        <v>40</v>
      </c>
      <c r="B316" s="47">
        <v>1110400000</v>
      </c>
      <c r="C316" s="47"/>
      <c r="D316" s="102" t="s">
        <v>212</v>
      </c>
      <c r="E316" s="17">
        <f>E317</f>
        <v>159</v>
      </c>
      <c r="F316" s="17">
        <f t="shared" si="111"/>
        <v>159</v>
      </c>
      <c r="G316" s="17">
        <f t="shared" si="111"/>
        <v>0</v>
      </c>
    </row>
    <row r="317" spans="1:7" ht="31.5">
      <c r="A317" s="47" t="s">
        <v>40</v>
      </c>
      <c r="B317" s="47" t="s">
        <v>214</v>
      </c>
      <c r="C317" s="47"/>
      <c r="D317" s="102" t="s">
        <v>213</v>
      </c>
      <c r="E317" s="17">
        <f>E318</f>
        <v>159</v>
      </c>
      <c r="F317" s="17">
        <f t="shared" si="111"/>
        <v>159</v>
      </c>
      <c r="G317" s="17">
        <f t="shared" si="111"/>
        <v>0</v>
      </c>
    </row>
    <row r="318" spans="1:7">
      <c r="A318" s="47" t="s">
        <v>40</v>
      </c>
      <c r="B318" s="47" t="s">
        <v>214</v>
      </c>
      <c r="C318" s="1" t="s">
        <v>76</v>
      </c>
      <c r="D318" s="103" t="s">
        <v>77</v>
      </c>
      <c r="E318" s="17">
        <f>E319</f>
        <v>159</v>
      </c>
      <c r="F318" s="17">
        <f t="shared" si="111"/>
        <v>159</v>
      </c>
      <c r="G318" s="17">
        <f t="shared" si="111"/>
        <v>0</v>
      </c>
    </row>
    <row r="319" spans="1:7" ht="31.5">
      <c r="A319" s="47" t="s">
        <v>40</v>
      </c>
      <c r="B319" s="47" t="s">
        <v>214</v>
      </c>
      <c r="C319" s="47">
        <v>320</v>
      </c>
      <c r="D319" s="96" t="s">
        <v>114</v>
      </c>
      <c r="E319" s="17">
        <f>'№ 7'!F507</f>
        <v>159</v>
      </c>
      <c r="F319" s="17">
        <f>'№ 7'!G507</f>
        <v>159</v>
      </c>
      <c r="G319" s="17">
        <f>'№ 7'!H507</f>
        <v>0</v>
      </c>
    </row>
    <row r="320" spans="1:7" ht="31.5">
      <c r="A320" s="47" t="s">
        <v>40</v>
      </c>
      <c r="B320" s="48">
        <v>1130000000</v>
      </c>
      <c r="C320" s="47"/>
      <c r="D320" s="102" t="s">
        <v>127</v>
      </c>
      <c r="E320" s="17">
        <f>E321+E325</f>
        <v>85.5</v>
      </c>
      <c r="F320" s="17">
        <f t="shared" ref="F320:G320" si="112">F321+F325</f>
        <v>85.5</v>
      </c>
      <c r="G320" s="17">
        <f t="shared" si="112"/>
        <v>0</v>
      </c>
    </row>
    <row r="321" spans="1:7" ht="31.5">
      <c r="A321" s="47" t="s">
        <v>40</v>
      </c>
      <c r="B321" s="47">
        <v>1130200000</v>
      </c>
      <c r="C321" s="47"/>
      <c r="D321" s="102" t="s">
        <v>215</v>
      </c>
      <c r="E321" s="17">
        <f>E322</f>
        <v>15.7</v>
      </c>
      <c r="F321" s="17">
        <f t="shared" ref="F321:G323" si="113">F322</f>
        <v>15.7</v>
      </c>
      <c r="G321" s="17">
        <f t="shared" si="113"/>
        <v>0</v>
      </c>
    </row>
    <row r="322" spans="1:7" ht="31.5">
      <c r="A322" s="47" t="s">
        <v>40</v>
      </c>
      <c r="B322" s="47">
        <v>1130220270</v>
      </c>
      <c r="C322" s="47"/>
      <c r="D322" s="102" t="s">
        <v>216</v>
      </c>
      <c r="E322" s="17">
        <f>E323</f>
        <v>15.7</v>
      </c>
      <c r="F322" s="17">
        <f t="shared" si="113"/>
        <v>15.7</v>
      </c>
      <c r="G322" s="17">
        <f t="shared" si="113"/>
        <v>0</v>
      </c>
    </row>
    <row r="323" spans="1:7">
      <c r="A323" s="47" t="s">
        <v>40</v>
      </c>
      <c r="B323" s="47">
        <v>1130220270</v>
      </c>
      <c r="C323" s="48" t="s">
        <v>76</v>
      </c>
      <c r="D323" s="96" t="s">
        <v>77</v>
      </c>
      <c r="E323" s="17">
        <f>E324</f>
        <v>15.7</v>
      </c>
      <c r="F323" s="17">
        <f t="shared" si="113"/>
        <v>15.7</v>
      </c>
      <c r="G323" s="17">
        <f t="shared" si="113"/>
        <v>0</v>
      </c>
    </row>
    <row r="324" spans="1:7">
      <c r="A324" s="47" t="s">
        <v>40</v>
      </c>
      <c r="B324" s="47">
        <v>1130220270</v>
      </c>
      <c r="C324" s="47">
        <v>350</v>
      </c>
      <c r="D324" s="102" t="s">
        <v>183</v>
      </c>
      <c r="E324" s="17">
        <f>'№ 7'!F236</f>
        <v>15.7</v>
      </c>
      <c r="F324" s="17">
        <f>'№ 7'!G236</f>
        <v>15.7</v>
      </c>
      <c r="G324" s="17">
        <f>'№ 7'!H236</f>
        <v>0</v>
      </c>
    </row>
    <row r="325" spans="1:7" ht="31.5">
      <c r="A325" s="47" t="s">
        <v>40</v>
      </c>
      <c r="B325" s="47">
        <v>1130400000</v>
      </c>
      <c r="C325" s="47"/>
      <c r="D325" s="102" t="s">
        <v>161</v>
      </c>
      <c r="E325" s="17">
        <f>E326</f>
        <v>69.8</v>
      </c>
      <c r="F325" s="17">
        <f t="shared" ref="F325:G327" si="114">F326</f>
        <v>69.8</v>
      </c>
      <c r="G325" s="17">
        <f t="shared" si="114"/>
        <v>0</v>
      </c>
    </row>
    <row r="326" spans="1:7" ht="31.5">
      <c r="A326" s="47" t="s">
        <v>40</v>
      </c>
      <c r="B326" s="47">
        <v>1130420290</v>
      </c>
      <c r="C326" s="47"/>
      <c r="D326" s="102" t="s">
        <v>162</v>
      </c>
      <c r="E326" s="17">
        <f>E327</f>
        <v>69.8</v>
      </c>
      <c r="F326" s="17">
        <f t="shared" si="114"/>
        <v>69.8</v>
      </c>
      <c r="G326" s="17">
        <f t="shared" si="114"/>
        <v>0</v>
      </c>
    </row>
    <row r="327" spans="1:7" ht="31.5">
      <c r="A327" s="47" t="s">
        <v>40</v>
      </c>
      <c r="B327" s="47">
        <v>1130420290</v>
      </c>
      <c r="C327" s="153" t="s">
        <v>72</v>
      </c>
      <c r="D327" s="152" t="s">
        <v>102</v>
      </c>
      <c r="E327" s="17">
        <f>E328</f>
        <v>69.8</v>
      </c>
      <c r="F327" s="17">
        <f t="shared" si="114"/>
        <v>69.8</v>
      </c>
      <c r="G327" s="17">
        <f t="shared" si="114"/>
        <v>0</v>
      </c>
    </row>
    <row r="328" spans="1:7" ht="31.5">
      <c r="A328" s="47" t="s">
        <v>40</v>
      </c>
      <c r="B328" s="47">
        <v>1130420290</v>
      </c>
      <c r="C328" s="151">
        <v>240</v>
      </c>
      <c r="D328" s="152" t="s">
        <v>348</v>
      </c>
      <c r="E328" s="17">
        <f>'№ 7'!F240</f>
        <v>69.8</v>
      </c>
      <c r="F328" s="17">
        <f>'№ 7'!G240</f>
        <v>69.8</v>
      </c>
      <c r="G328" s="17">
        <f>'№ 7'!H240</f>
        <v>0</v>
      </c>
    </row>
    <row r="329" spans="1:7" ht="47.25">
      <c r="A329" s="47" t="s">
        <v>40</v>
      </c>
      <c r="B329" s="48">
        <v>1200000000</v>
      </c>
      <c r="C329" s="47"/>
      <c r="D329" s="102" t="s">
        <v>218</v>
      </c>
      <c r="E329" s="17">
        <f>E330</f>
        <v>124.80000000000001</v>
      </c>
      <c r="F329" s="17">
        <f t="shared" ref="F329:G330" si="115">F330</f>
        <v>124.80000000000001</v>
      </c>
      <c r="G329" s="17">
        <f t="shared" si="115"/>
        <v>36</v>
      </c>
    </row>
    <row r="330" spans="1:7" ht="31.5">
      <c r="A330" s="47" t="s">
        <v>40</v>
      </c>
      <c r="B330" s="48">
        <v>1240000000</v>
      </c>
      <c r="C330" s="10"/>
      <c r="D330" s="102" t="s">
        <v>151</v>
      </c>
      <c r="E330" s="17">
        <f>E331</f>
        <v>124.80000000000001</v>
      </c>
      <c r="F330" s="17">
        <f t="shared" si="115"/>
        <v>124.80000000000001</v>
      </c>
      <c r="G330" s="17">
        <f t="shared" si="115"/>
        <v>36</v>
      </c>
    </row>
    <row r="331" spans="1:7" ht="31.5">
      <c r="A331" s="47" t="s">
        <v>40</v>
      </c>
      <c r="B331" s="10" t="s">
        <v>153</v>
      </c>
      <c r="C331" s="10"/>
      <c r="D331" s="102" t="s">
        <v>161</v>
      </c>
      <c r="E331" s="17">
        <f>E335+E338+E341+E332</f>
        <v>124.80000000000001</v>
      </c>
      <c r="F331" s="17">
        <f t="shared" ref="F331:G331" si="116">F335+F338+F341+F332</f>
        <v>124.80000000000001</v>
      </c>
      <c r="G331" s="17">
        <f t="shared" si="116"/>
        <v>36</v>
      </c>
    </row>
    <row r="332" spans="1:7">
      <c r="A332" s="2" t="s">
        <v>40</v>
      </c>
      <c r="B332" s="10" t="s">
        <v>250</v>
      </c>
      <c r="C332" s="11"/>
      <c r="D332" s="102" t="s">
        <v>165</v>
      </c>
      <c r="E332" s="17">
        <f>E333</f>
        <v>51.9</v>
      </c>
      <c r="F332" s="17">
        <f t="shared" ref="F332:G333" si="117">F333</f>
        <v>51.9</v>
      </c>
      <c r="G332" s="17">
        <f t="shared" si="117"/>
        <v>0</v>
      </c>
    </row>
    <row r="333" spans="1:7" ht="31.5">
      <c r="A333" s="2" t="s">
        <v>40</v>
      </c>
      <c r="B333" s="10" t="s">
        <v>250</v>
      </c>
      <c r="C333" s="153" t="s">
        <v>72</v>
      </c>
      <c r="D333" s="152" t="s">
        <v>102</v>
      </c>
      <c r="E333" s="17">
        <f>E334</f>
        <v>51.9</v>
      </c>
      <c r="F333" s="17">
        <f t="shared" si="117"/>
        <v>51.9</v>
      </c>
      <c r="G333" s="17">
        <f t="shared" si="117"/>
        <v>0</v>
      </c>
    </row>
    <row r="334" spans="1:7" ht="31.5">
      <c r="A334" s="2" t="s">
        <v>40</v>
      </c>
      <c r="B334" s="10" t="s">
        <v>250</v>
      </c>
      <c r="C334" s="151">
        <v>240</v>
      </c>
      <c r="D334" s="152" t="s">
        <v>348</v>
      </c>
      <c r="E334" s="17">
        <f>'№ 7'!F246</f>
        <v>51.9</v>
      </c>
      <c r="F334" s="17">
        <f>'№ 7'!G246</f>
        <v>51.9</v>
      </c>
      <c r="G334" s="17">
        <f>'№ 7'!H246</f>
        <v>0</v>
      </c>
    </row>
    <row r="335" spans="1:7" ht="31.5">
      <c r="A335" s="47" t="s">
        <v>40</v>
      </c>
      <c r="B335" s="10" t="s">
        <v>155</v>
      </c>
      <c r="C335" s="10"/>
      <c r="D335" s="102" t="s">
        <v>154</v>
      </c>
      <c r="E335" s="17">
        <f>E336</f>
        <v>22.9</v>
      </c>
      <c r="F335" s="17">
        <f t="shared" ref="F335:G336" si="118">F336</f>
        <v>22.9</v>
      </c>
      <c r="G335" s="17">
        <f t="shared" si="118"/>
        <v>0</v>
      </c>
    </row>
    <row r="336" spans="1:7" ht="31.5">
      <c r="A336" s="47" t="s">
        <v>40</v>
      </c>
      <c r="B336" s="10" t="s">
        <v>155</v>
      </c>
      <c r="C336" s="48" t="s">
        <v>72</v>
      </c>
      <c r="D336" s="96" t="s">
        <v>102</v>
      </c>
      <c r="E336" s="17">
        <f>E337</f>
        <v>22.9</v>
      </c>
      <c r="F336" s="17">
        <f t="shared" si="118"/>
        <v>22.9</v>
      </c>
      <c r="G336" s="17">
        <f t="shared" si="118"/>
        <v>0</v>
      </c>
    </row>
    <row r="337" spans="1:7" ht="31.5">
      <c r="A337" s="47" t="s">
        <v>40</v>
      </c>
      <c r="B337" s="10" t="s">
        <v>155</v>
      </c>
      <c r="C337" s="47">
        <v>240</v>
      </c>
      <c r="D337" s="96" t="s">
        <v>348</v>
      </c>
      <c r="E337" s="17">
        <f>'№ 7'!F249</f>
        <v>22.9</v>
      </c>
      <c r="F337" s="17">
        <f>'№ 7'!G249</f>
        <v>22.9</v>
      </c>
      <c r="G337" s="17">
        <f>'№ 7'!H249</f>
        <v>0</v>
      </c>
    </row>
    <row r="338" spans="1:7" ht="31.5">
      <c r="A338" s="47" t="s">
        <v>40</v>
      </c>
      <c r="B338" s="10" t="s">
        <v>157</v>
      </c>
      <c r="C338" s="10"/>
      <c r="D338" s="102" t="s">
        <v>156</v>
      </c>
      <c r="E338" s="17">
        <f>E339</f>
        <v>14</v>
      </c>
      <c r="F338" s="17">
        <f t="shared" ref="F338:G339" si="119">F339</f>
        <v>14</v>
      </c>
      <c r="G338" s="17">
        <f t="shared" si="119"/>
        <v>0</v>
      </c>
    </row>
    <row r="339" spans="1:7" ht="31.5">
      <c r="A339" s="47" t="s">
        <v>40</v>
      </c>
      <c r="B339" s="10" t="s">
        <v>157</v>
      </c>
      <c r="C339" s="48" t="s">
        <v>72</v>
      </c>
      <c r="D339" s="96" t="s">
        <v>102</v>
      </c>
      <c r="E339" s="17">
        <f>E340</f>
        <v>14</v>
      </c>
      <c r="F339" s="17">
        <f t="shared" si="119"/>
        <v>14</v>
      </c>
      <c r="G339" s="17">
        <f t="shared" si="119"/>
        <v>0</v>
      </c>
    </row>
    <row r="340" spans="1:7" ht="31.5">
      <c r="A340" s="47" t="s">
        <v>40</v>
      </c>
      <c r="B340" s="10" t="s">
        <v>157</v>
      </c>
      <c r="C340" s="47">
        <v>240</v>
      </c>
      <c r="D340" s="96" t="s">
        <v>348</v>
      </c>
      <c r="E340" s="17">
        <f>'№ 7'!F252</f>
        <v>14</v>
      </c>
      <c r="F340" s="17">
        <f>'№ 7'!G252</f>
        <v>14</v>
      </c>
      <c r="G340" s="17">
        <f>'№ 7'!H252</f>
        <v>0</v>
      </c>
    </row>
    <row r="341" spans="1:7">
      <c r="A341" s="47" t="s">
        <v>40</v>
      </c>
      <c r="B341" s="10" t="s">
        <v>252</v>
      </c>
      <c r="C341" s="10"/>
      <c r="D341" s="102" t="s">
        <v>158</v>
      </c>
      <c r="E341" s="17">
        <f>E342</f>
        <v>36</v>
      </c>
      <c r="F341" s="17">
        <f t="shared" ref="F341:G342" si="120">F342</f>
        <v>36</v>
      </c>
      <c r="G341" s="17">
        <f t="shared" si="120"/>
        <v>36</v>
      </c>
    </row>
    <row r="342" spans="1:7">
      <c r="A342" s="47" t="s">
        <v>40</v>
      </c>
      <c r="B342" s="10" t="s">
        <v>252</v>
      </c>
      <c r="C342" s="48" t="s">
        <v>76</v>
      </c>
      <c r="D342" s="96" t="s">
        <v>77</v>
      </c>
      <c r="E342" s="17">
        <f>E343</f>
        <v>36</v>
      </c>
      <c r="F342" s="17">
        <f t="shared" si="120"/>
        <v>36</v>
      </c>
      <c r="G342" s="17">
        <f t="shared" si="120"/>
        <v>36</v>
      </c>
    </row>
    <row r="343" spans="1:7">
      <c r="A343" s="47" t="s">
        <v>40</v>
      </c>
      <c r="B343" s="10" t="s">
        <v>252</v>
      </c>
      <c r="C343" s="10" t="s">
        <v>159</v>
      </c>
      <c r="D343" s="102" t="s">
        <v>160</v>
      </c>
      <c r="E343" s="17">
        <f>'№ 7'!F255</f>
        <v>36</v>
      </c>
      <c r="F343" s="17">
        <f>'№ 7'!G255</f>
        <v>36</v>
      </c>
      <c r="G343" s="17">
        <f>'№ 7'!H255</f>
        <v>36</v>
      </c>
    </row>
    <row r="344" spans="1:7">
      <c r="A344" s="47" t="s">
        <v>55</v>
      </c>
      <c r="B344" s="47" t="s">
        <v>69</v>
      </c>
      <c r="C344" s="47" t="s">
        <v>69</v>
      </c>
      <c r="D344" s="102" t="s">
        <v>13</v>
      </c>
      <c r="E344" s="17">
        <f>E345+E357</f>
        <v>6119</v>
      </c>
      <c r="F344" s="17">
        <f>F345+F357</f>
        <v>6119</v>
      </c>
      <c r="G344" s="17">
        <f>G345+G357</f>
        <v>5722.2</v>
      </c>
    </row>
    <row r="345" spans="1:7" ht="47.25">
      <c r="A345" s="47" t="s">
        <v>55</v>
      </c>
      <c r="B345" s="48">
        <v>1100000000</v>
      </c>
      <c r="C345" s="47"/>
      <c r="D345" s="96" t="s">
        <v>223</v>
      </c>
      <c r="E345" s="17">
        <f>E346</f>
        <v>396.79999999999995</v>
      </c>
      <c r="F345" s="17">
        <f t="shared" ref="F345:G353" si="121">F346</f>
        <v>396.79999999999995</v>
      </c>
      <c r="G345" s="17">
        <f t="shared" si="121"/>
        <v>0</v>
      </c>
    </row>
    <row r="346" spans="1:7" ht="31.5">
      <c r="A346" s="47" t="s">
        <v>55</v>
      </c>
      <c r="B346" s="48">
        <v>1130000000</v>
      </c>
      <c r="C346" s="25"/>
      <c r="D346" s="102" t="s">
        <v>127</v>
      </c>
      <c r="E346" s="17">
        <f>E351+E347</f>
        <v>396.79999999999995</v>
      </c>
      <c r="F346" s="17">
        <f>F351+F347</f>
        <v>396.79999999999995</v>
      </c>
      <c r="G346" s="17">
        <f>G351+G347</f>
        <v>0</v>
      </c>
    </row>
    <row r="347" spans="1:7" ht="31.5">
      <c r="A347" s="47" t="s">
        <v>55</v>
      </c>
      <c r="B347" s="47">
        <v>1130100000</v>
      </c>
      <c r="C347" s="25"/>
      <c r="D347" s="102" t="s">
        <v>265</v>
      </c>
      <c r="E347" s="17">
        <f>E348</f>
        <v>124.4</v>
      </c>
      <c r="F347" s="17">
        <f t="shared" ref="F347:G349" si="122">F348</f>
        <v>124.4</v>
      </c>
      <c r="G347" s="17">
        <f t="shared" si="122"/>
        <v>0</v>
      </c>
    </row>
    <row r="348" spans="1:7" ht="31.5">
      <c r="A348" s="47" t="s">
        <v>55</v>
      </c>
      <c r="B348" s="48">
        <v>1130120260</v>
      </c>
      <c r="C348" s="25"/>
      <c r="D348" s="102" t="s">
        <v>266</v>
      </c>
      <c r="E348" s="17">
        <f>E349</f>
        <v>124.4</v>
      </c>
      <c r="F348" s="17">
        <f t="shared" si="122"/>
        <v>124.4</v>
      </c>
      <c r="G348" s="17">
        <f t="shared" si="122"/>
        <v>0</v>
      </c>
    </row>
    <row r="349" spans="1:7" ht="31.5">
      <c r="A349" s="47" t="s">
        <v>55</v>
      </c>
      <c r="B349" s="48">
        <v>1130120260</v>
      </c>
      <c r="C349" s="47" t="s">
        <v>72</v>
      </c>
      <c r="D349" s="102" t="s">
        <v>102</v>
      </c>
      <c r="E349" s="17">
        <f>E350</f>
        <v>124.4</v>
      </c>
      <c r="F349" s="17">
        <f t="shared" si="122"/>
        <v>124.4</v>
      </c>
      <c r="G349" s="17">
        <f t="shared" si="122"/>
        <v>0</v>
      </c>
    </row>
    <row r="350" spans="1:7" ht="31.5">
      <c r="A350" s="47" t="s">
        <v>55</v>
      </c>
      <c r="B350" s="48">
        <v>1130120260</v>
      </c>
      <c r="C350" s="47">
        <v>240</v>
      </c>
      <c r="D350" s="102" t="s">
        <v>348</v>
      </c>
      <c r="E350" s="17">
        <f>'№ 7'!F514</f>
        <v>124.4</v>
      </c>
      <c r="F350" s="17">
        <f>'№ 7'!G514</f>
        <v>124.4</v>
      </c>
      <c r="G350" s="17">
        <f>'№ 7'!H514</f>
        <v>0</v>
      </c>
    </row>
    <row r="351" spans="1:7" ht="31.5">
      <c r="A351" s="47" t="s">
        <v>55</v>
      </c>
      <c r="B351" s="47">
        <v>1130200000</v>
      </c>
      <c r="C351" s="47"/>
      <c r="D351" s="102" t="s">
        <v>215</v>
      </c>
      <c r="E351" s="17">
        <f>E352</f>
        <v>272.39999999999998</v>
      </c>
      <c r="F351" s="17">
        <f t="shared" si="121"/>
        <v>272.39999999999998</v>
      </c>
      <c r="G351" s="17">
        <f t="shared" si="121"/>
        <v>0</v>
      </c>
    </row>
    <row r="352" spans="1:7" ht="31.5">
      <c r="A352" s="47" t="s">
        <v>55</v>
      </c>
      <c r="B352" s="47">
        <v>1130220270</v>
      </c>
      <c r="C352" s="47"/>
      <c r="D352" s="102" t="s">
        <v>216</v>
      </c>
      <c r="E352" s="17">
        <f>E353+E355</f>
        <v>272.39999999999998</v>
      </c>
      <c r="F352" s="17">
        <f t="shared" ref="F352:G352" si="123">F353+F355</f>
        <v>272.39999999999998</v>
      </c>
      <c r="G352" s="17">
        <f t="shared" si="123"/>
        <v>0</v>
      </c>
    </row>
    <row r="353" spans="1:7" ht="31.5">
      <c r="A353" s="47" t="s">
        <v>55</v>
      </c>
      <c r="B353" s="47">
        <v>1130220270</v>
      </c>
      <c r="C353" s="47" t="s">
        <v>72</v>
      </c>
      <c r="D353" s="102" t="s">
        <v>102</v>
      </c>
      <c r="E353" s="17">
        <f>E354</f>
        <v>185.2</v>
      </c>
      <c r="F353" s="17">
        <f t="shared" si="121"/>
        <v>185.2</v>
      </c>
      <c r="G353" s="17">
        <f t="shared" si="121"/>
        <v>0</v>
      </c>
    </row>
    <row r="354" spans="1:7" ht="31.5">
      <c r="A354" s="47" t="s">
        <v>55</v>
      </c>
      <c r="B354" s="47">
        <v>1130220270</v>
      </c>
      <c r="C354" s="47">
        <v>240</v>
      </c>
      <c r="D354" s="102" t="s">
        <v>348</v>
      </c>
      <c r="E354" s="17">
        <f>'№ 7'!F518</f>
        <v>185.2</v>
      </c>
      <c r="F354" s="17">
        <f>'№ 7'!G518</f>
        <v>185.2</v>
      </c>
      <c r="G354" s="17">
        <f>'№ 7'!H518</f>
        <v>0</v>
      </c>
    </row>
    <row r="355" spans="1:7">
      <c r="A355" s="110" t="s">
        <v>55</v>
      </c>
      <c r="B355" s="110">
        <v>1130220270</v>
      </c>
      <c r="C355" s="1" t="s">
        <v>76</v>
      </c>
      <c r="D355" s="99" t="s">
        <v>77</v>
      </c>
      <c r="E355" s="17">
        <f>E356</f>
        <v>87.2</v>
      </c>
      <c r="F355" s="17">
        <f t="shared" ref="F355:G355" si="124">F356</f>
        <v>87.2</v>
      </c>
      <c r="G355" s="17">
        <f t="shared" si="124"/>
        <v>0</v>
      </c>
    </row>
    <row r="356" spans="1:7">
      <c r="A356" s="110" t="s">
        <v>55</v>
      </c>
      <c r="B356" s="110">
        <v>1130220270</v>
      </c>
      <c r="C356" s="110">
        <v>350</v>
      </c>
      <c r="D356" s="111" t="s">
        <v>183</v>
      </c>
      <c r="E356" s="17">
        <f>'№ 7'!F520</f>
        <v>87.2</v>
      </c>
      <c r="F356" s="17">
        <f>'№ 7'!G520</f>
        <v>87.2</v>
      </c>
      <c r="G356" s="17">
        <f>'№ 7'!H520</f>
        <v>0</v>
      </c>
    </row>
    <row r="357" spans="1:7">
      <c r="A357" s="47" t="s">
        <v>55</v>
      </c>
      <c r="B357" s="47">
        <v>9900000000</v>
      </c>
      <c r="C357" s="47"/>
      <c r="D357" s="102" t="s">
        <v>117</v>
      </c>
      <c r="E357" s="17">
        <f>E358</f>
        <v>5722.2</v>
      </c>
      <c r="F357" s="17">
        <f t="shared" ref="F357:G358" si="125">F358</f>
        <v>5722.2</v>
      </c>
      <c r="G357" s="17">
        <f t="shared" si="125"/>
        <v>5722.2</v>
      </c>
    </row>
    <row r="358" spans="1:7" ht="31.5">
      <c r="A358" s="47" t="s">
        <v>55</v>
      </c>
      <c r="B358" s="47">
        <v>9990000000</v>
      </c>
      <c r="C358" s="47"/>
      <c r="D358" s="102" t="s">
        <v>178</v>
      </c>
      <c r="E358" s="17">
        <f>E359</f>
        <v>5722.2</v>
      </c>
      <c r="F358" s="17">
        <f t="shared" si="125"/>
        <v>5722.2</v>
      </c>
      <c r="G358" s="17">
        <f t="shared" si="125"/>
        <v>5722.2</v>
      </c>
    </row>
    <row r="359" spans="1:7" ht="31.5">
      <c r="A359" s="47" t="s">
        <v>55</v>
      </c>
      <c r="B359" s="47">
        <v>9990200000</v>
      </c>
      <c r="C359" s="25"/>
      <c r="D359" s="102" t="s">
        <v>130</v>
      </c>
      <c r="E359" s="17">
        <f>E360</f>
        <v>5722.2</v>
      </c>
      <c r="F359" s="17">
        <f t="shared" ref="F359:G361" si="126">F360</f>
        <v>5722.2</v>
      </c>
      <c r="G359" s="17">
        <f t="shared" si="126"/>
        <v>5722.2</v>
      </c>
    </row>
    <row r="360" spans="1:7" ht="47.25">
      <c r="A360" s="47" t="s">
        <v>55</v>
      </c>
      <c r="B360" s="47">
        <v>9990225000</v>
      </c>
      <c r="C360" s="47"/>
      <c r="D360" s="102" t="s">
        <v>131</v>
      </c>
      <c r="E360" s="17">
        <f>E361+E363</f>
        <v>5722.2</v>
      </c>
      <c r="F360" s="17">
        <f t="shared" ref="F360:G360" si="127">F361+F363</f>
        <v>5722.2</v>
      </c>
      <c r="G360" s="17">
        <f t="shared" si="127"/>
        <v>5722.2</v>
      </c>
    </row>
    <row r="361" spans="1:7" ht="63">
      <c r="A361" s="47" t="s">
        <v>55</v>
      </c>
      <c r="B361" s="47">
        <v>9990225000</v>
      </c>
      <c r="C361" s="47" t="s">
        <v>71</v>
      </c>
      <c r="D361" s="102" t="s">
        <v>1</v>
      </c>
      <c r="E361" s="17">
        <f>E362</f>
        <v>5648</v>
      </c>
      <c r="F361" s="17">
        <f t="shared" si="126"/>
        <v>5648</v>
      </c>
      <c r="G361" s="17">
        <f t="shared" si="126"/>
        <v>5648</v>
      </c>
    </row>
    <row r="362" spans="1:7" ht="31.5">
      <c r="A362" s="47" t="s">
        <v>55</v>
      </c>
      <c r="B362" s="47">
        <v>9990225000</v>
      </c>
      <c r="C362" s="47">
        <v>120</v>
      </c>
      <c r="D362" s="102" t="s">
        <v>352</v>
      </c>
      <c r="E362" s="17">
        <f>'№ 7'!F526</f>
        <v>5648</v>
      </c>
      <c r="F362" s="17">
        <f>'№ 7'!G526</f>
        <v>5648</v>
      </c>
      <c r="G362" s="17">
        <f>'№ 7'!H526</f>
        <v>5648</v>
      </c>
    </row>
    <row r="363" spans="1:7">
      <c r="A363" s="47" t="s">
        <v>55</v>
      </c>
      <c r="B363" s="110">
        <v>9990225000</v>
      </c>
      <c r="C363" s="47" t="s">
        <v>73</v>
      </c>
      <c r="D363" s="102" t="s">
        <v>74</v>
      </c>
      <c r="E363" s="17">
        <f>E364</f>
        <v>74.2</v>
      </c>
      <c r="F363" s="17">
        <f t="shared" ref="F363:G363" si="128">F364</f>
        <v>74.2</v>
      </c>
      <c r="G363" s="17">
        <f t="shared" si="128"/>
        <v>74.2</v>
      </c>
    </row>
    <row r="364" spans="1:7">
      <c r="A364" s="47" t="s">
        <v>55</v>
      </c>
      <c r="B364" s="110">
        <v>9990225000</v>
      </c>
      <c r="C364" s="47">
        <v>850</v>
      </c>
      <c r="D364" s="102" t="s">
        <v>112</v>
      </c>
      <c r="E364" s="17">
        <f>'№ 7'!F528</f>
        <v>74.2</v>
      </c>
      <c r="F364" s="17">
        <f>'№ 7'!G528</f>
        <v>74.2</v>
      </c>
      <c r="G364" s="17">
        <f>'№ 7'!H528</f>
        <v>74.2</v>
      </c>
    </row>
    <row r="365" spans="1:7">
      <c r="A365" s="4" t="s">
        <v>43</v>
      </c>
      <c r="B365" s="4" t="s">
        <v>69</v>
      </c>
      <c r="C365" s="4" t="s">
        <v>69</v>
      </c>
      <c r="D365" s="20" t="s">
        <v>85</v>
      </c>
      <c r="E365" s="6">
        <f>E366</f>
        <v>29052.800000000003</v>
      </c>
      <c r="F365" s="6">
        <f t="shared" ref="F365:G366" si="129">F366</f>
        <v>29052.800000000003</v>
      </c>
      <c r="G365" s="6">
        <f t="shared" si="129"/>
        <v>29052.800000000003</v>
      </c>
    </row>
    <row r="366" spans="1:7">
      <c r="A366" s="49" t="s">
        <v>44</v>
      </c>
      <c r="B366" s="49" t="s">
        <v>69</v>
      </c>
      <c r="C366" s="49" t="s">
        <v>69</v>
      </c>
      <c r="D366" s="13" t="s">
        <v>14</v>
      </c>
      <c r="E366" s="7">
        <f>E367</f>
        <v>29052.800000000003</v>
      </c>
      <c r="F366" s="7">
        <f t="shared" si="129"/>
        <v>29052.800000000003</v>
      </c>
      <c r="G366" s="7">
        <f t="shared" si="129"/>
        <v>29052.800000000003</v>
      </c>
    </row>
    <row r="367" spans="1:7" ht="47.25">
      <c r="A367" s="47" t="s">
        <v>44</v>
      </c>
      <c r="B367" s="48">
        <v>1200000000</v>
      </c>
      <c r="C367" s="47"/>
      <c r="D367" s="102" t="s">
        <v>218</v>
      </c>
      <c r="E367" s="17">
        <f>E368+E377</f>
        <v>29052.800000000003</v>
      </c>
      <c r="F367" s="17">
        <f>F368+F377</f>
        <v>29052.800000000003</v>
      </c>
      <c r="G367" s="17">
        <f>G368+G377</f>
        <v>29052.800000000003</v>
      </c>
    </row>
    <row r="368" spans="1:7" ht="31.5">
      <c r="A368" s="47" t="s">
        <v>44</v>
      </c>
      <c r="B368" s="48">
        <v>1210000000</v>
      </c>
      <c r="C368" s="47"/>
      <c r="D368" s="102" t="s">
        <v>234</v>
      </c>
      <c r="E368" s="17">
        <f>E369+E373</f>
        <v>9800.4</v>
      </c>
      <c r="F368" s="17">
        <f t="shared" ref="F368:G368" si="130">F369+F373</f>
        <v>9800.4</v>
      </c>
      <c r="G368" s="17">
        <f t="shared" si="130"/>
        <v>9800.4</v>
      </c>
    </row>
    <row r="369" spans="1:7" ht="31.5">
      <c r="A369" s="47" t="s">
        <v>44</v>
      </c>
      <c r="B369" s="48">
        <v>1210100000</v>
      </c>
      <c r="C369" s="47"/>
      <c r="D369" s="102" t="s">
        <v>235</v>
      </c>
      <c r="E369" s="17">
        <f>E370</f>
        <v>9720.4</v>
      </c>
      <c r="F369" s="17">
        <f t="shared" ref="F369:G369" si="131">F370</f>
        <v>9720.4</v>
      </c>
      <c r="G369" s="17">
        <f t="shared" si="131"/>
        <v>9720.4</v>
      </c>
    </row>
    <row r="370" spans="1:7" ht="31.5">
      <c r="A370" s="47" t="s">
        <v>44</v>
      </c>
      <c r="B370" s="48">
        <v>1210120010</v>
      </c>
      <c r="C370" s="47"/>
      <c r="D370" s="102" t="s">
        <v>136</v>
      </c>
      <c r="E370" s="17">
        <f>E371</f>
        <v>9720.4</v>
      </c>
      <c r="F370" s="17">
        <f t="shared" ref="F370:G371" si="132">F371</f>
        <v>9720.4</v>
      </c>
      <c r="G370" s="17">
        <f t="shared" si="132"/>
        <v>9720.4</v>
      </c>
    </row>
    <row r="371" spans="1:7" ht="31.5">
      <c r="A371" s="47" t="s">
        <v>44</v>
      </c>
      <c r="B371" s="48">
        <v>1210120010</v>
      </c>
      <c r="C371" s="48" t="s">
        <v>104</v>
      </c>
      <c r="D371" s="96" t="s">
        <v>105</v>
      </c>
      <c r="E371" s="17">
        <f>E372</f>
        <v>9720.4</v>
      </c>
      <c r="F371" s="17">
        <f t="shared" si="132"/>
        <v>9720.4</v>
      </c>
      <c r="G371" s="17">
        <f t="shared" si="132"/>
        <v>9720.4</v>
      </c>
    </row>
    <row r="372" spans="1:7">
      <c r="A372" s="47" t="s">
        <v>44</v>
      </c>
      <c r="B372" s="48">
        <v>1210120010</v>
      </c>
      <c r="C372" s="47">
        <v>610</v>
      </c>
      <c r="D372" s="96" t="s">
        <v>116</v>
      </c>
      <c r="E372" s="17">
        <f>'№ 7'!F263</f>
        <v>9720.4</v>
      </c>
      <c r="F372" s="17">
        <f>'№ 7'!G263</f>
        <v>9720.4</v>
      </c>
      <c r="G372" s="17">
        <f>'№ 7'!H263</f>
        <v>9720.4</v>
      </c>
    </row>
    <row r="373" spans="1:7" ht="31.5">
      <c r="A373" s="110" t="s">
        <v>44</v>
      </c>
      <c r="B373" s="112">
        <v>1210300000</v>
      </c>
      <c r="C373" s="110"/>
      <c r="D373" s="111" t="s">
        <v>236</v>
      </c>
      <c r="E373" s="17">
        <f>E374</f>
        <v>80</v>
      </c>
      <c r="F373" s="17">
        <f t="shared" ref="F373:G373" si="133">F374</f>
        <v>80</v>
      </c>
      <c r="G373" s="17">
        <f t="shared" si="133"/>
        <v>80</v>
      </c>
    </row>
    <row r="374" spans="1:7">
      <c r="A374" s="47" t="s">
        <v>44</v>
      </c>
      <c r="B374" s="47" t="s">
        <v>163</v>
      </c>
      <c r="C374" s="47"/>
      <c r="D374" s="102" t="s">
        <v>284</v>
      </c>
      <c r="E374" s="17">
        <f>E375</f>
        <v>80</v>
      </c>
      <c r="F374" s="17">
        <f t="shared" ref="F374:G375" si="134">F375</f>
        <v>80</v>
      </c>
      <c r="G374" s="17">
        <f t="shared" si="134"/>
        <v>80</v>
      </c>
    </row>
    <row r="375" spans="1:7" ht="31.5">
      <c r="A375" s="47" t="s">
        <v>44</v>
      </c>
      <c r="B375" s="47" t="s">
        <v>163</v>
      </c>
      <c r="C375" s="48" t="s">
        <v>104</v>
      </c>
      <c r="D375" s="96" t="s">
        <v>105</v>
      </c>
      <c r="E375" s="17">
        <f>E376</f>
        <v>80</v>
      </c>
      <c r="F375" s="17">
        <f t="shared" si="134"/>
        <v>80</v>
      </c>
      <c r="G375" s="17">
        <f t="shared" si="134"/>
        <v>80</v>
      </c>
    </row>
    <row r="376" spans="1:7">
      <c r="A376" s="47" t="s">
        <v>44</v>
      </c>
      <c r="B376" s="47" t="s">
        <v>163</v>
      </c>
      <c r="C376" s="47">
        <v>610</v>
      </c>
      <c r="D376" s="96" t="s">
        <v>116</v>
      </c>
      <c r="E376" s="17">
        <f>'№ 7'!F267</f>
        <v>80</v>
      </c>
      <c r="F376" s="17">
        <f>'№ 7'!G267</f>
        <v>80</v>
      </c>
      <c r="G376" s="17">
        <f>'№ 7'!H267</f>
        <v>80</v>
      </c>
    </row>
    <row r="377" spans="1:7" ht="31.5">
      <c r="A377" s="47" t="s">
        <v>44</v>
      </c>
      <c r="B377" s="48">
        <v>1220000000</v>
      </c>
      <c r="C377" s="47"/>
      <c r="D377" s="102" t="s">
        <v>164</v>
      </c>
      <c r="E377" s="17">
        <f>E378+E382</f>
        <v>19252.400000000001</v>
      </c>
      <c r="F377" s="17">
        <f t="shared" ref="F377:G377" si="135">F378+F382</f>
        <v>19252.400000000001</v>
      </c>
      <c r="G377" s="17">
        <f t="shared" si="135"/>
        <v>19252.400000000001</v>
      </c>
    </row>
    <row r="378" spans="1:7" ht="47.25">
      <c r="A378" s="47" t="s">
        <v>44</v>
      </c>
      <c r="B378" s="47">
        <v>1220100000</v>
      </c>
      <c r="C378" s="47"/>
      <c r="D378" s="102" t="s">
        <v>237</v>
      </c>
      <c r="E378" s="17">
        <f>E379</f>
        <v>18381</v>
      </c>
      <c r="F378" s="17">
        <f t="shared" ref="F378:G378" si="136">F379</f>
        <v>18381</v>
      </c>
      <c r="G378" s="17">
        <f t="shared" si="136"/>
        <v>18381</v>
      </c>
    </row>
    <row r="379" spans="1:7" ht="31.5">
      <c r="A379" s="47" t="s">
        <v>44</v>
      </c>
      <c r="B379" s="47">
        <v>1220120010</v>
      </c>
      <c r="C379" s="47"/>
      <c r="D379" s="102" t="s">
        <v>136</v>
      </c>
      <c r="E379" s="17">
        <f>E380</f>
        <v>18381</v>
      </c>
      <c r="F379" s="17">
        <f t="shared" ref="F379:G380" si="137">F380</f>
        <v>18381</v>
      </c>
      <c r="G379" s="17">
        <f t="shared" si="137"/>
        <v>18381</v>
      </c>
    </row>
    <row r="380" spans="1:7" ht="31.5">
      <c r="A380" s="47" t="s">
        <v>44</v>
      </c>
      <c r="B380" s="47">
        <v>1220120010</v>
      </c>
      <c r="C380" s="48" t="s">
        <v>104</v>
      </c>
      <c r="D380" s="96" t="s">
        <v>105</v>
      </c>
      <c r="E380" s="17">
        <f>E381</f>
        <v>18381</v>
      </c>
      <c r="F380" s="17">
        <f t="shared" si="137"/>
        <v>18381</v>
      </c>
      <c r="G380" s="17">
        <f t="shared" si="137"/>
        <v>18381</v>
      </c>
    </row>
    <row r="381" spans="1:7">
      <c r="A381" s="47" t="s">
        <v>44</v>
      </c>
      <c r="B381" s="47">
        <v>1220120010</v>
      </c>
      <c r="C381" s="47">
        <v>610</v>
      </c>
      <c r="D381" s="96" t="s">
        <v>116</v>
      </c>
      <c r="E381" s="17">
        <f>'№ 7'!F272</f>
        <v>18381</v>
      </c>
      <c r="F381" s="17">
        <f>'№ 7'!G272</f>
        <v>18381</v>
      </c>
      <c r="G381" s="17">
        <f>'№ 7'!H272</f>
        <v>18381</v>
      </c>
    </row>
    <row r="382" spans="1:7" ht="31.5">
      <c r="A382" s="47" t="s">
        <v>44</v>
      </c>
      <c r="B382" s="47">
        <v>1220500000</v>
      </c>
      <c r="C382" s="47"/>
      <c r="D382" s="102" t="s">
        <v>238</v>
      </c>
      <c r="E382" s="17">
        <f>E383</f>
        <v>871.4</v>
      </c>
      <c r="F382" s="17">
        <f t="shared" ref="F382:G384" si="138">F383</f>
        <v>871.4</v>
      </c>
      <c r="G382" s="17">
        <f t="shared" si="138"/>
        <v>871.4</v>
      </c>
    </row>
    <row r="383" spans="1:7">
      <c r="A383" s="47" t="s">
        <v>44</v>
      </c>
      <c r="B383" s="47">
        <v>1220520320</v>
      </c>
      <c r="C383" s="47"/>
      <c r="D383" s="102" t="s">
        <v>165</v>
      </c>
      <c r="E383" s="17">
        <f>E384</f>
        <v>871.4</v>
      </c>
      <c r="F383" s="17">
        <f t="shared" si="138"/>
        <v>871.4</v>
      </c>
      <c r="G383" s="17">
        <f t="shared" si="138"/>
        <v>871.4</v>
      </c>
    </row>
    <row r="384" spans="1:7" ht="31.5">
      <c r="A384" s="47" t="s">
        <v>44</v>
      </c>
      <c r="B384" s="47">
        <v>1220520320</v>
      </c>
      <c r="C384" s="48" t="s">
        <v>104</v>
      </c>
      <c r="D384" s="96" t="s">
        <v>105</v>
      </c>
      <c r="E384" s="17">
        <f>E385</f>
        <v>871.4</v>
      </c>
      <c r="F384" s="17">
        <f t="shared" si="138"/>
        <v>871.4</v>
      </c>
      <c r="G384" s="17">
        <f t="shared" si="138"/>
        <v>871.4</v>
      </c>
    </row>
    <row r="385" spans="1:7">
      <c r="A385" s="47" t="s">
        <v>44</v>
      </c>
      <c r="B385" s="47">
        <v>1220520320</v>
      </c>
      <c r="C385" s="47">
        <v>610</v>
      </c>
      <c r="D385" s="96" t="s">
        <v>116</v>
      </c>
      <c r="E385" s="17">
        <f>'№ 7'!F276</f>
        <v>871.4</v>
      </c>
      <c r="F385" s="17">
        <f>'№ 7'!G276</f>
        <v>871.4</v>
      </c>
      <c r="G385" s="17">
        <f>'№ 7'!H276</f>
        <v>871.4</v>
      </c>
    </row>
    <row r="386" spans="1:7">
      <c r="A386" s="4" t="s">
        <v>41</v>
      </c>
      <c r="B386" s="4" t="s">
        <v>69</v>
      </c>
      <c r="C386" s="4" t="s">
        <v>69</v>
      </c>
      <c r="D386" s="63" t="s">
        <v>33</v>
      </c>
      <c r="E386" s="58">
        <f>E387+E396+E422</f>
        <v>22091.5</v>
      </c>
      <c r="F386" s="58">
        <f>F387+F396+F422</f>
        <v>23070.2</v>
      </c>
      <c r="G386" s="58">
        <f>G387+G396+G422</f>
        <v>25600.5</v>
      </c>
    </row>
    <row r="387" spans="1:7">
      <c r="A387" s="49" t="s">
        <v>56</v>
      </c>
      <c r="B387" s="49" t="s">
        <v>69</v>
      </c>
      <c r="C387" s="49" t="s">
        <v>69</v>
      </c>
      <c r="D387" s="13" t="s">
        <v>34</v>
      </c>
      <c r="E387" s="7">
        <f>E388</f>
        <v>1639.8999999999999</v>
      </c>
      <c r="F387" s="7">
        <f t="shared" ref="F387:G390" si="139">F388</f>
        <v>1639.8999999999999</v>
      </c>
      <c r="G387" s="7">
        <f t="shared" si="139"/>
        <v>1639.8999999999999</v>
      </c>
    </row>
    <row r="388" spans="1:7" ht="47.25">
      <c r="A388" s="47" t="s">
        <v>56</v>
      </c>
      <c r="B388" s="48">
        <v>1200000000</v>
      </c>
      <c r="C388" s="47"/>
      <c r="D388" s="102" t="s">
        <v>218</v>
      </c>
      <c r="E388" s="17">
        <f>E389</f>
        <v>1639.8999999999999</v>
      </c>
      <c r="F388" s="17">
        <f t="shared" si="139"/>
        <v>1639.8999999999999</v>
      </c>
      <c r="G388" s="17">
        <f t="shared" si="139"/>
        <v>1639.8999999999999</v>
      </c>
    </row>
    <row r="389" spans="1:7" ht="31.5">
      <c r="A389" s="47" t="s">
        <v>56</v>
      </c>
      <c r="B389" s="48">
        <v>1240000000</v>
      </c>
      <c r="C389" s="47"/>
      <c r="D389" s="102" t="s">
        <v>151</v>
      </c>
      <c r="E389" s="17">
        <f>E390</f>
        <v>1639.8999999999999</v>
      </c>
      <c r="F389" s="17">
        <f t="shared" si="139"/>
        <v>1639.8999999999999</v>
      </c>
      <c r="G389" s="17">
        <f t="shared" si="139"/>
        <v>1639.8999999999999</v>
      </c>
    </row>
    <row r="390" spans="1:7">
      <c r="A390" s="47" t="s">
        <v>56</v>
      </c>
      <c r="B390" s="47">
        <v>1240400000</v>
      </c>
      <c r="C390" s="47"/>
      <c r="D390" s="102" t="s">
        <v>239</v>
      </c>
      <c r="E390" s="17">
        <f>E391</f>
        <v>1639.8999999999999</v>
      </c>
      <c r="F390" s="17">
        <f t="shared" si="139"/>
        <v>1639.8999999999999</v>
      </c>
      <c r="G390" s="17">
        <f t="shared" si="139"/>
        <v>1639.8999999999999</v>
      </c>
    </row>
    <row r="391" spans="1:7" ht="47.25">
      <c r="A391" s="47" t="s">
        <v>56</v>
      </c>
      <c r="B391" s="47">
        <v>1240420390</v>
      </c>
      <c r="C391" s="47"/>
      <c r="D391" s="102" t="s">
        <v>70</v>
      </c>
      <c r="E391" s="17">
        <f>E392+E394</f>
        <v>1639.8999999999999</v>
      </c>
      <c r="F391" s="17">
        <f t="shared" ref="F391:G391" si="140">F392+F394</f>
        <v>1639.8999999999999</v>
      </c>
      <c r="G391" s="17">
        <f t="shared" si="140"/>
        <v>1639.8999999999999</v>
      </c>
    </row>
    <row r="392" spans="1:7" ht="31.5">
      <c r="A392" s="47" t="s">
        <v>56</v>
      </c>
      <c r="B392" s="47">
        <v>1240420390</v>
      </c>
      <c r="C392" s="48" t="s">
        <v>72</v>
      </c>
      <c r="D392" s="96" t="s">
        <v>102</v>
      </c>
      <c r="E392" s="17">
        <f>E393</f>
        <v>47.8</v>
      </c>
      <c r="F392" s="17">
        <f t="shared" ref="F392:G392" si="141">F393</f>
        <v>47.8</v>
      </c>
      <c r="G392" s="17">
        <f t="shared" si="141"/>
        <v>47.8</v>
      </c>
    </row>
    <row r="393" spans="1:7" ht="31.5">
      <c r="A393" s="47" t="s">
        <v>56</v>
      </c>
      <c r="B393" s="47">
        <v>1240420390</v>
      </c>
      <c r="C393" s="47">
        <v>240</v>
      </c>
      <c r="D393" s="96" t="s">
        <v>348</v>
      </c>
      <c r="E393" s="17">
        <f>'№ 7'!F284</f>
        <v>47.8</v>
      </c>
      <c r="F393" s="17">
        <f>'№ 7'!G284</f>
        <v>47.8</v>
      </c>
      <c r="G393" s="17">
        <f>'№ 7'!H284</f>
        <v>47.8</v>
      </c>
    </row>
    <row r="394" spans="1:7">
      <c r="A394" s="47" t="s">
        <v>56</v>
      </c>
      <c r="B394" s="47">
        <v>1240420390</v>
      </c>
      <c r="C394" s="48" t="s">
        <v>76</v>
      </c>
      <c r="D394" s="96" t="s">
        <v>77</v>
      </c>
      <c r="E394" s="17">
        <f>E395</f>
        <v>1592.1</v>
      </c>
      <c r="F394" s="17">
        <f t="shared" ref="F394:G394" si="142">F395</f>
        <v>1592.1</v>
      </c>
      <c r="G394" s="17">
        <f t="shared" si="142"/>
        <v>1592.1</v>
      </c>
    </row>
    <row r="395" spans="1:7">
      <c r="A395" s="47" t="s">
        <v>56</v>
      </c>
      <c r="B395" s="47">
        <v>1240420390</v>
      </c>
      <c r="C395" s="48" t="s">
        <v>166</v>
      </c>
      <c r="D395" s="96" t="s">
        <v>167</v>
      </c>
      <c r="E395" s="17">
        <f>'№ 7'!F286</f>
        <v>1592.1</v>
      </c>
      <c r="F395" s="17">
        <f>'№ 7'!G286</f>
        <v>1592.1</v>
      </c>
      <c r="G395" s="17">
        <f>'№ 7'!H286</f>
        <v>1592.1</v>
      </c>
    </row>
    <row r="396" spans="1:7">
      <c r="A396" s="47" t="s">
        <v>42</v>
      </c>
      <c r="B396" s="47" t="s">
        <v>69</v>
      </c>
      <c r="C396" s="47" t="s">
        <v>69</v>
      </c>
      <c r="D396" s="102" t="s">
        <v>36</v>
      </c>
      <c r="E396" s="17">
        <f>E397</f>
        <v>2629.6</v>
      </c>
      <c r="F396" s="17">
        <f t="shared" ref="F396:G396" si="143">F397</f>
        <v>2629.6</v>
      </c>
      <c r="G396" s="17">
        <f t="shared" si="143"/>
        <v>266.10000000000002</v>
      </c>
    </row>
    <row r="397" spans="1:7" ht="47.25">
      <c r="A397" s="47" t="s">
        <v>42</v>
      </c>
      <c r="B397" s="48">
        <v>1200000000</v>
      </c>
      <c r="C397" s="47"/>
      <c r="D397" s="102" t="s">
        <v>218</v>
      </c>
      <c r="E397" s="17">
        <f>E398</f>
        <v>2629.6</v>
      </c>
      <c r="F397" s="17">
        <f t="shared" ref="F397:G399" si="144">F398</f>
        <v>2629.6</v>
      </c>
      <c r="G397" s="17">
        <f t="shared" si="144"/>
        <v>266.10000000000002</v>
      </c>
    </row>
    <row r="398" spans="1:7" ht="31.5">
      <c r="A398" s="47" t="s">
        <v>42</v>
      </c>
      <c r="B398" s="48">
        <v>1240000000</v>
      </c>
      <c r="C398" s="47"/>
      <c r="D398" s="102" t="s">
        <v>151</v>
      </c>
      <c r="E398" s="17">
        <f>E399+E403+E409</f>
        <v>2629.6</v>
      </c>
      <c r="F398" s="17">
        <f t="shared" ref="F398:G398" si="145">F399+F403+F409</f>
        <v>2629.6</v>
      </c>
      <c r="G398" s="17">
        <f t="shared" si="145"/>
        <v>266.10000000000002</v>
      </c>
    </row>
    <row r="399" spans="1:7" ht="31.5">
      <c r="A399" s="47" t="s">
        <v>42</v>
      </c>
      <c r="B399" s="48">
        <v>1240100000</v>
      </c>
      <c r="C399" s="47"/>
      <c r="D399" s="102" t="s">
        <v>240</v>
      </c>
      <c r="E399" s="17">
        <f>E400</f>
        <v>408</v>
      </c>
      <c r="F399" s="17">
        <f t="shared" si="144"/>
        <v>408</v>
      </c>
      <c r="G399" s="17">
        <f t="shared" si="144"/>
        <v>0</v>
      </c>
    </row>
    <row r="400" spans="1:7" ht="31.5">
      <c r="A400" s="47" t="s">
        <v>42</v>
      </c>
      <c r="B400" s="48">
        <v>1240120330</v>
      </c>
      <c r="C400" s="47"/>
      <c r="D400" s="102" t="s">
        <v>169</v>
      </c>
      <c r="E400" s="17">
        <f>E401</f>
        <v>408</v>
      </c>
      <c r="F400" s="17">
        <f t="shared" ref="F400:G401" si="146">F401</f>
        <v>408</v>
      </c>
      <c r="G400" s="17">
        <f t="shared" si="146"/>
        <v>0</v>
      </c>
    </row>
    <row r="401" spans="1:7" ht="31.5">
      <c r="A401" s="47" t="s">
        <v>42</v>
      </c>
      <c r="B401" s="48">
        <v>1240120330</v>
      </c>
      <c r="C401" s="48" t="s">
        <v>104</v>
      </c>
      <c r="D401" s="96" t="s">
        <v>105</v>
      </c>
      <c r="E401" s="17">
        <f>E402</f>
        <v>408</v>
      </c>
      <c r="F401" s="17">
        <f t="shared" si="146"/>
        <v>408</v>
      </c>
      <c r="G401" s="17">
        <f t="shared" si="146"/>
        <v>0</v>
      </c>
    </row>
    <row r="402" spans="1:7" ht="31.5">
      <c r="A402" s="47" t="s">
        <v>42</v>
      </c>
      <c r="B402" s="48">
        <v>1240120330</v>
      </c>
      <c r="C402" s="47">
        <v>630</v>
      </c>
      <c r="D402" s="102" t="s">
        <v>170</v>
      </c>
      <c r="E402" s="17">
        <f>'№ 7'!F293</f>
        <v>408</v>
      </c>
      <c r="F402" s="17">
        <f>'№ 7'!G293</f>
        <v>408</v>
      </c>
      <c r="G402" s="17">
        <f>'№ 7'!H293</f>
        <v>0</v>
      </c>
    </row>
    <row r="403" spans="1:7" ht="31.5">
      <c r="A403" s="47" t="s">
        <v>42</v>
      </c>
      <c r="B403" s="48">
        <v>1240200000</v>
      </c>
      <c r="C403" s="47"/>
      <c r="D403" s="102" t="s">
        <v>171</v>
      </c>
      <c r="E403" s="17">
        <f>E404</f>
        <v>107.1</v>
      </c>
      <c r="F403" s="17">
        <f t="shared" ref="F403:G403" si="147">F404</f>
        <v>107.1</v>
      </c>
      <c r="G403" s="17">
        <f t="shared" si="147"/>
        <v>107.1</v>
      </c>
    </row>
    <row r="404" spans="1:7" ht="31.5">
      <c r="A404" s="47" t="s">
        <v>42</v>
      </c>
      <c r="B404" s="48">
        <v>1240220350</v>
      </c>
      <c r="C404" s="47"/>
      <c r="D404" s="102" t="s">
        <v>241</v>
      </c>
      <c r="E404" s="17">
        <f>E405+E407</f>
        <v>107.1</v>
      </c>
      <c r="F404" s="17">
        <f t="shared" ref="F404:G404" si="148">F405+F407</f>
        <v>107.1</v>
      </c>
      <c r="G404" s="17">
        <f t="shared" si="148"/>
        <v>107.1</v>
      </c>
    </row>
    <row r="405" spans="1:7" ht="31.5">
      <c r="A405" s="47" t="s">
        <v>42</v>
      </c>
      <c r="B405" s="48">
        <v>1240220350</v>
      </c>
      <c r="C405" s="48" t="s">
        <v>72</v>
      </c>
      <c r="D405" s="96" t="s">
        <v>102</v>
      </c>
      <c r="E405" s="17">
        <f>E406</f>
        <v>3.1</v>
      </c>
      <c r="F405" s="17">
        <f t="shared" ref="F405:G405" si="149">F406</f>
        <v>3.1</v>
      </c>
      <c r="G405" s="17">
        <f t="shared" si="149"/>
        <v>3.1</v>
      </c>
    </row>
    <row r="406" spans="1:7" ht="31.5">
      <c r="A406" s="47" t="s">
        <v>42</v>
      </c>
      <c r="B406" s="48">
        <v>1240220350</v>
      </c>
      <c r="C406" s="47">
        <v>240</v>
      </c>
      <c r="D406" s="102" t="s">
        <v>348</v>
      </c>
      <c r="E406" s="17">
        <f>'№ 7'!F297</f>
        <v>3.1</v>
      </c>
      <c r="F406" s="17">
        <f>'№ 7'!G297</f>
        <v>3.1</v>
      </c>
      <c r="G406" s="17">
        <f>'№ 7'!H297</f>
        <v>3.1</v>
      </c>
    </row>
    <row r="407" spans="1:7">
      <c r="A407" s="47" t="s">
        <v>42</v>
      </c>
      <c r="B407" s="48">
        <v>1240220350</v>
      </c>
      <c r="C407" s="47" t="s">
        <v>76</v>
      </c>
      <c r="D407" s="102" t="s">
        <v>77</v>
      </c>
      <c r="E407" s="17">
        <f>E408</f>
        <v>104</v>
      </c>
      <c r="F407" s="17">
        <f t="shared" ref="F407:G407" si="150">F408</f>
        <v>104</v>
      </c>
      <c r="G407" s="17">
        <f t="shared" si="150"/>
        <v>104</v>
      </c>
    </row>
    <row r="408" spans="1:7">
      <c r="A408" s="47" t="s">
        <v>42</v>
      </c>
      <c r="B408" s="48">
        <v>1240220350</v>
      </c>
      <c r="C408" s="47" t="s">
        <v>166</v>
      </c>
      <c r="D408" s="102" t="s">
        <v>167</v>
      </c>
      <c r="E408" s="17">
        <f>'№ 7'!F299</f>
        <v>104</v>
      </c>
      <c r="F408" s="17">
        <f>'№ 7'!G299</f>
        <v>104</v>
      </c>
      <c r="G408" s="17">
        <f>'№ 7'!H299</f>
        <v>104</v>
      </c>
    </row>
    <row r="409" spans="1:7">
      <c r="A409" s="47" t="s">
        <v>42</v>
      </c>
      <c r="B409" s="47">
        <v>1240400000</v>
      </c>
      <c r="C409" s="47"/>
      <c r="D409" s="102" t="s">
        <v>239</v>
      </c>
      <c r="E409" s="17">
        <f>E410+E416+E413+E419</f>
        <v>2114.5</v>
      </c>
      <c r="F409" s="17">
        <f t="shared" ref="F409:G409" si="151">F410+F416+F413+F419</f>
        <v>2114.5</v>
      </c>
      <c r="G409" s="17">
        <f t="shared" si="151"/>
        <v>159</v>
      </c>
    </row>
    <row r="410" spans="1:7" ht="31.5">
      <c r="A410" s="47" t="s">
        <v>42</v>
      </c>
      <c r="B410" s="47">
        <v>1240420380</v>
      </c>
      <c r="C410" s="47"/>
      <c r="D410" s="102" t="s">
        <v>168</v>
      </c>
      <c r="E410" s="17">
        <f>E411</f>
        <v>159</v>
      </c>
      <c r="F410" s="17">
        <f t="shared" ref="F410:G411" si="152">F411</f>
        <v>159</v>
      </c>
      <c r="G410" s="17">
        <f t="shared" si="152"/>
        <v>159</v>
      </c>
    </row>
    <row r="411" spans="1:7">
      <c r="A411" s="47" t="s">
        <v>42</v>
      </c>
      <c r="B411" s="47">
        <v>1240420380</v>
      </c>
      <c r="C411" s="48" t="s">
        <v>76</v>
      </c>
      <c r="D411" s="96" t="s">
        <v>77</v>
      </c>
      <c r="E411" s="17">
        <f>E412</f>
        <v>159</v>
      </c>
      <c r="F411" s="17">
        <f t="shared" si="152"/>
        <v>159</v>
      </c>
      <c r="G411" s="17">
        <f t="shared" si="152"/>
        <v>159</v>
      </c>
    </row>
    <row r="412" spans="1:7" ht="31.5">
      <c r="A412" s="47" t="s">
        <v>42</v>
      </c>
      <c r="B412" s="47">
        <v>1240420380</v>
      </c>
      <c r="C412" s="48" t="s">
        <v>113</v>
      </c>
      <c r="D412" s="96" t="s">
        <v>114</v>
      </c>
      <c r="E412" s="17">
        <f>'№ 7'!F303</f>
        <v>159</v>
      </c>
      <c r="F412" s="17">
        <f>'№ 7'!G303</f>
        <v>159</v>
      </c>
      <c r="G412" s="17">
        <f>'№ 7'!H303</f>
        <v>159</v>
      </c>
    </row>
    <row r="413" spans="1:7" ht="31.5">
      <c r="A413" s="110" t="s">
        <v>42</v>
      </c>
      <c r="B413" s="110">
        <v>1240420400</v>
      </c>
      <c r="C413" s="110"/>
      <c r="D413" s="111" t="s">
        <v>381</v>
      </c>
      <c r="E413" s="17">
        <f>E414</f>
        <v>225.1</v>
      </c>
      <c r="F413" s="17">
        <f t="shared" ref="F413:G414" si="153">F414</f>
        <v>225.1</v>
      </c>
      <c r="G413" s="17">
        <f t="shared" si="153"/>
        <v>0</v>
      </c>
    </row>
    <row r="414" spans="1:7">
      <c r="A414" s="110" t="s">
        <v>42</v>
      </c>
      <c r="B414" s="110">
        <v>1240420400</v>
      </c>
      <c r="C414" s="112" t="s">
        <v>76</v>
      </c>
      <c r="D414" s="99" t="s">
        <v>77</v>
      </c>
      <c r="E414" s="17">
        <f>E415</f>
        <v>225.1</v>
      </c>
      <c r="F414" s="17">
        <f t="shared" si="153"/>
        <v>225.1</v>
      </c>
      <c r="G414" s="17">
        <f t="shared" si="153"/>
        <v>0</v>
      </c>
    </row>
    <row r="415" spans="1:7" ht="31.5">
      <c r="A415" s="110" t="s">
        <v>42</v>
      </c>
      <c r="B415" s="110">
        <v>1240420400</v>
      </c>
      <c r="C415" s="112" t="s">
        <v>113</v>
      </c>
      <c r="D415" s="99" t="s">
        <v>114</v>
      </c>
      <c r="E415" s="17">
        <f>'№ 7'!F306</f>
        <v>225.1</v>
      </c>
      <c r="F415" s="17">
        <f>'№ 7'!G306</f>
        <v>225.1</v>
      </c>
      <c r="G415" s="17">
        <f>'№ 7'!H306</f>
        <v>0</v>
      </c>
    </row>
    <row r="416" spans="1:7">
      <c r="A416" s="47" t="s">
        <v>42</v>
      </c>
      <c r="B416" s="53" t="s">
        <v>286</v>
      </c>
      <c r="C416" s="53"/>
      <c r="D416" s="96" t="s">
        <v>285</v>
      </c>
      <c r="E416" s="17">
        <f>E417</f>
        <v>1633.9</v>
      </c>
      <c r="F416" s="17">
        <f t="shared" ref="F416:G417" si="154">F417</f>
        <v>1633.9</v>
      </c>
      <c r="G416" s="17">
        <f t="shared" si="154"/>
        <v>0</v>
      </c>
    </row>
    <row r="417" spans="1:7">
      <c r="A417" s="47" t="s">
        <v>42</v>
      </c>
      <c r="B417" s="53" t="s">
        <v>286</v>
      </c>
      <c r="C417" s="1" t="s">
        <v>76</v>
      </c>
      <c r="D417" s="99" t="s">
        <v>77</v>
      </c>
      <c r="E417" s="17">
        <f>E418</f>
        <v>1633.9</v>
      </c>
      <c r="F417" s="17">
        <f t="shared" si="154"/>
        <v>1633.9</v>
      </c>
      <c r="G417" s="17">
        <f t="shared" si="154"/>
        <v>0</v>
      </c>
    </row>
    <row r="418" spans="1:7" ht="31.5">
      <c r="A418" s="47" t="s">
        <v>42</v>
      </c>
      <c r="B418" s="53" t="s">
        <v>286</v>
      </c>
      <c r="C418" s="1" t="s">
        <v>113</v>
      </c>
      <c r="D418" s="99" t="s">
        <v>114</v>
      </c>
      <c r="E418" s="17">
        <f>'№ 7'!F309</f>
        <v>1633.9</v>
      </c>
      <c r="F418" s="17">
        <f>'№ 7'!G309</f>
        <v>1633.9</v>
      </c>
      <c r="G418" s="17">
        <f>'№ 7'!H309</f>
        <v>0</v>
      </c>
    </row>
    <row r="419" spans="1:7" ht="31.5">
      <c r="A419" s="110" t="s">
        <v>42</v>
      </c>
      <c r="B419" s="110" t="s">
        <v>382</v>
      </c>
      <c r="C419" s="110"/>
      <c r="D419" s="111" t="s">
        <v>383</v>
      </c>
      <c r="E419" s="17">
        <f>E420</f>
        <v>96.5</v>
      </c>
      <c r="F419" s="17">
        <f t="shared" ref="F419:G420" si="155">F420</f>
        <v>96.5</v>
      </c>
      <c r="G419" s="17">
        <f t="shared" si="155"/>
        <v>0</v>
      </c>
    </row>
    <row r="420" spans="1:7">
      <c r="A420" s="110" t="s">
        <v>42</v>
      </c>
      <c r="B420" s="110" t="s">
        <v>382</v>
      </c>
      <c r="C420" s="1" t="s">
        <v>76</v>
      </c>
      <c r="D420" s="99" t="s">
        <v>77</v>
      </c>
      <c r="E420" s="17">
        <f>E421</f>
        <v>96.5</v>
      </c>
      <c r="F420" s="17">
        <f t="shared" si="155"/>
        <v>96.5</v>
      </c>
      <c r="G420" s="17">
        <f t="shared" si="155"/>
        <v>0</v>
      </c>
    </row>
    <row r="421" spans="1:7" ht="31.5">
      <c r="A421" s="110" t="s">
        <v>42</v>
      </c>
      <c r="B421" s="110" t="s">
        <v>382</v>
      </c>
      <c r="C421" s="1" t="s">
        <v>113</v>
      </c>
      <c r="D421" s="99" t="s">
        <v>114</v>
      </c>
      <c r="E421" s="17">
        <f>'№ 7'!F312</f>
        <v>96.5</v>
      </c>
      <c r="F421" s="17">
        <f>'№ 7'!G312</f>
        <v>96.5</v>
      </c>
      <c r="G421" s="17">
        <f>'№ 7'!H312</f>
        <v>0</v>
      </c>
    </row>
    <row r="422" spans="1:7">
      <c r="A422" s="49" t="s">
        <v>88</v>
      </c>
      <c r="B422" s="49" t="s">
        <v>69</v>
      </c>
      <c r="C422" s="49" t="s">
        <v>69</v>
      </c>
      <c r="D422" s="13" t="s">
        <v>89</v>
      </c>
      <c r="E422" s="7">
        <f>E423+E431</f>
        <v>17822</v>
      </c>
      <c r="F422" s="7">
        <f t="shared" ref="F422:G422" si="156">F423+F431</f>
        <v>18800.7</v>
      </c>
      <c r="G422" s="7">
        <f t="shared" si="156"/>
        <v>23694.5</v>
      </c>
    </row>
    <row r="423" spans="1:7" ht="36" customHeight="1">
      <c r="A423" s="47" t="s">
        <v>88</v>
      </c>
      <c r="B423" s="48">
        <v>1100000000</v>
      </c>
      <c r="C423" s="47"/>
      <c r="D423" s="96" t="s">
        <v>223</v>
      </c>
      <c r="E423" s="17">
        <f>E424</f>
        <v>10970.6</v>
      </c>
      <c r="F423" s="17">
        <f t="shared" ref="F423:G425" si="157">F424</f>
        <v>10970.6</v>
      </c>
      <c r="G423" s="17">
        <f t="shared" si="157"/>
        <v>10970.6</v>
      </c>
    </row>
    <row r="424" spans="1:7">
      <c r="A424" s="47" t="s">
        <v>88</v>
      </c>
      <c r="B424" s="47">
        <v>1110000000</v>
      </c>
      <c r="C424" s="47"/>
      <c r="D424" s="102" t="s">
        <v>202</v>
      </c>
      <c r="E424" s="17">
        <f>E425</f>
        <v>10970.6</v>
      </c>
      <c r="F424" s="17">
        <f t="shared" si="157"/>
        <v>10970.6</v>
      </c>
      <c r="G424" s="17">
        <f t="shared" si="157"/>
        <v>10970.6</v>
      </c>
    </row>
    <row r="425" spans="1:7" ht="47.25">
      <c r="A425" s="47" t="s">
        <v>88</v>
      </c>
      <c r="B425" s="47">
        <v>1110200000</v>
      </c>
      <c r="C425" s="47"/>
      <c r="D425" s="102" t="s">
        <v>217</v>
      </c>
      <c r="E425" s="17">
        <f>E426</f>
        <v>10970.6</v>
      </c>
      <c r="F425" s="17">
        <f t="shared" si="157"/>
        <v>10970.6</v>
      </c>
      <c r="G425" s="17">
        <f t="shared" si="157"/>
        <v>10970.6</v>
      </c>
    </row>
    <row r="426" spans="1:7" ht="78.75">
      <c r="A426" s="47" t="s">
        <v>88</v>
      </c>
      <c r="B426" s="47">
        <v>1110210500</v>
      </c>
      <c r="C426" s="47"/>
      <c r="D426" s="96" t="s">
        <v>277</v>
      </c>
      <c r="E426" s="17">
        <f>E427+E429</f>
        <v>10970.6</v>
      </c>
      <c r="F426" s="17">
        <f t="shared" ref="F426:G426" si="158">F427+F429</f>
        <v>10970.6</v>
      </c>
      <c r="G426" s="17">
        <f t="shared" si="158"/>
        <v>10970.6</v>
      </c>
    </row>
    <row r="427" spans="1:7" ht="31.5">
      <c r="A427" s="47" t="s">
        <v>88</v>
      </c>
      <c r="B427" s="47">
        <v>1110210500</v>
      </c>
      <c r="C427" s="47" t="s">
        <v>72</v>
      </c>
      <c r="D427" s="102" t="s">
        <v>102</v>
      </c>
      <c r="E427" s="17">
        <f>E428</f>
        <v>267.60000000000002</v>
      </c>
      <c r="F427" s="17">
        <f t="shared" ref="F427:G427" si="159">F428</f>
        <v>267.60000000000002</v>
      </c>
      <c r="G427" s="17">
        <f t="shared" si="159"/>
        <v>267.60000000000002</v>
      </c>
    </row>
    <row r="428" spans="1:7" ht="47.25">
      <c r="A428" s="47" t="s">
        <v>88</v>
      </c>
      <c r="B428" s="47">
        <v>1110210500</v>
      </c>
      <c r="C428" s="47">
        <v>240</v>
      </c>
      <c r="D428" s="102" t="s">
        <v>111</v>
      </c>
      <c r="E428" s="17">
        <f>'№ 7'!F536</f>
        <v>267.60000000000002</v>
      </c>
      <c r="F428" s="17">
        <f>'№ 7'!G536</f>
        <v>267.60000000000002</v>
      </c>
      <c r="G428" s="17">
        <f>'№ 7'!H536</f>
        <v>267.60000000000002</v>
      </c>
    </row>
    <row r="429" spans="1:7">
      <c r="A429" s="47" t="s">
        <v>88</v>
      </c>
      <c r="B429" s="47">
        <v>1110210500</v>
      </c>
      <c r="C429" s="47" t="s">
        <v>76</v>
      </c>
      <c r="D429" s="102" t="s">
        <v>77</v>
      </c>
      <c r="E429" s="17">
        <f>E430</f>
        <v>10703</v>
      </c>
      <c r="F429" s="17">
        <f t="shared" ref="F429:G429" si="160">F430</f>
        <v>10703</v>
      </c>
      <c r="G429" s="17">
        <f t="shared" si="160"/>
        <v>10703</v>
      </c>
    </row>
    <row r="430" spans="1:7" ht="31.5">
      <c r="A430" s="47" t="s">
        <v>88</v>
      </c>
      <c r="B430" s="47">
        <v>1110210500</v>
      </c>
      <c r="C430" s="1" t="s">
        <v>113</v>
      </c>
      <c r="D430" s="103" t="s">
        <v>114</v>
      </c>
      <c r="E430" s="17">
        <f>'№ 7'!F538</f>
        <v>10703</v>
      </c>
      <c r="F430" s="17">
        <f>'№ 7'!G538</f>
        <v>10703</v>
      </c>
      <c r="G430" s="17">
        <f>'№ 7'!H538</f>
        <v>10703</v>
      </c>
    </row>
    <row r="431" spans="1:7" ht="47.25">
      <c r="A431" s="48" t="s">
        <v>88</v>
      </c>
      <c r="B431" s="48">
        <v>1600000000</v>
      </c>
      <c r="C431" s="48"/>
      <c r="D431" s="96" t="s">
        <v>126</v>
      </c>
      <c r="E431" s="17">
        <f t="shared" ref="E431:G433" si="161">E432</f>
        <v>6851.4</v>
      </c>
      <c r="F431" s="17">
        <f t="shared" si="161"/>
        <v>7830.1</v>
      </c>
      <c r="G431" s="17">
        <f t="shared" si="161"/>
        <v>12723.9</v>
      </c>
    </row>
    <row r="432" spans="1:7" ht="31.5">
      <c r="A432" s="48" t="s">
        <v>88</v>
      </c>
      <c r="B432" s="48">
        <v>1620000000</v>
      </c>
      <c r="C432" s="48"/>
      <c r="D432" s="96" t="s">
        <v>119</v>
      </c>
      <c r="E432" s="17">
        <f t="shared" si="161"/>
        <v>6851.4</v>
      </c>
      <c r="F432" s="17">
        <f t="shared" si="161"/>
        <v>7830.1</v>
      </c>
      <c r="G432" s="17">
        <f t="shared" si="161"/>
        <v>12723.9</v>
      </c>
    </row>
    <row r="433" spans="1:7">
      <c r="A433" s="48" t="s">
        <v>88</v>
      </c>
      <c r="B433" s="48">
        <v>1620200000</v>
      </c>
      <c r="C433" s="48"/>
      <c r="D433" s="96" t="s">
        <v>124</v>
      </c>
      <c r="E433" s="17">
        <f>E434</f>
        <v>6851.4</v>
      </c>
      <c r="F433" s="17">
        <f t="shared" si="161"/>
        <v>7830.1</v>
      </c>
      <c r="G433" s="17">
        <f t="shared" si="161"/>
        <v>12723.9</v>
      </c>
    </row>
    <row r="434" spans="1:7" ht="63">
      <c r="A434" s="52" t="s">
        <v>88</v>
      </c>
      <c r="B434" s="52">
        <v>1620210820</v>
      </c>
      <c r="C434" s="52"/>
      <c r="D434" s="96" t="s">
        <v>282</v>
      </c>
      <c r="E434" s="22">
        <f>E435</f>
        <v>6851.4</v>
      </c>
      <c r="F434" s="22">
        <f t="shared" ref="F434:G435" si="162">F435</f>
        <v>7830.1</v>
      </c>
      <c r="G434" s="22">
        <f t="shared" si="162"/>
        <v>12723.9</v>
      </c>
    </row>
    <row r="435" spans="1:7" ht="31.5">
      <c r="A435" s="52" t="s">
        <v>88</v>
      </c>
      <c r="B435" s="52">
        <v>1620210820</v>
      </c>
      <c r="C435" s="52" t="s">
        <v>75</v>
      </c>
      <c r="D435" s="96" t="s">
        <v>103</v>
      </c>
      <c r="E435" s="22">
        <f>E436</f>
        <v>6851.4</v>
      </c>
      <c r="F435" s="22">
        <f t="shared" si="162"/>
        <v>7830.1</v>
      </c>
      <c r="G435" s="22">
        <f t="shared" si="162"/>
        <v>12723.9</v>
      </c>
    </row>
    <row r="436" spans="1:7">
      <c r="A436" s="52" t="s">
        <v>88</v>
      </c>
      <c r="B436" s="52">
        <v>1620210820</v>
      </c>
      <c r="C436" s="52" t="s">
        <v>132</v>
      </c>
      <c r="D436" s="96" t="s">
        <v>133</v>
      </c>
      <c r="E436" s="22">
        <f>'№ 7'!F429</f>
        <v>6851.4</v>
      </c>
      <c r="F436" s="22">
        <f>'№ 7'!G429</f>
        <v>7830.1</v>
      </c>
      <c r="G436" s="22">
        <f>'№ 7'!H429</f>
        <v>12723.9</v>
      </c>
    </row>
    <row r="437" spans="1:7">
      <c r="A437" s="4" t="s">
        <v>64</v>
      </c>
      <c r="B437" s="4" t="s">
        <v>69</v>
      </c>
      <c r="C437" s="4" t="s">
        <v>69</v>
      </c>
      <c r="D437" s="20" t="s">
        <v>32</v>
      </c>
      <c r="E437" s="6">
        <f>E438</f>
        <v>11890.9</v>
      </c>
      <c r="F437" s="6">
        <f t="shared" ref="F437:G439" si="163">F438</f>
        <v>11890.9</v>
      </c>
      <c r="G437" s="6">
        <f t="shared" si="163"/>
        <v>10648.9</v>
      </c>
    </row>
    <row r="438" spans="1:7">
      <c r="A438" s="47" t="s">
        <v>90</v>
      </c>
      <c r="B438" s="47" t="s">
        <v>69</v>
      </c>
      <c r="C438" s="47" t="s">
        <v>69</v>
      </c>
      <c r="D438" s="102" t="s">
        <v>65</v>
      </c>
      <c r="E438" s="17">
        <f>E439</f>
        <v>11890.9</v>
      </c>
      <c r="F438" s="17">
        <f t="shared" si="163"/>
        <v>11890.9</v>
      </c>
      <c r="G438" s="17">
        <f t="shared" si="163"/>
        <v>10648.9</v>
      </c>
    </row>
    <row r="439" spans="1:7" ht="47.25">
      <c r="A439" s="47" t="s">
        <v>90</v>
      </c>
      <c r="B439" s="48">
        <v>1200000000</v>
      </c>
      <c r="C439" s="47"/>
      <c r="D439" s="102" t="s">
        <v>218</v>
      </c>
      <c r="E439" s="17">
        <f>E440</f>
        <v>11890.9</v>
      </c>
      <c r="F439" s="17">
        <f t="shared" si="163"/>
        <v>11890.9</v>
      </c>
      <c r="G439" s="17">
        <f t="shared" si="163"/>
        <v>10648.9</v>
      </c>
    </row>
    <row r="440" spans="1:7">
      <c r="A440" s="47" t="s">
        <v>90</v>
      </c>
      <c r="B440" s="47">
        <v>1230000000</v>
      </c>
      <c r="C440" s="47"/>
      <c r="D440" s="102" t="s">
        <v>243</v>
      </c>
      <c r="E440" s="17">
        <f>E441+E445+E449</f>
        <v>11890.9</v>
      </c>
      <c r="F440" s="17">
        <f t="shared" ref="F440:G440" si="164">F441+F445+F449</f>
        <v>11890.9</v>
      </c>
      <c r="G440" s="17">
        <f t="shared" si="164"/>
        <v>10648.9</v>
      </c>
    </row>
    <row r="441" spans="1:7" ht="31.5">
      <c r="A441" s="47" t="s">
        <v>90</v>
      </c>
      <c r="B441" s="47">
        <v>1230100000</v>
      </c>
      <c r="C441" s="47"/>
      <c r="D441" s="102" t="s">
        <v>244</v>
      </c>
      <c r="E441" s="17">
        <f>E442</f>
        <v>10394</v>
      </c>
      <c r="F441" s="17">
        <f t="shared" ref="F441:G441" si="165">F442</f>
        <v>10394</v>
      </c>
      <c r="G441" s="17">
        <f t="shared" si="165"/>
        <v>10394</v>
      </c>
    </row>
    <row r="442" spans="1:7" ht="31.5">
      <c r="A442" s="2" t="s">
        <v>90</v>
      </c>
      <c r="B442" s="47">
        <v>1230120010</v>
      </c>
      <c r="C442" s="47"/>
      <c r="D442" s="102" t="s">
        <v>136</v>
      </c>
      <c r="E442" s="17">
        <f>E443</f>
        <v>10394</v>
      </c>
      <c r="F442" s="17">
        <f t="shared" ref="F442:G443" si="166">F443</f>
        <v>10394</v>
      </c>
      <c r="G442" s="17">
        <f t="shared" si="166"/>
        <v>10394</v>
      </c>
    </row>
    <row r="443" spans="1:7" ht="31.5">
      <c r="A443" s="2" t="s">
        <v>90</v>
      </c>
      <c r="B443" s="47">
        <v>1230120010</v>
      </c>
      <c r="C443" s="48" t="s">
        <v>104</v>
      </c>
      <c r="D443" s="96" t="s">
        <v>105</v>
      </c>
      <c r="E443" s="17">
        <f>E444</f>
        <v>10394</v>
      </c>
      <c r="F443" s="17">
        <f t="shared" si="166"/>
        <v>10394</v>
      </c>
      <c r="G443" s="17">
        <f t="shared" si="166"/>
        <v>10394</v>
      </c>
    </row>
    <row r="444" spans="1:7">
      <c r="A444" s="47" t="s">
        <v>90</v>
      </c>
      <c r="B444" s="47">
        <v>1230120010</v>
      </c>
      <c r="C444" s="47">
        <v>610</v>
      </c>
      <c r="D444" s="96" t="s">
        <v>116</v>
      </c>
      <c r="E444" s="17">
        <f>'№ 7'!F320</f>
        <v>10394</v>
      </c>
      <c r="F444" s="17">
        <f>'№ 7'!G320</f>
        <v>10394</v>
      </c>
      <c r="G444" s="17">
        <f>'№ 7'!H320</f>
        <v>10394</v>
      </c>
    </row>
    <row r="445" spans="1:7" ht="63">
      <c r="A445" s="47" t="s">
        <v>90</v>
      </c>
      <c r="B445" s="47">
        <v>1230200000</v>
      </c>
      <c r="C445" s="47"/>
      <c r="D445" s="102" t="s">
        <v>245</v>
      </c>
      <c r="E445" s="17">
        <f>E446</f>
        <v>254.9</v>
      </c>
      <c r="F445" s="17">
        <f t="shared" ref="F445:G447" si="167">F446</f>
        <v>254.9</v>
      </c>
      <c r="G445" s="17">
        <f t="shared" si="167"/>
        <v>254.9</v>
      </c>
    </row>
    <row r="446" spans="1:7">
      <c r="A446" s="47" t="s">
        <v>90</v>
      </c>
      <c r="B446" s="47">
        <v>1230220040</v>
      </c>
      <c r="C446" s="47"/>
      <c r="D446" s="102" t="s">
        <v>246</v>
      </c>
      <c r="E446" s="17">
        <f>E447</f>
        <v>254.9</v>
      </c>
      <c r="F446" s="17">
        <f t="shared" si="167"/>
        <v>254.9</v>
      </c>
      <c r="G446" s="17">
        <f t="shared" si="167"/>
        <v>254.9</v>
      </c>
    </row>
    <row r="447" spans="1:7" ht="31.5">
      <c r="A447" s="47" t="s">
        <v>90</v>
      </c>
      <c r="B447" s="47">
        <v>1230220040</v>
      </c>
      <c r="C447" s="48" t="s">
        <v>104</v>
      </c>
      <c r="D447" s="96" t="s">
        <v>105</v>
      </c>
      <c r="E447" s="17">
        <f>E448</f>
        <v>254.9</v>
      </c>
      <c r="F447" s="17">
        <f t="shared" si="167"/>
        <v>254.9</v>
      </c>
      <c r="G447" s="17">
        <f t="shared" si="167"/>
        <v>254.9</v>
      </c>
    </row>
    <row r="448" spans="1:7">
      <c r="A448" s="47" t="s">
        <v>90</v>
      </c>
      <c r="B448" s="47">
        <v>1230220040</v>
      </c>
      <c r="C448" s="47">
        <v>610</v>
      </c>
      <c r="D448" s="96" t="s">
        <v>116</v>
      </c>
      <c r="E448" s="17">
        <f>'№ 7'!F324</f>
        <v>254.9</v>
      </c>
      <c r="F448" s="17">
        <f>'№ 7'!G324</f>
        <v>254.9</v>
      </c>
      <c r="G448" s="17">
        <f>'№ 7'!H324</f>
        <v>254.9</v>
      </c>
    </row>
    <row r="449" spans="1:7" ht="31.5">
      <c r="A449" s="47" t="s">
        <v>90</v>
      </c>
      <c r="B449" s="47">
        <v>1230600000</v>
      </c>
      <c r="C449" s="47"/>
      <c r="D449" s="102" t="s">
        <v>247</v>
      </c>
      <c r="E449" s="17">
        <f>E450+E457+E460</f>
        <v>1242</v>
      </c>
      <c r="F449" s="17">
        <f>F450+F457+F460</f>
        <v>1242</v>
      </c>
      <c r="G449" s="17">
        <f>G450+G457+G460</f>
        <v>0</v>
      </c>
    </row>
    <row r="450" spans="1:7" ht="31.5">
      <c r="A450" s="47" t="s">
        <v>90</v>
      </c>
      <c r="B450" s="47">
        <v>1230620300</v>
      </c>
      <c r="C450" s="47"/>
      <c r="D450" s="102" t="s">
        <v>248</v>
      </c>
      <c r="E450" s="17">
        <f>E451+E453+E455</f>
        <v>470.8</v>
      </c>
      <c r="F450" s="17">
        <f t="shared" ref="F450:G450" si="168">F451+F453+F455</f>
        <v>470.8</v>
      </c>
      <c r="G450" s="17">
        <f t="shared" si="168"/>
        <v>0</v>
      </c>
    </row>
    <row r="451" spans="1:7" ht="63">
      <c r="A451" s="47" t="s">
        <v>90</v>
      </c>
      <c r="B451" s="47">
        <v>1230620300</v>
      </c>
      <c r="C451" s="48" t="s">
        <v>71</v>
      </c>
      <c r="D451" s="96" t="s">
        <v>1</v>
      </c>
      <c r="E451" s="17">
        <f>E452</f>
        <v>162.30000000000001</v>
      </c>
      <c r="F451" s="17">
        <f t="shared" ref="F451:G451" si="169">F452</f>
        <v>162.30000000000001</v>
      </c>
      <c r="G451" s="17">
        <f t="shared" si="169"/>
        <v>0</v>
      </c>
    </row>
    <row r="452" spans="1:7" ht="31.5">
      <c r="A452" s="47" t="s">
        <v>90</v>
      </c>
      <c r="B452" s="47">
        <v>1230620300</v>
      </c>
      <c r="C452" s="47">
        <v>120</v>
      </c>
      <c r="D452" s="102" t="s">
        <v>352</v>
      </c>
      <c r="E452" s="17">
        <f>'№ 7'!F328</f>
        <v>162.30000000000001</v>
      </c>
      <c r="F452" s="17">
        <f>'№ 7'!G328</f>
        <v>162.30000000000001</v>
      </c>
      <c r="G452" s="17">
        <f>'№ 7'!H328</f>
        <v>0</v>
      </c>
    </row>
    <row r="453" spans="1:7" ht="31.5">
      <c r="A453" s="47" t="s">
        <v>90</v>
      </c>
      <c r="B453" s="47">
        <v>1230620300</v>
      </c>
      <c r="C453" s="48" t="s">
        <v>72</v>
      </c>
      <c r="D453" s="96" t="s">
        <v>102</v>
      </c>
      <c r="E453" s="17">
        <f>E454</f>
        <v>205</v>
      </c>
      <c r="F453" s="17">
        <f t="shared" ref="F453:G453" si="170">F454</f>
        <v>205</v>
      </c>
      <c r="G453" s="17">
        <f t="shared" si="170"/>
        <v>0</v>
      </c>
    </row>
    <row r="454" spans="1:7" ht="31.5">
      <c r="A454" s="47" t="s">
        <v>90</v>
      </c>
      <c r="B454" s="47">
        <v>1230620300</v>
      </c>
      <c r="C454" s="47">
        <v>240</v>
      </c>
      <c r="D454" s="96" t="s">
        <v>348</v>
      </c>
      <c r="E454" s="17">
        <f>'№ 7'!F330</f>
        <v>205</v>
      </c>
      <c r="F454" s="17">
        <f>'№ 7'!G330</f>
        <v>205</v>
      </c>
      <c r="G454" s="17">
        <f>'№ 7'!H330</f>
        <v>0</v>
      </c>
    </row>
    <row r="455" spans="1:7">
      <c r="A455" s="57" t="s">
        <v>90</v>
      </c>
      <c r="B455" s="57">
        <v>1230620300</v>
      </c>
      <c r="C455" s="57" t="s">
        <v>73</v>
      </c>
      <c r="D455" s="96" t="s">
        <v>74</v>
      </c>
      <c r="E455" s="17">
        <f>E456</f>
        <v>103.5</v>
      </c>
      <c r="F455" s="17">
        <f t="shared" ref="F455:G455" si="171">F456</f>
        <v>103.5</v>
      </c>
      <c r="G455" s="17">
        <f t="shared" si="171"/>
        <v>0</v>
      </c>
    </row>
    <row r="456" spans="1:7">
      <c r="A456" s="57" t="s">
        <v>90</v>
      </c>
      <c r="B456" s="57">
        <v>1230620300</v>
      </c>
      <c r="C456" s="57">
        <v>850</v>
      </c>
      <c r="D456" s="96" t="s">
        <v>112</v>
      </c>
      <c r="E456" s="17">
        <f>'№ 7'!F332</f>
        <v>103.5</v>
      </c>
      <c r="F456" s="17">
        <f>'№ 7'!G332</f>
        <v>103.5</v>
      </c>
      <c r="G456" s="17">
        <f>'№ 7'!H332</f>
        <v>0</v>
      </c>
    </row>
    <row r="457" spans="1:7" ht="31.5">
      <c r="A457" s="47" t="s">
        <v>90</v>
      </c>
      <c r="B457" s="47">
        <v>1230620310</v>
      </c>
      <c r="C457" s="47"/>
      <c r="D457" s="102" t="s">
        <v>249</v>
      </c>
      <c r="E457" s="17">
        <f>E458</f>
        <v>43.4</v>
      </c>
      <c r="F457" s="17">
        <f t="shared" ref="F457:G458" si="172">F458</f>
        <v>43.4</v>
      </c>
      <c r="G457" s="17">
        <f t="shared" si="172"/>
        <v>0</v>
      </c>
    </row>
    <row r="458" spans="1:7" ht="31.5">
      <c r="A458" s="47" t="s">
        <v>90</v>
      </c>
      <c r="B458" s="47">
        <v>1230620310</v>
      </c>
      <c r="C458" s="112" t="s">
        <v>104</v>
      </c>
      <c r="D458" s="111" t="s">
        <v>105</v>
      </c>
      <c r="E458" s="17">
        <f>E459</f>
        <v>43.4</v>
      </c>
      <c r="F458" s="17">
        <f t="shared" si="172"/>
        <v>43.4</v>
      </c>
      <c r="G458" s="17">
        <f t="shared" si="172"/>
        <v>0</v>
      </c>
    </row>
    <row r="459" spans="1:7">
      <c r="A459" s="47" t="s">
        <v>90</v>
      </c>
      <c r="B459" s="47">
        <v>1230620310</v>
      </c>
      <c r="C459" s="110">
        <v>610</v>
      </c>
      <c r="D459" s="111" t="s">
        <v>116</v>
      </c>
      <c r="E459" s="17">
        <f>'№ 7'!F335</f>
        <v>43.4</v>
      </c>
      <c r="F459" s="17">
        <f>'№ 7'!G335</f>
        <v>43.4</v>
      </c>
      <c r="G459" s="17">
        <f>'№ 7'!H335</f>
        <v>0</v>
      </c>
    </row>
    <row r="460" spans="1:7">
      <c r="A460" s="47" t="s">
        <v>90</v>
      </c>
      <c r="B460" s="47">
        <v>1230620320</v>
      </c>
      <c r="C460" s="47"/>
      <c r="D460" s="102" t="s">
        <v>165</v>
      </c>
      <c r="E460" s="17">
        <f>E461+E463+E465</f>
        <v>727.8</v>
      </c>
      <c r="F460" s="17">
        <f t="shared" ref="F460:G460" si="173">F461+F463+F465</f>
        <v>727.8</v>
      </c>
      <c r="G460" s="17">
        <f t="shared" si="173"/>
        <v>0</v>
      </c>
    </row>
    <row r="461" spans="1:7" ht="63">
      <c r="A461" s="47" t="s">
        <v>90</v>
      </c>
      <c r="B461" s="47">
        <v>1230620320</v>
      </c>
      <c r="C461" s="48" t="s">
        <v>71</v>
      </c>
      <c r="D461" s="96" t="s">
        <v>1</v>
      </c>
      <c r="E461" s="17">
        <f>E462</f>
        <v>475.7</v>
      </c>
      <c r="F461" s="17">
        <f t="shared" ref="F461:G461" si="174">F462</f>
        <v>475.7</v>
      </c>
      <c r="G461" s="17">
        <f t="shared" si="174"/>
        <v>0</v>
      </c>
    </row>
    <row r="462" spans="1:7" ht="31.5">
      <c r="A462" s="47" t="s">
        <v>90</v>
      </c>
      <c r="B462" s="47">
        <v>1230620320</v>
      </c>
      <c r="C462" s="47">
        <v>120</v>
      </c>
      <c r="D462" s="102" t="s">
        <v>352</v>
      </c>
      <c r="E462" s="17">
        <f>'№ 7'!F338</f>
        <v>475.7</v>
      </c>
      <c r="F462" s="17">
        <f>'№ 7'!G338</f>
        <v>475.7</v>
      </c>
      <c r="G462" s="17">
        <f>'№ 7'!H338</f>
        <v>0</v>
      </c>
    </row>
    <row r="463" spans="1:7" ht="31.5">
      <c r="A463" s="47" t="s">
        <v>90</v>
      </c>
      <c r="B463" s="47">
        <v>1230620320</v>
      </c>
      <c r="C463" s="48" t="s">
        <v>72</v>
      </c>
      <c r="D463" s="96" t="s">
        <v>102</v>
      </c>
      <c r="E463" s="17">
        <f>E464</f>
        <v>213.1</v>
      </c>
      <c r="F463" s="17">
        <f t="shared" ref="F463:G463" si="175">F464</f>
        <v>213.1</v>
      </c>
      <c r="G463" s="17">
        <f t="shared" si="175"/>
        <v>0</v>
      </c>
    </row>
    <row r="464" spans="1:7" ht="31.5">
      <c r="A464" s="47" t="s">
        <v>90</v>
      </c>
      <c r="B464" s="47">
        <v>1230620320</v>
      </c>
      <c r="C464" s="47">
        <v>240</v>
      </c>
      <c r="D464" s="96" t="s">
        <v>348</v>
      </c>
      <c r="E464" s="17">
        <f>'№ 7'!F340</f>
        <v>213.1</v>
      </c>
      <c r="F464" s="17">
        <f>'№ 7'!G340</f>
        <v>213.1</v>
      </c>
      <c r="G464" s="17">
        <f>'№ 7'!H340</f>
        <v>0</v>
      </c>
    </row>
    <row r="465" spans="1:7" ht="31.5">
      <c r="A465" s="47" t="s">
        <v>90</v>
      </c>
      <c r="B465" s="47">
        <v>1230620320</v>
      </c>
      <c r="C465" s="48" t="s">
        <v>104</v>
      </c>
      <c r="D465" s="96" t="s">
        <v>105</v>
      </c>
      <c r="E465" s="17">
        <f>E466</f>
        <v>39</v>
      </c>
      <c r="F465" s="17">
        <f t="shared" ref="F465:G465" si="176">F466</f>
        <v>39</v>
      </c>
      <c r="G465" s="17">
        <f t="shared" si="176"/>
        <v>0</v>
      </c>
    </row>
    <row r="466" spans="1:7">
      <c r="A466" s="47" t="s">
        <v>90</v>
      </c>
      <c r="B466" s="47">
        <v>1230620320</v>
      </c>
      <c r="C466" s="47">
        <v>610</v>
      </c>
      <c r="D466" s="96" t="s">
        <v>116</v>
      </c>
      <c r="E466" s="17">
        <f>'№ 7'!F342</f>
        <v>39</v>
      </c>
      <c r="F466" s="17">
        <f>'№ 7'!G342</f>
        <v>39</v>
      </c>
      <c r="G466" s="17">
        <f>'№ 7'!H342</f>
        <v>0</v>
      </c>
    </row>
    <row r="467" spans="1:7">
      <c r="A467" s="4" t="s">
        <v>99</v>
      </c>
      <c r="B467" s="4" t="s">
        <v>69</v>
      </c>
      <c r="C467" s="4" t="s">
        <v>69</v>
      </c>
      <c r="D467" s="20" t="s">
        <v>66</v>
      </c>
      <c r="E467" s="6">
        <f>E468</f>
        <v>2068.6</v>
      </c>
      <c r="F467" s="6">
        <f t="shared" ref="F467:G470" si="177">F468</f>
        <v>2068.6</v>
      </c>
      <c r="G467" s="6">
        <f t="shared" si="177"/>
        <v>2068.6</v>
      </c>
    </row>
    <row r="468" spans="1:7">
      <c r="A468" s="47" t="s">
        <v>67</v>
      </c>
      <c r="B468" s="47" t="s">
        <v>69</v>
      </c>
      <c r="C468" s="47" t="s">
        <v>69</v>
      </c>
      <c r="D468" s="102" t="s">
        <v>68</v>
      </c>
      <c r="E468" s="17">
        <f>E469</f>
        <v>2068.6</v>
      </c>
      <c r="F468" s="17">
        <f t="shared" si="177"/>
        <v>2068.6</v>
      </c>
      <c r="G468" s="17">
        <f t="shared" si="177"/>
        <v>2068.6</v>
      </c>
    </row>
    <row r="469" spans="1:7" ht="47.25">
      <c r="A469" s="47" t="s">
        <v>67</v>
      </c>
      <c r="B469" s="48">
        <v>1200000000</v>
      </c>
      <c r="C469" s="47"/>
      <c r="D469" s="102" t="s">
        <v>218</v>
      </c>
      <c r="E469" s="17">
        <f>E470</f>
        <v>2068.6</v>
      </c>
      <c r="F469" s="17">
        <f t="shared" si="177"/>
        <v>2068.6</v>
      </c>
      <c r="G469" s="17">
        <f t="shared" si="177"/>
        <v>2068.6</v>
      </c>
    </row>
    <row r="470" spans="1:7" ht="31.5">
      <c r="A470" s="47" t="s">
        <v>67</v>
      </c>
      <c r="B470" s="48">
        <v>1240000000</v>
      </c>
      <c r="C470" s="47"/>
      <c r="D470" s="102" t="s">
        <v>151</v>
      </c>
      <c r="E470" s="17">
        <f>E471</f>
        <v>2068.6</v>
      </c>
      <c r="F470" s="17">
        <f t="shared" si="177"/>
        <v>2068.6</v>
      </c>
      <c r="G470" s="17">
        <f t="shared" si="177"/>
        <v>2068.6</v>
      </c>
    </row>
    <row r="471" spans="1:7">
      <c r="A471" s="47" t="s">
        <v>67</v>
      </c>
      <c r="B471" s="47">
        <v>1240300000</v>
      </c>
      <c r="C471" s="47"/>
      <c r="D471" s="102" t="s">
        <v>242</v>
      </c>
      <c r="E471" s="17">
        <f>E472+E475+E478</f>
        <v>2068.6</v>
      </c>
      <c r="F471" s="17">
        <f t="shared" ref="F471:G471" si="178">F472+F475+F478</f>
        <v>2068.6</v>
      </c>
      <c r="G471" s="17">
        <f t="shared" si="178"/>
        <v>2068.6</v>
      </c>
    </row>
    <row r="472" spans="1:7" ht="31.5">
      <c r="A472" s="47" t="s">
        <v>67</v>
      </c>
      <c r="B472" s="47">
        <v>1240320360</v>
      </c>
      <c r="C472" s="47"/>
      <c r="D472" s="102" t="s">
        <v>172</v>
      </c>
      <c r="E472" s="17">
        <f>E473</f>
        <v>942.5</v>
      </c>
      <c r="F472" s="17">
        <f t="shared" ref="F472:G473" si="179">F473</f>
        <v>942.5</v>
      </c>
      <c r="G472" s="17">
        <f t="shared" si="179"/>
        <v>942.5</v>
      </c>
    </row>
    <row r="473" spans="1:7">
      <c r="A473" s="47" t="s">
        <v>67</v>
      </c>
      <c r="B473" s="47">
        <v>1240320360</v>
      </c>
      <c r="C473" s="47" t="s">
        <v>73</v>
      </c>
      <c r="D473" s="102" t="s">
        <v>74</v>
      </c>
      <c r="E473" s="17">
        <f>E474</f>
        <v>942.5</v>
      </c>
      <c r="F473" s="17">
        <f t="shared" si="179"/>
        <v>942.5</v>
      </c>
      <c r="G473" s="17">
        <f t="shared" si="179"/>
        <v>942.5</v>
      </c>
    </row>
    <row r="474" spans="1:7" ht="47.25">
      <c r="A474" s="47" t="s">
        <v>67</v>
      </c>
      <c r="B474" s="47">
        <v>1240320360</v>
      </c>
      <c r="C474" s="47" t="s">
        <v>176</v>
      </c>
      <c r="D474" s="102" t="s">
        <v>177</v>
      </c>
      <c r="E474" s="17">
        <f>'№ 7'!F350</f>
        <v>942.5</v>
      </c>
      <c r="F474" s="17">
        <f>'№ 7'!G350</f>
        <v>942.5</v>
      </c>
      <c r="G474" s="17">
        <f>'№ 7'!H350</f>
        <v>942.5</v>
      </c>
    </row>
    <row r="475" spans="1:7" ht="47.25">
      <c r="A475" s="47" t="s">
        <v>67</v>
      </c>
      <c r="B475" s="47">
        <v>1240320370</v>
      </c>
      <c r="C475" s="47"/>
      <c r="D475" s="102" t="s">
        <v>173</v>
      </c>
      <c r="E475" s="17">
        <f>E476</f>
        <v>489.6</v>
      </c>
      <c r="F475" s="17">
        <f t="shared" ref="F475:G476" si="180">F476</f>
        <v>489.6</v>
      </c>
      <c r="G475" s="17">
        <f t="shared" si="180"/>
        <v>489.6</v>
      </c>
    </row>
    <row r="476" spans="1:7">
      <c r="A476" s="47" t="s">
        <v>67</v>
      </c>
      <c r="B476" s="47">
        <v>1240320370</v>
      </c>
      <c r="C476" s="47" t="s">
        <v>73</v>
      </c>
      <c r="D476" s="102" t="s">
        <v>74</v>
      </c>
      <c r="E476" s="17">
        <f>E477</f>
        <v>489.6</v>
      </c>
      <c r="F476" s="17">
        <f t="shared" si="180"/>
        <v>489.6</v>
      </c>
      <c r="G476" s="17">
        <f t="shared" si="180"/>
        <v>489.6</v>
      </c>
    </row>
    <row r="477" spans="1:7" ht="47.25">
      <c r="A477" s="47" t="s">
        <v>67</v>
      </c>
      <c r="B477" s="47">
        <v>1240320370</v>
      </c>
      <c r="C477" s="47" t="s">
        <v>176</v>
      </c>
      <c r="D477" s="102" t="s">
        <v>177</v>
      </c>
      <c r="E477" s="17">
        <f>'№ 7'!F353</f>
        <v>489.6</v>
      </c>
      <c r="F477" s="17">
        <f>'№ 7'!G353</f>
        <v>489.6</v>
      </c>
      <c r="G477" s="17">
        <f>'№ 7'!H353</f>
        <v>489.6</v>
      </c>
    </row>
    <row r="478" spans="1:7" ht="47.25">
      <c r="A478" s="47" t="s">
        <v>67</v>
      </c>
      <c r="B478" s="47" t="s">
        <v>175</v>
      </c>
      <c r="C478" s="47"/>
      <c r="D478" s="102" t="s">
        <v>174</v>
      </c>
      <c r="E478" s="17">
        <f>E479</f>
        <v>636.5</v>
      </c>
      <c r="F478" s="17">
        <f t="shared" ref="F478:G479" si="181">F479</f>
        <v>636.5</v>
      </c>
      <c r="G478" s="17">
        <f t="shared" si="181"/>
        <v>636.5</v>
      </c>
    </row>
    <row r="479" spans="1:7">
      <c r="A479" s="47" t="s">
        <v>67</v>
      </c>
      <c r="B479" s="47" t="s">
        <v>175</v>
      </c>
      <c r="C479" s="47" t="s">
        <v>73</v>
      </c>
      <c r="D479" s="102" t="s">
        <v>74</v>
      </c>
      <c r="E479" s="17">
        <f>E480</f>
        <v>636.5</v>
      </c>
      <c r="F479" s="17">
        <f t="shared" si="181"/>
        <v>636.5</v>
      </c>
      <c r="G479" s="17">
        <f t="shared" si="181"/>
        <v>636.5</v>
      </c>
    </row>
    <row r="480" spans="1:7" ht="47.25">
      <c r="A480" s="47" t="s">
        <v>67</v>
      </c>
      <c r="B480" s="47" t="s">
        <v>175</v>
      </c>
      <c r="C480" s="47" t="s">
        <v>176</v>
      </c>
      <c r="D480" s="102" t="s">
        <v>177</v>
      </c>
      <c r="E480" s="17">
        <f>'№ 7'!F356</f>
        <v>636.5</v>
      </c>
      <c r="F480" s="17">
        <f>'№ 7'!G356</f>
        <v>636.5</v>
      </c>
      <c r="G480" s="17">
        <f>'№ 7'!H356</f>
        <v>636.5</v>
      </c>
    </row>
    <row r="481" spans="1:7">
      <c r="A481" s="194" t="s">
        <v>580</v>
      </c>
      <c r="B481" s="194" t="s">
        <v>69</v>
      </c>
      <c r="C481" s="194" t="s">
        <v>69</v>
      </c>
      <c r="D481" s="118" t="s">
        <v>581</v>
      </c>
      <c r="E481" s="17">
        <f t="shared" ref="E481:E486" si="182">E482</f>
        <v>30</v>
      </c>
      <c r="F481" s="17">
        <f t="shared" ref="F481:G481" si="183">F482</f>
        <v>30</v>
      </c>
      <c r="G481" s="17">
        <f t="shared" si="183"/>
        <v>30</v>
      </c>
    </row>
    <row r="482" spans="1:7" ht="31.5">
      <c r="A482" s="194" t="s">
        <v>582</v>
      </c>
      <c r="B482" s="194" t="s">
        <v>69</v>
      </c>
      <c r="C482" s="194" t="s">
        <v>69</v>
      </c>
      <c r="D482" s="118" t="s">
        <v>583</v>
      </c>
      <c r="E482" s="22">
        <f t="shared" si="182"/>
        <v>30</v>
      </c>
      <c r="F482" s="22">
        <f t="shared" ref="F482:G486" si="184">F483</f>
        <v>30</v>
      </c>
      <c r="G482" s="22">
        <f t="shared" si="184"/>
        <v>30</v>
      </c>
    </row>
    <row r="483" spans="1:7">
      <c r="A483" s="194" t="s">
        <v>582</v>
      </c>
      <c r="B483" s="194">
        <v>9900000000</v>
      </c>
      <c r="C483" s="194"/>
      <c r="D483" s="118" t="s">
        <v>117</v>
      </c>
      <c r="E483" s="22">
        <f t="shared" si="182"/>
        <v>30</v>
      </c>
      <c r="F483" s="22">
        <f t="shared" si="184"/>
        <v>30</v>
      </c>
      <c r="G483" s="22">
        <f t="shared" si="184"/>
        <v>30</v>
      </c>
    </row>
    <row r="484" spans="1:7" ht="31.5">
      <c r="A484" s="194" t="s">
        <v>582</v>
      </c>
      <c r="B484" s="194">
        <v>9930000000</v>
      </c>
      <c r="C484" s="194"/>
      <c r="D484" s="118" t="s">
        <v>191</v>
      </c>
      <c r="E484" s="22">
        <f t="shared" si="182"/>
        <v>30</v>
      </c>
      <c r="F484" s="22">
        <f t="shared" si="184"/>
        <v>30</v>
      </c>
      <c r="G484" s="22">
        <f t="shared" si="184"/>
        <v>30</v>
      </c>
    </row>
    <row r="485" spans="1:7">
      <c r="A485" s="194" t="s">
        <v>582</v>
      </c>
      <c r="B485" s="194">
        <v>9930020500</v>
      </c>
      <c r="C485" s="194"/>
      <c r="D485" s="118" t="s">
        <v>584</v>
      </c>
      <c r="E485" s="22">
        <f t="shared" si="182"/>
        <v>30</v>
      </c>
      <c r="F485" s="22">
        <f t="shared" si="184"/>
        <v>30</v>
      </c>
      <c r="G485" s="22">
        <f t="shared" si="184"/>
        <v>30</v>
      </c>
    </row>
    <row r="486" spans="1:7">
      <c r="A486" s="194" t="s">
        <v>582</v>
      </c>
      <c r="B486" s="194">
        <v>9930020500</v>
      </c>
      <c r="C486" s="194" t="s">
        <v>585</v>
      </c>
      <c r="D486" s="118" t="s">
        <v>586</v>
      </c>
      <c r="E486" s="22">
        <f t="shared" si="182"/>
        <v>30</v>
      </c>
      <c r="F486" s="22">
        <f t="shared" si="184"/>
        <v>30</v>
      </c>
      <c r="G486" s="22">
        <f t="shared" si="184"/>
        <v>30</v>
      </c>
    </row>
    <row r="487" spans="1:7">
      <c r="A487" s="194" t="s">
        <v>582</v>
      </c>
      <c r="B487" s="194">
        <v>9930020500</v>
      </c>
      <c r="C487" s="1" t="s">
        <v>587</v>
      </c>
      <c r="D487" s="199" t="s">
        <v>584</v>
      </c>
      <c r="E487" s="22">
        <f>'№ 7'!F387</f>
        <v>30</v>
      </c>
      <c r="F487" s="22">
        <f>'№ 7'!G387</f>
        <v>30</v>
      </c>
      <c r="G487" s="22">
        <f>'№ 7'!H387</f>
        <v>30</v>
      </c>
    </row>
  </sheetData>
  <autoFilter ref="A1:G480">
    <filterColumn colId="0" showButton="0"/>
    <filterColumn colId="1" showButton="0"/>
    <filterColumn colId="2" showButton="0"/>
    <filterColumn colId="3" showButton="0"/>
    <filterColumn colId="4" showButton="0"/>
    <filterColumn colId="5" showButton="0"/>
  </autoFilter>
  <mergeCells count="9">
    <mergeCell ref="A1:G1"/>
    <mergeCell ref="A2:G2"/>
    <mergeCell ref="A3:A5"/>
    <mergeCell ref="B3:B5"/>
    <mergeCell ref="C3:C5"/>
    <mergeCell ref="D3:D5"/>
    <mergeCell ref="E3:G3"/>
    <mergeCell ref="E4:E5"/>
    <mergeCell ref="F4:G4"/>
  </mergeCells>
  <pageMargins left="0.59055118110236227" right="0.39370078740157483" top="0.19685039370078741" bottom="0.19685039370078741" header="0.31496062992125984" footer="0.31496062992125984"/>
  <pageSetup paperSize="9" scale="70" fitToHeight="0" orientation="portrait" r:id="rId1"/>
  <headerFooter>
    <oddFooter>&amp;Ф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4"/>
  <dimension ref="A1:F351"/>
  <sheetViews>
    <sheetView workbookViewId="0">
      <selection activeCell="A2" sqref="A2:F2"/>
    </sheetView>
  </sheetViews>
  <sheetFormatPr defaultColWidth="8.85546875" defaultRowHeight="15.75"/>
  <cols>
    <col min="1" max="1" width="15" style="31" customWidth="1"/>
    <col min="2" max="2" width="8.7109375" style="31" customWidth="1"/>
    <col min="3" max="3" width="73.28515625" style="108" customWidth="1"/>
    <col min="4" max="4" width="12.28515625" style="39" customWidth="1"/>
    <col min="5" max="5" width="13.140625" style="39" customWidth="1"/>
    <col min="6" max="6" width="12.7109375" style="39" customWidth="1"/>
    <col min="7" max="16384" width="8.85546875" style="31"/>
  </cols>
  <sheetData>
    <row r="1" spans="1:6" ht="52.15" customHeight="1">
      <c r="A1" s="236" t="s">
        <v>612</v>
      </c>
      <c r="B1" s="236"/>
      <c r="C1" s="236"/>
      <c r="D1" s="236"/>
      <c r="E1" s="236"/>
      <c r="F1" s="236"/>
    </row>
    <row r="2" spans="1:6" ht="50.45" customHeight="1">
      <c r="A2" s="237" t="s">
        <v>356</v>
      </c>
      <c r="B2" s="237"/>
      <c r="C2" s="237"/>
      <c r="D2" s="237"/>
      <c r="E2" s="237"/>
      <c r="F2" s="237"/>
    </row>
    <row r="3" spans="1:6">
      <c r="A3" s="238"/>
      <c r="B3" s="238" t="s">
        <v>19</v>
      </c>
      <c r="C3" s="238" t="s">
        <v>20</v>
      </c>
      <c r="D3" s="239" t="s">
        <v>93</v>
      </c>
      <c r="E3" s="239"/>
      <c r="F3" s="239"/>
    </row>
    <row r="4" spans="1:6">
      <c r="A4" s="238" t="s">
        <v>69</v>
      </c>
      <c r="B4" s="238" t="s">
        <v>69</v>
      </c>
      <c r="C4" s="238" t="s">
        <v>69</v>
      </c>
      <c r="D4" s="239" t="s">
        <v>94</v>
      </c>
      <c r="E4" s="239" t="s">
        <v>95</v>
      </c>
      <c r="F4" s="239"/>
    </row>
    <row r="5" spans="1:6">
      <c r="A5" s="238" t="s">
        <v>69</v>
      </c>
      <c r="B5" s="238" t="s">
        <v>69</v>
      </c>
      <c r="C5" s="238" t="s">
        <v>69</v>
      </c>
      <c r="D5" s="239" t="s">
        <v>69</v>
      </c>
      <c r="E5" s="51" t="s">
        <v>107</v>
      </c>
      <c r="F5" s="51" t="s">
        <v>350</v>
      </c>
    </row>
    <row r="6" spans="1:6">
      <c r="A6" s="50" t="s">
        <v>4</v>
      </c>
      <c r="B6" s="50" t="s">
        <v>80</v>
      </c>
      <c r="C6" s="106" t="s">
        <v>81</v>
      </c>
      <c r="D6" s="51" t="s">
        <v>82</v>
      </c>
      <c r="E6" s="51" t="s">
        <v>83</v>
      </c>
      <c r="F6" s="51" t="s">
        <v>84</v>
      </c>
    </row>
    <row r="7" spans="1:6">
      <c r="A7" s="32" t="s">
        <v>69</v>
      </c>
      <c r="B7" s="32" t="s">
        <v>69</v>
      </c>
      <c r="C7" s="33" t="s">
        <v>0</v>
      </c>
      <c r="D7" s="36">
        <f>D8+D65+D184+D220+D235+D245+D294</f>
        <v>666540.20000000007</v>
      </c>
      <c r="E7" s="36">
        <f>E8+E65+E184+E220+E235+E245+E294</f>
        <v>639936.30000000005</v>
      </c>
      <c r="F7" s="36">
        <f>F8+F65+F184+F220+F235+F245+F294</f>
        <v>625557.29999999981</v>
      </c>
    </row>
    <row r="8" spans="1:6" ht="47.25">
      <c r="A8" s="29">
        <v>1100000000</v>
      </c>
      <c r="B8" s="34"/>
      <c r="C8" s="97" t="s">
        <v>223</v>
      </c>
      <c r="D8" s="37">
        <f>D9+D38+D43</f>
        <v>461674</v>
      </c>
      <c r="E8" s="37">
        <f>E9+E38+E43</f>
        <v>455906.5</v>
      </c>
      <c r="F8" s="37">
        <f>F9+F38+F43</f>
        <v>450693.29999999993</v>
      </c>
    </row>
    <row r="9" spans="1:6">
      <c r="A9" s="47">
        <v>1110000000</v>
      </c>
      <c r="B9" s="47"/>
      <c r="C9" s="96" t="s">
        <v>202</v>
      </c>
      <c r="D9" s="38">
        <f>D10+D20+D26+D30+D34</f>
        <v>419941.19999999995</v>
      </c>
      <c r="E9" s="38">
        <f t="shared" ref="E9:F9" si="0">E10+E20+E26+E30+E34</f>
        <v>414173.69999999995</v>
      </c>
      <c r="F9" s="38">
        <f t="shared" si="0"/>
        <v>409878.89999999997</v>
      </c>
    </row>
    <row r="10" spans="1:6" ht="47.25">
      <c r="A10" s="47">
        <v>1110100000</v>
      </c>
      <c r="B10" s="25"/>
      <c r="C10" s="96" t="s">
        <v>203</v>
      </c>
      <c r="D10" s="38">
        <f>D17+D11+D14</f>
        <v>398899.3</v>
      </c>
      <c r="E10" s="38">
        <f t="shared" ref="E10:F10" si="1">E17+E11+E14</f>
        <v>398908.3</v>
      </c>
      <c r="F10" s="38">
        <f t="shared" si="1"/>
        <v>398908.3</v>
      </c>
    </row>
    <row r="11" spans="1:6" ht="47.25">
      <c r="A11" s="10" t="s">
        <v>205</v>
      </c>
      <c r="B11" s="11"/>
      <c r="C11" s="56" t="s">
        <v>115</v>
      </c>
      <c r="D11" s="38">
        <f>D12</f>
        <v>93267</v>
      </c>
      <c r="E11" s="38">
        <f t="shared" ref="E11:F12" si="2">E12</f>
        <v>93267</v>
      </c>
      <c r="F11" s="38">
        <f t="shared" si="2"/>
        <v>93267</v>
      </c>
    </row>
    <row r="12" spans="1:6" ht="31.5">
      <c r="A12" s="10" t="s">
        <v>205</v>
      </c>
      <c r="B12" s="48" t="s">
        <v>104</v>
      </c>
      <c r="C12" s="96" t="s">
        <v>105</v>
      </c>
      <c r="D12" s="38">
        <f>D13</f>
        <v>93267</v>
      </c>
      <c r="E12" s="38">
        <f t="shared" si="2"/>
        <v>93267</v>
      </c>
      <c r="F12" s="38">
        <f t="shared" si="2"/>
        <v>93267</v>
      </c>
    </row>
    <row r="13" spans="1:6">
      <c r="A13" s="10" t="s">
        <v>205</v>
      </c>
      <c r="B13" s="47">
        <v>610</v>
      </c>
      <c r="C13" s="96" t="s">
        <v>116</v>
      </c>
      <c r="D13" s="38">
        <f>'№ 8'!E261</f>
        <v>93267</v>
      </c>
      <c r="E13" s="38">
        <f>'№ 8'!F261</f>
        <v>93267</v>
      </c>
      <c r="F13" s="38">
        <f>'№ 8'!G261</f>
        <v>93267</v>
      </c>
    </row>
    <row r="14" spans="1:6" ht="94.5">
      <c r="A14" s="47">
        <v>1110110750</v>
      </c>
      <c r="B14" s="47"/>
      <c r="C14" s="96" t="s">
        <v>206</v>
      </c>
      <c r="D14" s="38">
        <f>D15</f>
        <v>187624</v>
      </c>
      <c r="E14" s="38">
        <f t="shared" ref="E14:F15" si="3">E15</f>
        <v>187633</v>
      </c>
      <c r="F14" s="38">
        <f t="shared" si="3"/>
        <v>187633</v>
      </c>
    </row>
    <row r="15" spans="1:6" ht="31.5">
      <c r="A15" s="47">
        <v>1110110750</v>
      </c>
      <c r="B15" s="48" t="s">
        <v>104</v>
      </c>
      <c r="C15" s="96" t="s">
        <v>105</v>
      </c>
      <c r="D15" s="38">
        <f>D16</f>
        <v>187624</v>
      </c>
      <c r="E15" s="38">
        <f t="shared" si="3"/>
        <v>187633</v>
      </c>
      <c r="F15" s="38">
        <f t="shared" si="3"/>
        <v>187633</v>
      </c>
    </row>
    <row r="16" spans="1:6">
      <c r="A16" s="47">
        <v>1110110750</v>
      </c>
      <c r="B16" s="47">
        <v>610</v>
      </c>
      <c r="C16" s="96" t="s">
        <v>116</v>
      </c>
      <c r="D16" s="38">
        <f>'№ 8'!E277</f>
        <v>187624</v>
      </c>
      <c r="E16" s="38">
        <f>'№ 8'!F277</f>
        <v>187633</v>
      </c>
      <c r="F16" s="38">
        <f>'№ 8'!G277</f>
        <v>187633</v>
      </c>
    </row>
    <row r="17" spans="1:6" ht="31.5">
      <c r="A17" s="10" t="s">
        <v>204</v>
      </c>
      <c r="B17" s="10"/>
      <c r="C17" s="56" t="s">
        <v>136</v>
      </c>
      <c r="D17" s="38">
        <f>D18</f>
        <v>118008.29999999999</v>
      </c>
      <c r="E17" s="38">
        <f t="shared" ref="E17:F17" si="4">E18</f>
        <v>118008.29999999999</v>
      </c>
      <c r="F17" s="38">
        <f t="shared" si="4"/>
        <v>118008.29999999999</v>
      </c>
    </row>
    <row r="18" spans="1:6" ht="31.5">
      <c r="A18" s="10" t="s">
        <v>204</v>
      </c>
      <c r="B18" s="48" t="s">
        <v>104</v>
      </c>
      <c r="C18" s="96" t="s">
        <v>105</v>
      </c>
      <c r="D18" s="38">
        <f>D19</f>
        <v>118008.29999999999</v>
      </c>
      <c r="E18" s="38">
        <f t="shared" ref="E18:F18" si="5">E19</f>
        <v>118008.29999999999</v>
      </c>
      <c r="F18" s="38">
        <f t="shared" si="5"/>
        <v>118008.29999999999</v>
      </c>
    </row>
    <row r="19" spans="1:6">
      <c r="A19" s="10" t="s">
        <v>204</v>
      </c>
      <c r="B19" s="47">
        <v>610</v>
      </c>
      <c r="C19" s="96" t="s">
        <v>116</v>
      </c>
      <c r="D19" s="38">
        <f>'№ 8'!E264+'№ 8'!E278</f>
        <v>118008.29999999999</v>
      </c>
      <c r="E19" s="38">
        <f>'№ 8'!F264+'№ 8'!F278</f>
        <v>118008.29999999999</v>
      </c>
      <c r="F19" s="38">
        <f>'№ 8'!G264+'№ 8'!G278</f>
        <v>118008.29999999999</v>
      </c>
    </row>
    <row r="20" spans="1:6" ht="47.25">
      <c r="A20" s="47">
        <v>1110200000</v>
      </c>
      <c r="B20" s="47"/>
      <c r="C20" s="96" t="s">
        <v>217</v>
      </c>
      <c r="D20" s="38">
        <f>D21</f>
        <v>10970.6</v>
      </c>
      <c r="E20" s="38">
        <f t="shared" ref="E20:F20" si="6">E21</f>
        <v>10970.6</v>
      </c>
      <c r="F20" s="38">
        <f t="shared" si="6"/>
        <v>10970.6</v>
      </c>
    </row>
    <row r="21" spans="1:6" ht="78.75">
      <c r="A21" s="47">
        <v>1110210500</v>
      </c>
      <c r="B21" s="47"/>
      <c r="C21" s="96" t="s">
        <v>277</v>
      </c>
      <c r="D21" s="38">
        <f>D22+D24</f>
        <v>10970.6</v>
      </c>
      <c r="E21" s="38">
        <f t="shared" ref="E21:F21" si="7">E22+E24</f>
        <v>10970.6</v>
      </c>
      <c r="F21" s="38">
        <f t="shared" si="7"/>
        <v>10970.6</v>
      </c>
    </row>
    <row r="22" spans="1:6" ht="31.5">
      <c r="A22" s="47">
        <v>1110210500</v>
      </c>
      <c r="B22" s="47" t="s">
        <v>72</v>
      </c>
      <c r="C22" s="96" t="s">
        <v>102</v>
      </c>
      <c r="D22" s="38">
        <f>D23</f>
        <v>267.60000000000002</v>
      </c>
      <c r="E22" s="38">
        <f t="shared" ref="E22:F22" si="8">E23</f>
        <v>267.60000000000002</v>
      </c>
      <c r="F22" s="38">
        <f t="shared" si="8"/>
        <v>267.60000000000002</v>
      </c>
    </row>
    <row r="23" spans="1:6" ht="31.5">
      <c r="A23" s="47">
        <v>1110210500</v>
      </c>
      <c r="B23" s="47">
        <v>240</v>
      </c>
      <c r="C23" s="96" t="s">
        <v>348</v>
      </c>
      <c r="D23" s="38">
        <f>'№ 8'!E428</f>
        <v>267.60000000000002</v>
      </c>
      <c r="E23" s="38">
        <f>'№ 8'!F428</f>
        <v>267.60000000000002</v>
      </c>
      <c r="F23" s="38">
        <f>'№ 8'!G428</f>
        <v>267.60000000000002</v>
      </c>
    </row>
    <row r="24" spans="1:6">
      <c r="A24" s="47">
        <v>1110210500</v>
      </c>
      <c r="B24" s="47" t="s">
        <v>76</v>
      </c>
      <c r="C24" s="96" t="s">
        <v>77</v>
      </c>
      <c r="D24" s="38">
        <f>D25</f>
        <v>10703</v>
      </c>
      <c r="E24" s="38">
        <f t="shared" ref="E24:F24" si="9">E25</f>
        <v>10703</v>
      </c>
      <c r="F24" s="38">
        <f t="shared" si="9"/>
        <v>10703</v>
      </c>
    </row>
    <row r="25" spans="1:6" ht="31.5">
      <c r="A25" s="47">
        <v>1110210500</v>
      </c>
      <c r="B25" s="1" t="s">
        <v>113</v>
      </c>
      <c r="C25" s="99" t="s">
        <v>114</v>
      </c>
      <c r="D25" s="38">
        <f>'№ 8'!E430</f>
        <v>10703</v>
      </c>
      <c r="E25" s="38">
        <f>'№ 8'!F430</f>
        <v>10703</v>
      </c>
      <c r="F25" s="38">
        <f>'№ 8'!G430</f>
        <v>10703</v>
      </c>
    </row>
    <row r="26" spans="1:6" ht="31.5">
      <c r="A26" s="47">
        <v>1110300000</v>
      </c>
      <c r="B26" s="47"/>
      <c r="C26" s="96" t="s">
        <v>207</v>
      </c>
      <c r="D26" s="38">
        <f>D27</f>
        <v>4135.8</v>
      </c>
      <c r="E26" s="38">
        <f t="shared" ref="E26:F26" si="10">E27</f>
        <v>4135.8</v>
      </c>
      <c r="F26" s="38">
        <f t="shared" si="10"/>
        <v>0</v>
      </c>
    </row>
    <row r="27" spans="1:6" ht="47.25">
      <c r="A27" s="47" t="s">
        <v>209</v>
      </c>
      <c r="B27" s="47"/>
      <c r="C27" s="96" t="s">
        <v>208</v>
      </c>
      <c r="D27" s="38">
        <f t="shared" ref="D27:F28" si="11">D28</f>
        <v>4135.8</v>
      </c>
      <c r="E27" s="38">
        <f t="shared" si="11"/>
        <v>4135.8</v>
      </c>
      <c r="F27" s="38">
        <f t="shared" si="11"/>
        <v>0</v>
      </c>
    </row>
    <row r="28" spans="1:6" ht="31.5">
      <c r="A28" s="47" t="s">
        <v>209</v>
      </c>
      <c r="B28" s="48" t="s">
        <v>104</v>
      </c>
      <c r="C28" s="96" t="s">
        <v>105</v>
      </c>
      <c r="D28" s="38">
        <f t="shared" si="11"/>
        <v>4135.8</v>
      </c>
      <c r="E28" s="38">
        <f t="shared" si="11"/>
        <v>4135.8</v>
      </c>
      <c r="F28" s="38">
        <f t="shared" si="11"/>
        <v>0</v>
      </c>
    </row>
    <row r="29" spans="1:6">
      <c r="A29" s="47" t="s">
        <v>209</v>
      </c>
      <c r="B29" s="47">
        <v>610</v>
      </c>
      <c r="C29" s="96" t="s">
        <v>116</v>
      </c>
      <c r="D29" s="38">
        <f>'№ 8'!E284</f>
        <v>4135.8</v>
      </c>
      <c r="E29" s="38">
        <f>'№ 8'!F284</f>
        <v>4135.8</v>
      </c>
      <c r="F29" s="38">
        <f>'№ 8'!G284</f>
        <v>0</v>
      </c>
    </row>
    <row r="30" spans="1:6">
      <c r="A30" s="47">
        <v>1110400000</v>
      </c>
      <c r="B30" s="47"/>
      <c r="C30" s="102" t="s">
        <v>212</v>
      </c>
      <c r="D30" s="38">
        <f>D31</f>
        <v>159</v>
      </c>
      <c r="E30" s="38">
        <f t="shared" ref="E30:F30" si="12">E31</f>
        <v>159</v>
      </c>
      <c r="F30" s="38">
        <f t="shared" si="12"/>
        <v>0</v>
      </c>
    </row>
    <row r="31" spans="1:6" ht="31.5">
      <c r="A31" s="47" t="s">
        <v>214</v>
      </c>
      <c r="B31" s="47"/>
      <c r="C31" s="102" t="s">
        <v>213</v>
      </c>
      <c r="D31" s="38">
        <f>D32</f>
        <v>159</v>
      </c>
      <c r="E31" s="38">
        <f t="shared" ref="E31:F32" si="13">E32</f>
        <v>159</v>
      </c>
      <c r="F31" s="38">
        <f t="shared" si="13"/>
        <v>0</v>
      </c>
    </row>
    <row r="32" spans="1:6">
      <c r="A32" s="47" t="s">
        <v>214</v>
      </c>
      <c r="B32" s="1" t="s">
        <v>76</v>
      </c>
      <c r="C32" s="103" t="s">
        <v>77</v>
      </c>
      <c r="D32" s="38">
        <f>D33</f>
        <v>159</v>
      </c>
      <c r="E32" s="38">
        <f t="shared" si="13"/>
        <v>159</v>
      </c>
      <c r="F32" s="38">
        <f t="shared" si="13"/>
        <v>0</v>
      </c>
    </row>
    <row r="33" spans="1:6" ht="31.5">
      <c r="A33" s="47" t="s">
        <v>214</v>
      </c>
      <c r="B33" s="47">
        <v>320</v>
      </c>
      <c r="C33" s="96" t="s">
        <v>114</v>
      </c>
      <c r="D33" s="38">
        <f>'№ 8'!E319</f>
        <v>159</v>
      </c>
      <c r="E33" s="38">
        <f>'№ 8'!F319</f>
        <v>159</v>
      </c>
      <c r="F33" s="38">
        <f>'№ 8'!G319</f>
        <v>0</v>
      </c>
    </row>
    <row r="34" spans="1:6" ht="63">
      <c r="A34" s="47">
        <v>1110500000</v>
      </c>
      <c r="B34" s="47"/>
      <c r="C34" s="96" t="s">
        <v>210</v>
      </c>
      <c r="D34" s="38">
        <f>D35</f>
        <v>5776.5</v>
      </c>
      <c r="E34" s="38">
        <f t="shared" ref="E34:F34" si="14">E35</f>
        <v>0</v>
      </c>
      <c r="F34" s="38">
        <f t="shared" si="14"/>
        <v>0</v>
      </c>
    </row>
    <row r="35" spans="1:6" ht="31.5">
      <c r="A35" s="47" t="s">
        <v>211</v>
      </c>
      <c r="B35" s="47"/>
      <c r="C35" s="96" t="s">
        <v>278</v>
      </c>
      <c r="D35" s="38">
        <f>D36</f>
        <v>5776.5</v>
      </c>
      <c r="E35" s="38">
        <f t="shared" ref="E35:F36" si="15">E36</f>
        <v>0</v>
      </c>
      <c r="F35" s="38">
        <f t="shared" si="15"/>
        <v>0</v>
      </c>
    </row>
    <row r="36" spans="1:6" ht="31.5">
      <c r="A36" s="47" t="s">
        <v>211</v>
      </c>
      <c r="B36" s="48" t="s">
        <v>104</v>
      </c>
      <c r="C36" s="96" t="s">
        <v>105</v>
      </c>
      <c r="D36" s="38">
        <f>D37</f>
        <v>5776.5</v>
      </c>
      <c r="E36" s="38">
        <f t="shared" si="15"/>
        <v>0</v>
      </c>
      <c r="F36" s="38">
        <f t="shared" si="15"/>
        <v>0</v>
      </c>
    </row>
    <row r="37" spans="1:6">
      <c r="A37" s="47" t="s">
        <v>211</v>
      </c>
      <c r="B37" s="47">
        <v>610</v>
      </c>
      <c r="C37" s="96" t="s">
        <v>116</v>
      </c>
      <c r="D37" s="38">
        <f>'№ 8'!E288</f>
        <v>5776.5</v>
      </c>
      <c r="E37" s="38">
        <f>'№ 8'!F288</f>
        <v>0</v>
      </c>
      <c r="F37" s="38">
        <f>'№ 8'!G288</f>
        <v>0</v>
      </c>
    </row>
    <row r="38" spans="1:6">
      <c r="A38" s="47">
        <v>1120000000</v>
      </c>
      <c r="B38" s="47"/>
      <c r="C38" s="96" t="s">
        <v>134</v>
      </c>
      <c r="D38" s="38">
        <f>D39</f>
        <v>40814.399999999994</v>
      </c>
      <c r="E38" s="38">
        <f t="shared" ref="E38:F38" si="16">E39</f>
        <v>40814.399999999994</v>
      </c>
      <c r="F38" s="38">
        <f t="shared" si="16"/>
        <v>40814.399999999994</v>
      </c>
    </row>
    <row r="39" spans="1:6" ht="47.25">
      <c r="A39" s="47">
        <v>1120100000</v>
      </c>
      <c r="B39" s="47"/>
      <c r="C39" s="96" t="s">
        <v>135</v>
      </c>
      <c r="D39" s="38">
        <f>D40</f>
        <v>40814.399999999994</v>
      </c>
      <c r="E39" s="38">
        <f t="shared" ref="E39:F39" si="17">E40</f>
        <v>40814.399999999994</v>
      </c>
      <c r="F39" s="38">
        <f t="shared" si="17"/>
        <v>40814.399999999994</v>
      </c>
    </row>
    <row r="40" spans="1:6" ht="31.5">
      <c r="A40" s="47">
        <v>1120120010</v>
      </c>
      <c r="B40" s="47"/>
      <c r="C40" s="96" t="s">
        <v>136</v>
      </c>
      <c r="D40" s="38">
        <f>D41</f>
        <v>40814.399999999994</v>
      </c>
      <c r="E40" s="38">
        <f t="shared" ref="E40:F41" si="18">E41</f>
        <v>40814.399999999994</v>
      </c>
      <c r="F40" s="38">
        <f t="shared" si="18"/>
        <v>40814.399999999994</v>
      </c>
    </row>
    <row r="41" spans="1:6" ht="31.5">
      <c r="A41" s="47">
        <v>1120120010</v>
      </c>
      <c r="B41" s="48" t="s">
        <v>104</v>
      </c>
      <c r="C41" s="96" t="s">
        <v>105</v>
      </c>
      <c r="D41" s="38">
        <f>D42</f>
        <v>40814.399999999994</v>
      </c>
      <c r="E41" s="38">
        <f t="shared" si="18"/>
        <v>40814.399999999994</v>
      </c>
      <c r="F41" s="38">
        <f t="shared" si="18"/>
        <v>40814.399999999994</v>
      </c>
    </row>
    <row r="42" spans="1:6">
      <c r="A42" s="47">
        <v>1120120010</v>
      </c>
      <c r="B42" s="47">
        <v>610</v>
      </c>
      <c r="C42" s="96" t="s">
        <v>116</v>
      </c>
      <c r="D42" s="38">
        <f>'№ 8'!E305+'№ 8'!E293</f>
        <v>40814.399999999994</v>
      </c>
      <c r="E42" s="38">
        <f>'№ 8'!F305+'№ 8'!F293</f>
        <v>40814.399999999994</v>
      </c>
      <c r="F42" s="38">
        <f>'№ 8'!G305+'№ 8'!G293</f>
        <v>40814.399999999994</v>
      </c>
    </row>
    <row r="43" spans="1:6" ht="31.5">
      <c r="A43" s="48">
        <v>1130000000</v>
      </c>
      <c r="B43" s="25"/>
      <c r="C43" s="102" t="s">
        <v>127</v>
      </c>
      <c r="D43" s="38">
        <f>D44+D51+D57+D61</f>
        <v>918.39999999999986</v>
      </c>
      <c r="E43" s="38">
        <f>E44+E51+E57+E61</f>
        <v>918.39999999999986</v>
      </c>
      <c r="F43" s="38">
        <f>F44+F51+F57+F61</f>
        <v>0</v>
      </c>
    </row>
    <row r="44" spans="1:6" ht="31.5">
      <c r="A44" s="47">
        <v>1130100000</v>
      </c>
      <c r="B44" s="25"/>
      <c r="C44" s="102" t="s">
        <v>265</v>
      </c>
      <c r="D44" s="38">
        <f>D45+D48</f>
        <v>139.80000000000001</v>
      </c>
      <c r="E44" s="38">
        <f t="shared" ref="E44:F44" si="19">E45+E48</f>
        <v>139.80000000000001</v>
      </c>
      <c r="F44" s="38">
        <f t="shared" si="19"/>
        <v>0</v>
      </c>
    </row>
    <row r="45" spans="1:6" ht="31.5">
      <c r="A45" s="48">
        <v>1130120260</v>
      </c>
      <c r="B45" s="25"/>
      <c r="C45" s="102" t="s">
        <v>266</v>
      </c>
      <c r="D45" s="38">
        <f>D46</f>
        <v>124.4</v>
      </c>
      <c r="E45" s="38">
        <f>E46</f>
        <v>124.4</v>
      </c>
      <c r="F45" s="38">
        <f>F46</f>
        <v>0</v>
      </c>
    </row>
    <row r="46" spans="1:6" ht="31.5">
      <c r="A46" s="48">
        <v>1130120260</v>
      </c>
      <c r="B46" s="47" t="s">
        <v>72</v>
      </c>
      <c r="C46" s="102" t="s">
        <v>102</v>
      </c>
      <c r="D46" s="38">
        <f>D47</f>
        <v>124.4</v>
      </c>
      <c r="E46" s="38">
        <f t="shared" ref="E46:F46" si="20">E47</f>
        <v>124.4</v>
      </c>
      <c r="F46" s="38">
        <f t="shared" si="20"/>
        <v>0</v>
      </c>
    </row>
    <row r="47" spans="1:6" ht="31.5">
      <c r="A47" s="48">
        <v>1130120260</v>
      </c>
      <c r="B47" s="47">
        <v>240</v>
      </c>
      <c r="C47" s="102" t="s">
        <v>348</v>
      </c>
      <c r="D47" s="38">
        <f>'№ 8'!E350</f>
        <v>124.4</v>
      </c>
      <c r="E47" s="38">
        <f>'№ 8'!F350</f>
        <v>124.4</v>
      </c>
      <c r="F47" s="38">
        <f>'№ 8'!G350</f>
        <v>0</v>
      </c>
    </row>
    <row r="48" spans="1:6" ht="31.5">
      <c r="A48" s="122" t="s">
        <v>391</v>
      </c>
      <c r="B48" s="120"/>
      <c r="C48" s="121" t="s">
        <v>392</v>
      </c>
      <c r="D48" s="38">
        <f>D49</f>
        <v>15.4</v>
      </c>
      <c r="E48" s="38">
        <f t="shared" ref="E48:F49" si="21">E49</f>
        <v>15.4</v>
      </c>
      <c r="F48" s="38">
        <f t="shared" si="21"/>
        <v>0</v>
      </c>
    </row>
    <row r="49" spans="1:6" ht="31.5">
      <c r="A49" s="122" t="s">
        <v>391</v>
      </c>
      <c r="B49" s="122" t="s">
        <v>104</v>
      </c>
      <c r="C49" s="121" t="s">
        <v>105</v>
      </c>
      <c r="D49" s="38">
        <f>D50</f>
        <v>15.4</v>
      </c>
      <c r="E49" s="38">
        <f t="shared" si="21"/>
        <v>15.4</v>
      </c>
      <c r="F49" s="38">
        <f t="shared" si="21"/>
        <v>0</v>
      </c>
    </row>
    <row r="50" spans="1:6">
      <c r="A50" s="122" t="s">
        <v>391</v>
      </c>
      <c r="B50" s="120">
        <v>610</v>
      </c>
      <c r="C50" s="121" t="s">
        <v>116</v>
      </c>
      <c r="D50" s="38">
        <f>'№ 8'!E298</f>
        <v>15.4</v>
      </c>
      <c r="E50" s="38">
        <f>'№ 8'!F298</f>
        <v>15.4</v>
      </c>
      <c r="F50" s="38">
        <f>'№ 8'!G298</f>
        <v>0</v>
      </c>
    </row>
    <row r="51" spans="1:6" ht="31.5">
      <c r="A51" s="47">
        <v>1130200000</v>
      </c>
      <c r="B51" s="47"/>
      <c r="C51" s="102" t="s">
        <v>215</v>
      </c>
      <c r="D51" s="38">
        <f>D52</f>
        <v>288.09999999999997</v>
      </c>
      <c r="E51" s="38">
        <f t="shared" ref="E51:F51" si="22">E52</f>
        <v>288.09999999999997</v>
      </c>
      <c r="F51" s="38">
        <f t="shared" si="22"/>
        <v>0</v>
      </c>
    </row>
    <row r="52" spans="1:6" ht="31.5">
      <c r="A52" s="47">
        <v>1130220270</v>
      </c>
      <c r="B52" s="47"/>
      <c r="C52" s="102" t="s">
        <v>216</v>
      </c>
      <c r="D52" s="38">
        <f>D53+D55</f>
        <v>288.09999999999997</v>
      </c>
      <c r="E52" s="38">
        <f t="shared" ref="E52:F52" si="23">E53+E55</f>
        <v>288.09999999999997</v>
      </c>
      <c r="F52" s="38">
        <f t="shared" si="23"/>
        <v>0</v>
      </c>
    </row>
    <row r="53" spans="1:6" ht="31.5">
      <c r="A53" s="47">
        <v>1130220270</v>
      </c>
      <c r="B53" s="47" t="s">
        <v>72</v>
      </c>
      <c r="C53" s="102" t="s">
        <v>102</v>
      </c>
      <c r="D53" s="38">
        <f>D54</f>
        <v>200.89999999999998</v>
      </c>
      <c r="E53" s="38">
        <f t="shared" ref="E53:F53" si="24">E54</f>
        <v>200.89999999999998</v>
      </c>
      <c r="F53" s="38">
        <f t="shared" si="24"/>
        <v>0</v>
      </c>
    </row>
    <row r="54" spans="1:6" ht="31.5">
      <c r="A54" s="47">
        <v>1130220270</v>
      </c>
      <c r="B54" s="47">
        <v>240</v>
      </c>
      <c r="C54" s="102" t="s">
        <v>348</v>
      </c>
      <c r="D54" s="38">
        <f>'№ 8'!E354+'№ 8'!E324</f>
        <v>200.89999999999998</v>
      </c>
      <c r="E54" s="38">
        <f>'№ 8'!F354+'№ 8'!F324</f>
        <v>200.89999999999998</v>
      </c>
      <c r="F54" s="38">
        <f>'№ 8'!G354+'№ 8'!G324</f>
        <v>0</v>
      </c>
    </row>
    <row r="55" spans="1:6">
      <c r="A55" s="110">
        <v>1130220270</v>
      </c>
      <c r="B55" s="1" t="s">
        <v>76</v>
      </c>
      <c r="C55" s="99" t="s">
        <v>77</v>
      </c>
      <c r="D55" s="38">
        <f>D56</f>
        <v>87.2</v>
      </c>
      <c r="E55" s="38">
        <f t="shared" ref="E55:F55" si="25">E56</f>
        <v>87.2</v>
      </c>
      <c r="F55" s="38">
        <f t="shared" si="25"/>
        <v>0</v>
      </c>
    </row>
    <row r="56" spans="1:6">
      <c r="A56" s="110">
        <v>1130220270</v>
      </c>
      <c r="B56" s="110">
        <v>350</v>
      </c>
      <c r="C56" s="111" t="s">
        <v>183</v>
      </c>
      <c r="D56" s="38">
        <f>'№ 8'!E356</f>
        <v>87.2</v>
      </c>
      <c r="E56" s="38">
        <f>'№ 8'!F356</f>
        <v>87.2</v>
      </c>
      <c r="F56" s="38">
        <f>'№ 8'!G356</f>
        <v>0</v>
      </c>
    </row>
    <row r="57" spans="1:6" ht="47.25">
      <c r="A57" s="48">
        <v>1130300000</v>
      </c>
      <c r="B57" s="25"/>
      <c r="C57" s="102" t="s">
        <v>128</v>
      </c>
      <c r="D57" s="38">
        <f>D58</f>
        <v>420.7</v>
      </c>
      <c r="E57" s="38">
        <f t="shared" ref="E57:F59" si="26">E58</f>
        <v>420.7</v>
      </c>
      <c r="F57" s="38">
        <f t="shared" si="26"/>
        <v>0</v>
      </c>
    </row>
    <row r="58" spans="1:6" ht="31.5">
      <c r="A58" s="48">
        <v>1130320280</v>
      </c>
      <c r="B58" s="25"/>
      <c r="C58" s="102" t="s">
        <v>129</v>
      </c>
      <c r="D58" s="38">
        <f>D59</f>
        <v>420.7</v>
      </c>
      <c r="E58" s="38">
        <f t="shared" si="26"/>
        <v>420.7</v>
      </c>
      <c r="F58" s="38">
        <f t="shared" si="26"/>
        <v>0</v>
      </c>
    </row>
    <row r="59" spans="1:6" ht="31.5">
      <c r="A59" s="48">
        <v>1130320280</v>
      </c>
      <c r="B59" s="48" t="s">
        <v>104</v>
      </c>
      <c r="C59" s="96" t="s">
        <v>105</v>
      </c>
      <c r="D59" s="38">
        <f>D60</f>
        <v>420.7</v>
      </c>
      <c r="E59" s="38">
        <f t="shared" si="26"/>
        <v>420.7</v>
      </c>
      <c r="F59" s="38">
        <f t="shared" si="26"/>
        <v>0</v>
      </c>
    </row>
    <row r="60" spans="1:6">
      <c r="A60" s="48">
        <v>1130320280</v>
      </c>
      <c r="B60" s="47">
        <v>610</v>
      </c>
      <c r="C60" s="96" t="s">
        <v>116</v>
      </c>
      <c r="D60" s="38">
        <f>'№ 8'!E173</f>
        <v>420.7</v>
      </c>
      <c r="E60" s="38">
        <f>'№ 8'!F173</f>
        <v>420.7</v>
      </c>
      <c r="F60" s="38">
        <f>'№ 8'!G173</f>
        <v>0</v>
      </c>
    </row>
    <row r="61" spans="1:6" ht="31.5">
      <c r="A61" s="47">
        <v>1130400000</v>
      </c>
      <c r="B61" s="47"/>
      <c r="C61" s="102" t="s">
        <v>161</v>
      </c>
      <c r="D61" s="38">
        <f>D62</f>
        <v>69.8</v>
      </c>
      <c r="E61" s="38">
        <f t="shared" ref="E61:F63" si="27">E62</f>
        <v>69.8</v>
      </c>
      <c r="F61" s="38">
        <f t="shared" si="27"/>
        <v>0</v>
      </c>
    </row>
    <row r="62" spans="1:6" ht="31.5">
      <c r="A62" s="47">
        <v>1130420290</v>
      </c>
      <c r="B62" s="47"/>
      <c r="C62" s="102" t="s">
        <v>162</v>
      </c>
      <c r="D62" s="38">
        <f>D63</f>
        <v>69.8</v>
      </c>
      <c r="E62" s="38">
        <f t="shared" si="27"/>
        <v>69.8</v>
      </c>
      <c r="F62" s="38">
        <f t="shared" si="27"/>
        <v>0</v>
      </c>
    </row>
    <row r="63" spans="1:6" ht="31.5">
      <c r="A63" s="47">
        <v>1130420290</v>
      </c>
      <c r="B63" s="153" t="s">
        <v>72</v>
      </c>
      <c r="C63" s="152" t="s">
        <v>102</v>
      </c>
      <c r="D63" s="38">
        <f>D64</f>
        <v>69.8</v>
      </c>
      <c r="E63" s="38">
        <f t="shared" si="27"/>
        <v>69.8</v>
      </c>
      <c r="F63" s="38">
        <f t="shared" si="27"/>
        <v>0</v>
      </c>
    </row>
    <row r="64" spans="1:6" ht="31.5">
      <c r="A64" s="47">
        <v>1130420290</v>
      </c>
      <c r="B64" s="151">
        <v>240</v>
      </c>
      <c r="C64" s="152" t="s">
        <v>348</v>
      </c>
      <c r="D64" s="38">
        <f>'№ 8'!E328</f>
        <v>69.8</v>
      </c>
      <c r="E64" s="38">
        <f>'№ 8'!F328</f>
        <v>69.8</v>
      </c>
      <c r="F64" s="38">
        <f>'№ 8'!G328</f>
        <v>0</v>
      </c>
    </row>
    <row r="65" spans="1:6" s="35" customFormat="1" ht="47.25">
      <c r="A65" s="29">
        <v>1200000000</v>
      </c>
      <c r="B65" s="16"/>
      <c r="C65" s="107" t="s">
        <v>218</v>
      </c>
      <c r="D65" s="37">
        <f>D66+D75+D84+D111+D179</f>
        <v>51514.100000000006</v>
      </c>
      <c r="E65" s="37">
        <f t="shared" ref="E65:F65" si="28">E66+E75+E84+E111+E179</f>
        <v>48214.100000000006</v>
      </c>
      <c r="F65" s="37">
        <f t="shared" si="28"/>
        <v>44235.8</v>
      </c>
    </row>
    <row r="66" spans="1:6">
      <c r="A66" s="48">
        <v>1210000000</v>
      </c>
      <c r="B66" s="47"/>
      <c r="C66" s="96" t="s">
        <v>234</v>
      </c>
      <c r="D66" s="42">
        <f>D67+D71</f>
        <v>9800.4</v>
      </c>
      <c r="E66" s="42">
        <f t="shared" ref="E66:F66" si="29">E67+E71</f>
        <v>9800.4</v>
      </c>
      <c r="F66" s="42">
        <f t="shared" si="29"/>
        <v>9800.4</v>
      </c>
    </row>
    <row r="67" spans="1:6" ht="31.5">
      <c r="A67" s="48">
        <v>1210100000</v>
      </c>
      <c r="B67" s="47"/>
      <c r="C67" s="96" t="s">
        <v>235</v>
      </c>
      <c r="D67" s="38">
        <f>D68</f>
        <v>9720.4</v>
      </c>
      <c r="E67" s="38">
        <f t="shared" ref="E67:F67" si="30">E68</f>
        <v>9720.4</v>
      </c>
      <c r="F67" s="38">
        <f t="shared" si="30"/>
        <v>9720.4</v>
      </c>
    </row>
    <row r="68" spans="1:6" ht="31.5">
      <c r="A68" s="48">
        <v>1210120010</v>
      </c>
      <c r="B68" s="47"/>
      <c r="C68" s="96" t="s">
        <v>136</v>
      </c>
      <c r="D68" s="38">
        <f>D69</f>
        <v>9720.4</v>
      </c>
      <c r="E68" s="38">
        <f t="shared" ref="E68:F69" si="31">E69</f>
        <v>9720.4</v>
      </c>
      <c r="F68" s="38">
        <f t="shared" si="31"/>
        <v>9720.4</v>
      </c>
    </row>
    <row r="69" spans="1:6" ht="31.5">
      <c r="A69" s="48">
        <v>1210120010</v>
      </c>
      <c r="B69" s="48" t="s">
        <v>104</v>
      </c>
      <c r="C69" s="96" t="s">
        <v>105</v>
      </c>
      <c r="D69" s="38">
        <f>D70</f>
        <v>9720.4</v>
      </c>
      <c r="E69" s="38">
        <f t="shared" si="31"/>
        <v>9720.4</v>
      </c>
      <c r="F69" s="38">
        <f t="shared" si="31"/>
        <v>9720.4</v>
      </c>
    </row>
    <row r="70" spans="1:6">
      <c r="A70" s="48">
        <v>1210120010</v>
      </c>
      <c r="B70" s="47">
        <v>610</v>
      </c>
      <c r="C70" s="96" t="s">
        <v>116</v>
      </c>
      <c r="D70" s="38">
        <f>'№ 8'!E372</f>
        <v>9720.4</v>
      </c>
      <c r="E70" s="38">
        <f>'№ 8'!F372</f>
        <v>9720.4</v>
      </c>
      <c r="F70" s="38">
        <f>'№ 8'!G372</f>
        <v>9720.4</v>
      </c>
    </row>
    <row r="71" spans="1:6" ht="31.5">
      <c r="A71" s="112">
        <v>1210300000</v>
      </c>
      <c r="B71" s="110"/>
      <c r="C71" s="111" t="s">
        <v>236</v>
      </c>
      <c r="D71" s="38">
        <f>D72</f>
        <v>80</v>
      </c>
      <c r="E71" s="38">
        <f t="shared" ref="E71:F71" si="32">E72</f>
        <v>80</v>
      </c>
      <c r="F71" s="38">
        <f t="shared" si="32"/>
        <v>80</v>
      </c>
    </row>
    <row r="72" spans="1:6">
      <c r="A72" s="47" t="s">
        <v>163</v>
      </c>
      <c r="B72" s="47"/>
      <c r="C72" s="96" t="s">
        <v>284</v>
      </c>
      <c r="D72" s="38">
        <f>D73</f>
        <v>80</v>
      </c>
      <c r="E72" s="38">
        <f t="shared" ref="E72:F73" si="33">E73</f>
        <v>80</v>
      </c>
      <c r="F72" s="38">
        <f t="shared" si="33"/>
        <v>80</v>
      </c>
    </row>
    <row r="73" spans="1:6" ht="31.5">
      <c r="A73" s="47" t="s">
        <v>163</v>
      </c>
      <c r="B73" s="48" t="s">
        <v>104</v>
      </c>
      <c r="C73" s="96" t="s">
        <v>105</v>
      </c>
      <c r="D73" s="38">
        <f>D74</f>
        <v>80</v>
      </c>
      <c r="E73" s="38">
        <f t="shared" si="33"/>
        <v>80</v>
      </c>
      <c r="F73" s="38">
        <f t="shared" si="33"/>
        <v>80</v>
      </c>
    </row>
    <row r="74" spans="1:6">
      <c r="A74" s="47" t="s">
        <v>163</v>
      </c>
      <c r="B74" s="47">
        <v>610</v>
      </c>
      <c r="C74" s="96" t="s">
        <v>116</v>
      </c>
      <c r="D74" s="38">
        <f>'№ 8'!E376</f>
        <v>80</v>
      </c>
      <c r="E74" s="38">
        <f>'№ 8'!F376</f>
        <v>80</v>
      </c>
      <c r="F74" s="38">
        <f>'№ 8'!G376</f>
        <v>80</v>
      </c>
    </row>
    <row r="75" spans="1:6" ht="31.5">
      <c r="A75" s="48">
        <v>1220000000</v>
      </c>
      <c r="B75" s="47"/>
      <c r="C75" s="96" t="s">
        <v>164</v>
      </c>
      <c r="D75" s="38">
        <f>D76+D80</f>
        <v>19252.400000000001</v>
      </c>
      <c r="E75" s="38">
        <f t="shared" ref="E75:F75" si="34">E76+E80</f>
        <v>19252.400000000001</v>
      </c>
      <c r="F75" s="38">
        <f t="shared" si="34"/>
        <v>19252.400000000001</v>
      </c>
    </row>
    <row r="76" spans="1:6" ht="31.5">
      <c r="A76" s="47">
        <v>1220100000</v>
      </c>
      <c r="B76" s="47"/>
      <c r="C76" s="96" t="s">
        <v>237</v>
      </c>
      <c r="D76" s="38">
        <f>D77</f>
        <v>18381</v>
      </c>
      <c r="E76" s="38">
        <f t="shared" ref="E76:F76" si="35">E77</f>
        <v>18381</v>
      </c>
      <c r="F76" s="38">
        <f t="shared" si="35"/>
        <v>18381</v>
      </c>
    </row>
    <row r="77" spans="1:6" ht="31.5">
      <c r="A77" s="47">
        <v>1220120010</v>
      </c>
      <c r="B77" s="47"/>
      <c r="C77" s="96" t="s">
        <v>136</v>
      </c>
      <c r="D77" s="38">
        <f>D78</f>
        <v>18381</v>
      </c>
      <c r="E77" s="38">
        <f t="shared" ref="E77:F78" si="36">E78</f>
        <v>18381</v>
      </c>
      <c r="F77" s="38">
        <f t="shared" si="36"/>
        <v>18381</v>
      </c>
    </row>
    <row r="78" spans="1:6" ht="31.5">
      <c r="A78" s="47">
        <v>1220120010</v>
      </c>
      <c r="B78" s="48" t="s">
        <v>104</v>
      </c>
      <c r="C78" s="96" t="s">
        <v>105</v>
      </c>
      <c r="D78" s="38">
        <f>D79</f>
        <v>18381</v>
      </c>
      <c r="E78" s="38">
        <f t="shared" si="36"/>
        <v>18381</v>
      </c>
      <c r="F78" s="38">
        <f t="shared" si="36"/>
        <v>18381</v>
      </c>
    </row>
    <row r="79" spans="1:6">
      <c r="A79" s="47">
        <v>1220120010</v>
      </c>
      <c r="B79" s="47">
        <v>610</v>
      </c>
      <c r="C79" s="96" t="s">
        <v>116</v>
      </c>
      <c r="D79" s="38">
        <f>'№ 8'!E381</f>
        <v>18381</v>
      </c>
      <c r="E79" s="38">
        <f>'№ 8'!F381</f>
        <v>18381</v>
      </c>
      <c r="F79" s="38">
        <f>'№ 8'!G381</f>
        <v>18381</v>
      </c>
    </row>
    <row r="80" spans="1:6" ht="31.5">
      <c r="A80" s="47">
        <v>1220500000</v>
      </c>
      <c r="B80" s="47"/>
      <c r="C80" s="116" t="s">
        <v>238</v>
      </c>
      <c r="D80" s="38">
        <f>D81</f>
        <v>871.4</v>
      </c>
      <c r="E80" s="38">
        <f t="shared" ref="E80:F82" si="37">E81</f>
        <v>871.4</v>
      </c>
      <c r="F80" s="38">
        <f t="shared" si="37"/>
        <v>871.4</v>
      </c>
    </row>
    <row r="81" spans="1:6">
      <c r="A81" s="47">
        <v>1220520320</v>
      </c>
      <c r="B81" s="47"/>
      <c r="C81" s="96" t="s">
        <v>165</v>
      </c>
      <c r="D81" s="38">
        <f>D82</f>
        <v>871.4</v>
      </c>
      <c r="E81" s="38">
        <f t="shared" si="37"/>
        <v>871.4</v>
      </c>
      <c r="F81" s="38">
        <f t="shared" si="37"/>
        <v>871.4</v>
      </c>
    </row>
    <row r="82" spans="1:6" ht="31.5">
      <c r="A82" s="47">
        <v>1220520320</v>
      </c>
      <c r="B82" s="48" t="s">
        <v>104</v>
      </c>
      <c r="C82" s="96" t="s">
        <v>105</v>
      </c>
      <c r="D82" s="38">
        <f>D83</f>
        <v>871.4</v>
      </c>
      <c r="E82" s="38">
        <f t="shared" si="37"/>
        <v>871.4</v>
      </c>
      <c r="F82" s="38">
        <f t="shared" si="37"/>
        <v>871.4</v>
      </c>
    </row>
    <row r="83" spans="1:6">
      <c r="A83" s="47">
        <v>1220520320</v>
      </c>
      <c r="B83" s="47">
        <v>610</v>
      </c>
      <c r="C83" s="96" t="s">
        <v>116</v>
      </c>
      <c r="D83" s="38">
        <f>'№ 8'!E385</f>
        <v>871.4</v>
      </c>
      <c r="E83" s="38">
        <f>'№ 8'!F385</f>
        <v>871.4</v>
      </c>
      <c r="F83" s="38">
        <f>'№ 8'!G385</f>
        <v>871.4</v>
      </c>
    </row>
    <row r="84" spans="1:6">
      <c r="A84" s="47">
        <v>1230000000</v>
      </c>
      <c r="B84" s="47"/>
      <c r="C84" s="96" t="s">
        <v>243</v>
      </c>
      <c r="D84" s="38">
        <f>D85+D89+D93</f>
        <v>11890.9</v>
      </c>
      <c r="E84" s="38">
        <f t="shared" ref="E84:F84" si="38">E85+E89+E93</f>
        <v>11890.9</v>
      </c>
      <c r="F84" s="38">
        <f t="shared" si="38"/>
        <v>10648.9</v>
      </c>
    </row>
    <row r="85" spans="1:6" ht="31.5">
      <c r="A85" s="47">
        <v>1230100000</v>
      </c>
      <c r="B85" s="47"/>
      <c r="C85" s="96" t="s">
        <v>244</v>
      </c>
      <c r="D85" s="38">
        <f>D86</f>
        <v>10394</v>
      </c>
      <c r="E85" s="38">
        <f t="shared" ref="E85:F85" si="39">E86</f>
        <v>10394</v>
      </c>
      <c r="F85" s="38">
        <f t="shared" si="39"/>
        <v>10394</v>
      </c>
    </row>
    <row r="86" spans="1:6" ht="31.5">
      <c r="A86" s="47">
        <v>1230120010</v>
      </c>
      <c r="B86" s="47"/>
      <c r="C86" s="96" t="s">
        <v>136</v>
      </c>
      <c r="D86" s="38">
        <f>D87</f>
        <v>10394</v>
      </c>
      <c r="E86" s="38">
        <f t="shared" ref="E86:F87" si="40">E87</f>
        <v>10394</v>
      </c>
      <c r="F86" s="38">
        <f t="shared" si="40"/>
        <v>10394</v>
      </c>
    </row>
    <row r="87" spans="1:6" ht="31.5">
      <c r="A87" s="47">
        <v>1230120010</v>
      </c>
      <c r="B87" s="48" t="s">
        <v>104</v>
      </c>
      <c r="C87" s="96" t="s">
        <v>105</v>
      </c>
      <c r="D87" s="38">
        <f>D88</f>
        <v>10394</v>
      </c>
      <c r="E87" s="38">
        <f t="shared" si="40"/>
        <v>10394</v>
      </c>
      <c r="F87" s="38">
        <f t="shared" si="40"/>
        <v>10394</v>
      </c>
    </row>
    <row r="88" spans="1:6">
      <c r="A88" s="47">
        <v>1230120010</v>
      </c>
      <c r="B88" s="47">
        <v>610</v>
      </c>
      <c r="C88" s="96" t="s">
        <v>116</v>
      </c>
      <c r="D88" s="38">
        <f>'№ 8'!E444</f>
        <v>10394</v>
      </c>
      <c r="E88" s="38">
        <f>'№ 8'!F444</f>
        <v>10394</v>
      </c>
      <c r="F88" s="38">
        <f>'№ 8'!G444</f>
        <v>10394</v>
      </c>
    </row>
    <row r="89" spans="1:6" ht="63">
      <c r="A89" s="47">
        <v>1230200000</v>
      </c>
      <c r="B89" s="47"/>
      <c r="C89" s="96" t="s">
        <v>245</v>
      </c>
      <c r="D89" s="38">
        <f>D90</f>
        <v>254.9</v>
      </c>
      <c r="E89" s="38">
        <f t="shared" ref="E89:F91" si="41">E90</f>
        <v>254.9</v>
      </c>
      <c r="F89" s="38">
        <f t="shared" si="41"/>
        <v>254.9</v>
      </c>
    </row>
    <row r="90" spans="1:6">
      <c r="A90" s="47">
        <v>1230220040</v>
      </c>
      <c r="B90" s="47"/>
      <c r="C90" s="96" t="s">
        <v>246</v>
      </c>
      <c r="D90" s="38">
        <f>D91</f>
        <v>254.9</v>
      </c>
      <c r="E90" s="38">
        <f t="shared" si="41"/>
        <v>254.9</v>
      </c>
      <c r="F90" s="38">
        <f t="shared" si="41"/>
        <v>254.9</v>
      </c>
    </row>
    <row r="91" spans="1:6" ht="31.5">
      <c r="A91" s="47">
        <v>1230220040</v>
      </c>
      <c r="B91" s="48" t="s">
        <v>104</v>
      </c>
      <c r="C91" s="96" t="s">
        <v>105</v>
      </c>
      <c r="D91" s="38">
        <f>D92</f>
        <v>254.9</v>
      </c>
      <c r="E91" s="38">
        <f t="shared" si="41"/>
        <v>254.9</v>
      </c>
      <c r="F91" s="38">
        <f t="shared" si="41"/>
        <v>254.9</v>
      </c>
    </row>
    <row r="92" spans="1:6">
      <c r="A92" s="47">
        <v>1230220040</v>
      </c>
      <c r="B92" s="47">
        <v>610</v>
      </c>
      <c r="C92" s="96" t="s">
        <v>116</v>
      </c>
      <c r="D92" s="38">
        <f>'№ 8'!E448</f>
        <v>254.9</v>
      </c>
      <c r="E92" s="38">
        <f>'№ 8'!F448</f>
        <v>254.9</v>
      </c>
      <c r="F92" s="38">
        <f>'№ 8'!G448</f>
        <v>254.9</v>
      </c>
    </row>
    <row r="93" spans="1:6" ht="31.5">
      <c r="A93" s="47">
        <v>1230600000</v>
      </c>
      <c r="B93" s="47"/>
      <c r="C93" s="96" t="s">
        <v>247</v>
      </c>
      <c r="D93" s="38">
        <f>D94+D101+D104</f>
        <v>1242</v>
      </c>
      <c r="E93" s="38">
        <f t="shared" ref="E93:F93" si="42">E94+E101+E104</f>
        <v>1242</v>
      </c>
      <c r="F93" s="38">
        <f t="shared" si="42"/>
        <v>0</v>
      </c>
    </row>
    <row r="94" spans="1:6" ht="31.5">
      <c r="A94" s="47">
        <v>1230620300</v>
      </c>
      <c r="B94" s="47"/>
      <c r="C94" s="96" t="s">
        <v>248</v>
      </c>
      <c r="D94" s="38">
        <f>D95+D97+D99</f>
        <v>470.8</v>
      </c>
      <c r="E94" s="38">
        <f t="shared" ref="E94:F94" si="43">E95+E97+E99</f>
        <v>470.8</v>
      </c>
      <c r="F94" s="38">
        <f t="shared" si="43"/>
        <v>0</v>
      </c>
    </row>
    <row r="95" spans="1:6" ht="63">
      <c r="A95" s="47">
        <v>1230620300</v>
      </c>
      <c r="B95" s="48" t="s">
        <v>71</v>
      </c>
      <c r="C95" s="96" t="s">
        <v>1</v>
      </c>
      <c r="D95" s="38">
        <f>D96</f>
        <v>162.30000000000001</v>
      </c>
      <c r="E95" s="38">
        <f t="shared" ref="E95:F95" si="44">E96</f>
        <v>162.30000000000001</v>
      </c>
      <c r="F95" s="38">
        <f t="shared" si="44"/>
        <v>0</v>
      </c>
    </row>
    <row r="96" spans="1:6" ht="31.5">
      <c r="A96" s="47">
        <v>1230620300</v>
      </c>
      <c r="B96" s="47">
        <v>120</v>
      </c>
      <c r="C96" s="96" t="s">
        <v>352</v>
      </c>
      <c r="D96" s="38">
        <f>'№ 8'!E452</f>
        <v>162.30000000000001</v>
      </c>
      <c r="E96" s="38">
        <f>'№ 8'!F452</f>
        <v>162.30000000000001</v>
      </c>
      <c r="F96" s="38">
        <f>'№ 8'!G452</f>
        <v>0</v>
      </c>
    </row>
    <row r="97" spans="1:6" ht="31.5">
      <c r="A97" s="47">
        <v>1230620300</v>
      </c>
      <c r="B97" s="48" t="s">
        <v>72</v>
      </c>
      <c r="C97" s="96" t="s">
        <v>102</v>
      </c>
      <c r="D97" s="38">
        <f>D98</f>
        <v>205</v>
      </c>
      <c r="E97" s="38">
        <f t="shared" ref="E97:F97" si="45">E98</f>
        <v>205</v>
      </c>
      <c r="F97" s="38">
        <f t="shared" si="45"/>
        <v>0</v>
      </c>
    </row>
    <row r="98" spans="1:6" ht="31.5">
      <c r="A98" s="47">
        <v>1230620300</v>
      </c>
      <c r="B98" s="47">
        <v>240</v>
      </c>
      <c r="C98" s="96" t="s">
        <v>348</v>
      </c>
      <c r="D98" s="38">
        <f>'№ 8'!E454</f>
        <v>205</v>
      </c>
      <c r="E98" s="38">
        <f>'№ 8'!F454</f>
        <v>205</v>
      </c>
      <c r="F98" s="38">
        <f>'№ 8'!G454</f>
        <v>0</v>
      </c>
    </row>
    <row r="99" spans="1:6">
      <c r="A99" s="47">
        <v>1230620300</v>
      </c>
      <c r="B99" s="47" t="s">
        <v>73</v>
      </c>
      <c r="C99" s="96" t="s">
        <v>74</v>
      </c>
      <c r="D99" s="38">
        <f>D100</f>
        <v>103.5</v>
      </c>
      <c r="E99" s="38">
        <f t="shared" ref="E99:F99" si="46">E100</f>
        <v>103.5</v>
      </c>
      <c r="F99" s="38">
        <f t="shared" si="46"/>
        <v>0</v>
      </c>
    </row>
    <row r="100" spans="1:6">
      <c r="A100" s="47">
        <v>1230620300</v>
      </c>
      <c r="B100" s="47">
        <v>850</v>
      </c>
      <c r="C100" s="96" t="s">
        <v>112</v>
      </c>
      <c r="D100" s="38">
        <f>'№ 8'!E456</f>
        <v>103.5</v>
      </c>
      <c r="E100" s="38">
        <f>'№ 8'!F456</f>
        <v>103.5</v>
      </c>
      <c r="F100" s="38">
        <f>'№ 8'!G456</f>
        <v>0</v>
      </c>
    </row>
    <row r="101" spans="1:6" ht="31.5">
      <c r="A101" s="47">
        <v>1230620310</v>
      </c>
      <c r="B101" s="47"/>
      <c r="C101" s="96" t="s">
        <v>249</v>
      </c>
      <c r="D101" s="38">
        <f>D102</f>
        <v>43.4</v>
      </c>
      <c r="E101" s="38">
        <f t="shared" ref="E101:F102" si="47">E102</f>
        <v>43.4</v>
      </c>
      <c r="F101" s="38">
        <f t="shared" si="47"/>
        <v>0</v>
      </c>
    </row>
    <row r="102" spans="1:6" ht="31.5">
      <c r="A102" s="47">
        <v>1230620310</v>
      </c>
      <c r="B102" s="48" t="s">
        <v>72</v>
      </c>
      <c r="C102" s="96" t="s">
        <v>102</v>
      </c>
      <c r="D102" s="38">
        <f>D103</f>
        <v>43.4</v>
      </c>
      <c r="E102" s="38">
        <f t="shared" si="47"/>
        <v>43.4</v>
      </c>
      <c r="F102" s="38">
        <f t="shared" si="47"/>
        <v>0</v>
      </c>
    </row>
    <row r="103" spans="1:6" ht="31.5">
      <c r="A103" s="47">
        <v>1230620310</v>
      </c>
      <c r="B103" s="47">
        <v>240</v>
      </c>
      <c r="C103" s="96" t="s">
        <v>348</v>
      </c>
      <c r="D103" s="38">
        <f>'№ 8'!E459</f>
        <v>43.4</v>
      </c>
      <c r="E103" s="38">
        <f>'№ 8'!F459</f>
        <v>43.4</v>
      </c>
      <c r="F103" s="38">
        <f>'№ 8'!G459</f>
        <v>0</v>
      </c>
    </row>
    <row r="104" spans="1:6">
      <c r="A104" s="47">
        <v>1230620320</v>
      </c>
      <c r="B104" s="47"/>
      <c r="C104" s="96" t="s">
        <v>165</v>
      </c>
      <c r="D104" s="38">
        <f>D105+D107+D109</f>
        <v>727.8</v>
      </c>
      <c r="E104" s="38">
        <f t="shared" ref="E104:F104" si="48">E105+E107+E109</f>
        <v>727.8</v>
      </c>
      <c r="F104" s="38">
        <f t="shared" si="48"/>
        <v>0</v>
      </c>
    </row>
    <row r="105" spans="1:6" ht="63">
      <c r="A105" s="47">
        <v>1230620320</v>
      </c>
      <c r="B105" s="48" t="s">
        <v>71</v>
      </c>
      <c r="C105" s="96" t="s">
        <v>1</v>
      </c>
      <c r="D105" s="38">
        <f>D106</f>
        <v>475.7</v>
      </c>
      <c r="E105" s="38">
        <f t="shared" ref="E105:F105" si="49">E106</f>
        <v>475.7</v>
      </c>
      <c r="F105" s="38">
        <f t="shared" si="49"/>
        <v>0</v>
      </c>
    </row>
    <row r="106" spans="1:6" ht="31.5">
      <c r="A106" s="47">
        <v>1230620320</v>
      </c>
      <c r="B106" s="47">
        <v>120</v>
      </c>
      <c r="C106" s="96" t="s">
        <v>352</v>
      </c>
      <c r="D106" s="38">
        <f>'№ 8'!E462</f>
        <v>475.7</v>
      </c>
      <c r="E106" s="38">
        <f>'№ 8'!F462</f>
        <v>475.7</v>
      </c>
      <c r="F106" s="38">
        <f>'№ 8'!G462</f>
        <v>0</v>
      </c>
    </row>
    <row r="107" spans="1:6" ht="31.5">
      <c r="A107" s="47">
        <v>1230620320</v>
      </c>
      <c r="B107" s="48" t="s">
        <v>72</v>
      </c>
      <c r="C107" s="96" t="s">
        <v>102</v>
      </c>
      <c r="D107" s="38">
        <f>D108</f>
        <v>213.1</v>
      </c>
      <c r="E107" s="38">
        <f t="shared" ref="E107:F107" si="50">E108</f>
        <v>213.1</v>
      </c>
      <c r="F107" s="38">
        <f t="shared" si="50"/>
        <v>0</v>
      </c>
    </row>
    <row r="108" spans="1:6" ht="31.5">
      <c r="A108" s="47">
        <v>1230620320</v>
      </c>
      <c r="B108" s="47">
        <v>240</v>
      </c>
      <c r="C108" s="96" t="s">
        <v>348</v>
      </c>
      <c r="D108" s="38">
        <f>'№ 8'!E464</f>
        <v>213.1</v>
      </c>
      <c r="E108" s="38">
        <f>'№ 8'!F464</f>
        <v>213.1</v>
      </c>
      <c r="F108" s="38">
        <f>'№ 8'!G464</f>
        <v>0</v>
      </c>
    </row>
    <row r="109" spans="1:6" ht="31.5">
      <c r="A109" s="47">
        <v>1230620320</v>
      </c>
      <c r="B109" s="48" t="s">
        <v>104</v>
      </c>
      <c r="C109" s="96" t="s">
        <v>105</v>
      </c>
      <c r="D109" s="38">
        <f>D110</f>
        <v>39</v>
      </c>
      <c r="E109" s="38">
        <f t="shared" ref="E109:F109" si="51">E110</f>
        <v>39</v>
      </c>
      <c r="F109" s="38">
        <f t="shared" si="51"/>
        <v>0</v>
      </c>
    </row>
    <row r="110" spans="1:6">
      <c r="A110" s="47">
        <v>1230620320</v>
      </c>
      <c r="B110" s="47">
        <v>610</v>
      </c>
      <c r="C110" s="96" t="s">
        <v>116</v>
      </c>
      <c r="D110" s="38">
        <f>'№ 8'!E466</f>
        <v>39</v>
      </c>
      <c r="E110" s="38">
        <f>'№ 8'!F466</f>
        <v>39</v>
      </c>
      <c r="F110" s="38">
        <f>'№ 8'!G466</f>
        <v>0</v>
      </c>
    </row>
    <row r="111" spans="1:6" ht="31.5">
      <c r="A111" s="48">
        <v>1240000000</v>
      </c>
      <c r="B111" s="47"/>
      <c r="C111" s="96" t="s">
        <v>151</v>
      </c>
      <c r="D111" s="38">
        <f>D112+D116+D140+D130+D158+D166</f>
        <v>7270.4000000000005</v>
      </c>
      <c r="E111" s="38">
        <f>E112+E116+E140+E130+E158+E166</f>
        <v>7270.4000000000005</v>
      </c>
      <c r="F111" s="38">
        <f>F112+F116+F140+F130+F158+F166</f>
        <v>4534.0999999999995</v>
      </c>
    </row>
    <row r="112" spans="1:6" ht="31.5">
      <c r="A112" s="48">
        <v>1240100000</v>
      </c>
      <c r="B112" s="47"/>
      <c r="C112" s="96" t="s">
        <v>240</v>
      </c>
      <c r="D112" s="38">
        <f>D113</f>
        <v>408</v>
      </c>
      <c r="E112" s="38">
        <f t="shared" ref="E112:F114" si="52">E113</f>
        <v>408</v>
      </c>
      <c r="F112" s="38">
        <f t="shared" si="52"/>
        <v>0</v>
      </c>
    </row>
    <row r="113" spans="1:6" ht="31.5">
      <c r="A113" s="48">
        <v>1240120330</v>
      </c>
      <c r="B113" s="47"/>
      <c r="C113" s="96" t="s">
        <v>169</v>
      </c>
      <c r="D113" s="38">
        <f>D114</f>
        <v>408</v>
      </c>
      <c r="E113" s="38">
        <f t="shared" si="52"/>
        <v>408</v>
      </c>
      <c r="F113" s="38">
        <f t="shared" si="52"/>
        <v>0</v>
      </c>
    </row>
    <row r="114" spans="1:6" ht="31.5">
      <c r="A114" s="48">
        <v>1240120330</v>
      </c>
      <c r="B114" s="48" t="s">
        <v>104</v>
      </c>
      <c r="C114" s="96" t="s">
        <v>105</v>
      </c>
      <c r="D114" s="38">
        <f>D115</f>
        <v>408</v>
      </c>
      <c r="E114" s="38">
        <f t="shared" si="52"/>
        <v>408</v>
      </c>
      <c r="F114" s="38">
        <f t="shared" si="52"/>
        <v>0</v>
      </c>
    </row>
    <row r="115" spans="1:6" ht="31.5">
      <c r="A115" s="48">
        <v>1240120330</v>
      </c>
      <c r="B115" s="47">
        <v>630</v>
      </c>
      <c r="C115" s="96" t="s">
        <v>170</v>
      </c>
      <c r="D115" s="38">
        <f>'№ 8'!E402</f>
        <v>408</v>
      </c>
      <c r="E115" s="38">
        <f>'№ 8'!F402</f>
        <v>408</v>
      </c>
      <c r="F115" s="38">
        <f>'№ 8'!G402</f>
        <v>0</v>
      </c>
    </row>
    <row r="116" spans="1:6" ht="31.5">
      <c r="A116" s="48">
        <v>1240200000</v>
      </c>
      <c r="B116" s="47"/>
      <c r="C116" s="96" t="s">
        <v>171</v>
      </c>
      <c r="D116" s="38">
        <f>D122+D117+D127</f>
        <v>191.1</v>
      </c>
      <c r="E116" s="38">
        <f t="shared" ref="E116:F116" si="53">E122+E117+E127</f>
        <v>191.1</v>
      </c>
      <c r="F116" s="38">
        <f t="shared" si="53"/>
        <v>107.1</v>
      </c>
    </row>
    <row r="117" spans="1:6">
      <c r="A117" s="47">
        <v>1240220340</v>
      </c>
      <c r="B117" s="47"/>
      <c r="C117" s="102" t="s">
        <v>182</v>
      </c>
      <c r="D117" s="38">
        <f>D118+D120</f>
        <v>77.400000000000006</v>
      </c>
      <c r="E117" s="38">
        <f t="shared" ref="E117:F117" si="54">E118+E120</f>
        <v>77.400000000000006</v>
      </c>
      <c r="F117" s="38">
        <f t="shared" si="54"/>
        <v>0</v>
      </c>
    </row>
    <row r="118" spans="1:6" ht="31.5">
      <c r="A118" s="47">
        <v>1240220340</v>
      </c>
      <c r="B118" s="48" t="s">
        <v>72</v>
      </c>
      <c r="C118" s="96" t="s">
        <v>102</v>
      </c>
      <c r="D118" s="38">
        <f>D119</f>
        <v>47.4</v>
      </c>
      <c r="E118" s="38">
        <f t="shared" ref="E118:F118" si="55">E119</f>
        <v>47.4</v>
      </c>
      <c r="F118" s="38">
        <f t="shared" si="55"/>
        <v>0</v>
      </c>
    </row>
    <row r="119" spans="1:6" ht="31.5">
      <c r="A119" s="47">
        <v>1240220340</v>
      </c>
      <c r="B119" s="47">
        <v>240</v>
      </c>
      <c r="C119" s="102" t="s">
        <v>348</v>
      </c>
      <c r="D119" s="38">
        <f>'№ 8'!E80</f>
        <v>47.4</v>
      </c>
      <c r="E119" s="38">
        <f>'№ 8'!F80</f>
        <v>47.4</v>
      </c>
      <c r="F119" s="38">
        <f>'№ 8'!G80</f>
        <v>0</v>
      </c>
    </row>
    <row r="120" spans="1:6">
      <c r="A120" s="47">
        <v>1240220340</v>
      </c>
      <c r="B120" s="48" t="s">
        <v>76</v>
      </c>
      <c r="C120" s="96" t="s">
        <v>77</v>
      </c>
      <c r="D120" s="38">
        <f>D121</f>
        <v>30</v>
      </c>
      <c r="E120" s="38">
        <f t="shared" ref="E120:F120" si="56">E121</f>
        <v>30</v>
      </c>
      <c r="F120" s="38">
        <f t="shared" si="56"/>
        <v>0</v>
      </c>
    </row>
    <row r="121" spans="1:6">
      <c r="A121" s="47">
        <v>1240220340</v>
      </c>
      <c r="B121" s="47">
        <v>350</v>
      </c>
      <c r="C121" s="99" t="s">
        <v>183</v>
      </c>
      <c r="D121" s="38">
        <f>'№ 8'!E82</f>
        <v>30</v>
      </c>
      <c r="E121" s="38">
        <f>'№ 8'!F82</f>
        <v>30</v>
      </c>
      <c r="F121" s="38">
        <f>'№ 8'!G82</f>
        <v>0</v>
      </c>
    </row>
    <row r="122" spans="1:6" ht="31.5">
      <c r="A122" s="48">
        <v>1240220350</v>
      </c>
      <c r="B122" s="47"/>
      <c r="C122" s="96" t="s">
        <v>241</v>
      </c>
      <c r="D122" s="38">
        <f>D123+D125</f>
        <v>107.1</v>
      </c>
      <c r="E122" s="38">
        <f t="shared" ref="E122:F122" si="57">E123+E125</f>
        <v>107.1</v>
      </c>
      <c r="F122" s="38">
        <f t="shared" si="57"/>
        <v>107.1</v>
      </c>
    </row>
    <row r="123" spans="1:6" ht="31.5">
      <c r="A123" s="48">
        <v>1240220350</v>
      </c>
      <c r="B123" s="48" t="s">
        <v>72</v>
      </c>
      <c r="C123" s="96" t="s">
        <v>102</v>
      </c>
      <c r="D123" s="38">
        <f>D124</f>
        <v>3.1</v>
      </c>
      <c r="E123" s="38">
        <f t="shared" ref="E123:F123" si="58">E124</f>
        <v>3.1</v>
      </c>
      <c r="F123" s="38">
        <f t="shared" si="58"/>
        <v>3.1</v>
      </c>
    </row>
    <row r="124" spans="1:6" ht="31.5">
      <c r="A124" s="48">
        <v>1240220350</v>
      </c>
      <c r="B124" s="47">
        <v>240</v>
      </c>
      <c r="C124" s="96" t="s">
        <v>348</v>
      </c>
      <c r="D124" s="38">
        <f>'№ 8'!E406</f>
        <v>3.1</v>
      </c>
      <c r="E124" s="38">
        <f>'№ 8'!F406</f>
        <v>3.1</v>
      </c>
      <c r="F124" s="38">
        <f>'№ 8'!G406</f>
        <v>3.1</v>
      </c>
    </row>
    <row r="125" spans="1:6">
      <c r="A125" s="48">
        <v>1240220350</v>
      </c>
      <c r="B125" s="47" t="s">
        <v>76</v>
      </c>
      <c r="C125" s="96" t="s">
        <v>77</v>
      </c>
      <c r="D125" s="38">
        <f>D126</f>
        <v>104</v>
      </c>
      <c r="E125" s="38">
        <f t="shared" ref="E125:F125" si="59">E126</f>
        <v>104</v>
      </c>
      <c r="F125" s="38">
        <f t="shared" si="59"/>
        <v>104</v>
      </c>
    </row>
    <row r="126" spans="1:6">
      <c r="A126" s="48">
        <v>1240220350</v>
      </c>
      <c r="B126" s="47" t="s">
        <v>166</v>
      </c>
      <c r="C126" s="96" t="s">
        <v>167</v>
      </c>
      <c r="D126" s="38">
        <f>'№ 8'!E408</f>
        <v>104</v>
      </c>
      <c r="E126" s="38">
        <f>'№ 8'!F408</f>
        <v>104</v>
      </c>
      <c r="F126" s="38">
        <f>'№ 8'!G408</f>
        <v>104</v>
      </c>
    </row>
    <row r="127" spans="1:6" ht="31.5">
      <c r="A127" s="110">
        <v>1240220360</v>
      </c>
      <c r="B127" s="110"/>
      <c r="C127" s="99" t="s">
        <v>380</v>
      </c>
      <c r="D127" s="38">
        <f>D128</f>
        <v>6.6</v>
      </c>
      <c r="E127" s="38">
        <f t="shared" ref="E127:F128" si="60">E128</f>
        <v>6.6</v>
      </c>
      <c r="F127" s="38">
        <f t="shared" si="60"/>
        <v>0</v>
      </c>
    </row>
    <row r="128" spans="1:6">
      <c r="A128" s="110">
        <v>1240220360</v>
      </c>
      <c r="B128" s="112" t="s">
        <v>76</v>
      </c>
      <c r="C128" s="111" t="s">
        <v>77</v>
      </c>
      <c r="D128" s="38">
        <f>D129</f>
        <v>6.6</v>
      </c>
      <c r="E128" s="38">
        <f t="shared" si="60"/>
        <v>6.6</v>
      </c>
      <c r="F128" s="38">
        <f t="shared" si="60"/>
        <v>0</v>
      </c>
    </row>
    <row r="129" spans="1:6">
      <c r="A129" s="110">
        <v>1240220360</v>
      </c>
      <c r="B129" s="110">
        <v>350</v>
      </c>
      <c r="C129" s="99" t="s">
        <v>183</v>
      </c>
      <c r="D129" s="38">
        <f>'№ 8'!E85</f>
        <v>6.6</v>
      </c>
      <c r="E129" s="38">
        <f>'№ 8'!F85</f>
        <v>6.6</v>
      </c>
      <c r="F129" s="38">
        <f>'№ 8'!G85</f>
        <v>0</v>
      </c>
    </row>
    <row r="130" spans="1:6">
      <c r="A130" s="47">
        <v>1240300000</v>
      </c>
      <c r="B130" s="47"/>
      <c r="C130" s="96" t="s">
        <v>242</v>
      </c>
      <c r="D130" s="38">
        <f>D131+D134+D137</f>
        <v>2068.6</v>
      </c>
      <c r="E130" s="38">
        <f t="shared" ref="E130:F130" si="61">E131+E134+E137</f>
        <v>2068.6</v>
      </c>
      <c r="F130" s="38">
        <f t="shared" si="61"/>
        <v>2068.6</v>
      </c>
    </row>
    <row r="131" spans="1:6" ht="31.5">
      <c r="A131" s="47">
        <v>1240320360</v>
      </c>
      <c r="B131" s="47"/>
      <c r="C131" s="96" t="s">
        <v>172</v>
      </c>
      <c r="D131" s="38">
        <f>D132</f>
        <v>942.5</v>
      </c>
      <c r="E131" s="38">
        <f t="shared" ref="E131:F132" si="62">E132</f>
        <v>942.5</v>
      </c>
      <c r="F131" s="38">
        <f t="shared" si="62"/>
        <v>942.5</v>
      </c>
    </row>
    <row r="132" spans="1:6">
      <c r="A132" s="47">
        <v>1240320360</v>
      </c>
      <c r="B132" s="47" t="s">
        <v>73</v>
      </c>
      <c r="C132" s="96" t="s">
        <v>74</v>
      </c>
      <c r="D132" s="38">
        <f>D133</f>
        <v>942.5</v>
      </c>
      <c r="E132" s="38">
        <f t="shared" si="62"/>
        <v>942.5</v>
      </c>
      <c r="F132" s="38">
        <f t="shared" si="62"/>
        <v>942.5</v>
      </c>
    </row>
    <row r="133" spans="1:6" ht="47.25">
      <c r="A133" s="47">
        <v>1240320360</v>
      </c>
      <c r="B133" s="47" t="s">
        <v>176</v>
      </c>
      <c r="C133" s="96" t="s">
        <v>177</v>
      </c>
      <c r="D133" s="38">
        <f>'№ 8'!E474</f>
        <v>942.5</v>
      </c>
      <c r="E133" s="38">
        <f>'№ 8'!F474</f>
        <v>942.5</v>
      </c>
      <c r="F133" s="38">
        <f>'№ 8'!G474</f>
        <v>942.5</v>
      </c>
    </row>
    <row r="134" spans="1:6" ht="47.25">
      <c r="A134" s="47">
        <v>1240320370</v>
      </c>
      <c r="B134" s="47"/>
      <c r="C134" s="96" t="s">
        <v>173</v>
      </c>
      <c r="D134" s="38">
        <f>D135</f>
        <v>489.6</v>
      </c>
      <c r="E134" s="38">
        <f t="shared" ref="E134:F135" si="63">E135</f>
        <v>489.6</v>
      </c>
      <c r="F134" s="38">
        <f t="shared" si="63"/>
        <v>489.6</v>
      </c>
    </row>
    <row r="135" spans="1:6">
      <c r="A135" s="47">
        <v>1240320370</v>
      </c>
      <c r="B135" s="47" t="s">
        <v>73</v>
      </c>
      <c r="C135" s="96" t="s">
        <v>74</v>
      </c>
      <c r="D135" s="38">
        <f>D136</f>
        <v>489.6</v>
      </c>
      <c r="E135" s="38">
        <f t="shared" si="63"/>
        <v>489.6</v>
      </c>
      <c r="F135" s="38">
        <f t="shared" si="63"/>
        <v>489.6</v>
      </c>
    </row>
    <row r="136" spans="1:6" ht="47.25">
      <c r="A136" s="47">
        <v>1240320370</v>
      </c>
      <c r="B136" s="47" t="s">
        <v>176</v>
      </c>
      <c r="C136" s="96" t="s">
        <v>177</v>
      </c>
      <c r="D136" s="38">
        <f>'№ 8'!E477</f>
        <v>489.6</v>
      </c>
      <c r="E136" s="38">
        <f>'№ 8'!F477</f>
        <v>489.6</v>
      </c>
      <c r="F136" s="38">
        <f>'№ 8'!G477</f>
        <v>489.6</v>
      </c>
    </row>
    <row r="137" spans="1:6" ht="47.25">
      <c r="A137" s="47" t="s">
        <v>175</v>
      </c>
      <c r="B137" s="47"/>
      <c r="C137" s="96" t="s">
        <v>174</v>
      </c>
      <c r="D137" s="38">
        <f>D138</f>
        <v>636.5</v>
      </c>
      <c r="E137" s="38">
        <f t="shared" ref="E137:F138" si="64">E138</f>
        <v>636.5</v>
      </c>
      <c r="F137" s="38">
        <f t="shared" si="64"/>
        <v>636.5</v>
      </c>
    </row>
    <row r="138" spans="1:6">
      <c r="A138" s="47" t="s">
        <v>175</v>
      </c>
      <c r="B138" s="47" t="s">
        <v>73</v>
      </c>
      <c r="C138" s="96" t="s">
        <v>74</v>
      </c>
      <c r="D138" s="38">
        <f>D139</f>
        <v>636.5</v>
      </c>
      <c r="E138" s="38">
        <f t="shared" si="64"/>
        <v>636.5</v>
      </c>
      <c r="F138" s="38">
        <f t="shared" si="64"/>
        <v>636.5</v>
      </c>
    </row>
    <row r="139" spans="1:6" ht="47.25">
      <c r="A139" s="47" t="s">
        <v>175</v>
      </c>
      <c r="B139" s="47" t="s">
        <v>176</v>
      </c>
      <c r="C139" s="96" t="s">
        <v>177</v>
      </c>
      <c r="D139" s="38">
        <f>'№ 8'!E480</f>
        <v>636.5</v>
      </c>
      <c r="E139" s="38">
        <f>'№ 8'!F480</f>
        <v>636.5</v>
      </c>
      <c r="F139" s="38">
        <f>'№ 8'!G480</f>
        <v>636.5</v>
      </c>
    </row>
    <row r="140" spans="1:6">
      <c r="A140" s="47">
        <v>1240400000</v>
      </c>
      <c r="B140" s="47"/>
      <c r="C140" s="96" t="s">
        <v>239</v>
      </c>
      <c r="D140" s="38">
        <f>D141+D152+D144+D149+D155</f>
        <v>3754.4</v>
      </c>
      <c r="E140" s="38">
        <f t="shared" ref="E140:F140" si="65">E141+E152+E144+E149+E155</f>
        <v>3754.4</v>
      </c>
      <c r="F140" s="38">
        <f t="shared" si="65"/>
        <v>1798.8999999999999</v>
      </c>
    </row>
    <row r="141" spans="1:6" ht="31.5">
      <c r="A141" s="47">
        <v>1240420380</v>
      </c>
      <c r="B141" s="47"/>
      <c r="C141" s="96" t="s">
        <v>168</v>
      </c>
      <c r="D141" s="38">
        <f>D142</f>
        <v>159</v>
      </c>
      <c r="E141" s="38">
        <f t="shared" ref="E141:F141" si="66">E142</f>
        <v>159</v>
      </c>
      <c r="F141" s="38">
        <f t="shared" si="66"/>
        <v>159</v>
      </c>
    </row>
    <row r="142" spans="1:6">
      <c r="A142" s="47">
        <v>1240420380</v>
      </c>
      <c r="B142" s="48" t="s">
        <v>76</v>
      </c>
      <c r="C142" s="96" t="s">
        <v>77</v>
      </c>
      <c r="D142" s="38">
        <f>D143</f>
        <v>159</v>
      </c>
      <c r="E142" s="38">
        <f t="shared" ref="E142:F142" si="67">E143</f>
        <v>159</v>
      </c>
      <c r="F142" s="38">
        <f t="shared" si="67"/>
        <v>159</v>
      </c>
    </row>
    <row r="143" spans="1:6" ht="31.5">
      <c r="A143" s="47">
        <v>1240420380</v>
      </c>
      <c r="B143" s="48" t="s">
        <v>113</v>
      </c>
      <c r="C143" s="96" t="s">
        <v>114</v>
      </c>
      <c r="D143" s="38">
        <f>'№ 8'!E412</f>
        <v>159</v>
      </c>
      <c r="E143" s="38">
        <f>'№ 8'!F412</f>
        <v>159</v>
      </c>
      <c r="F143" s="38">
        <f>'№ 8'!G412</f>
        <v>159</v>
      </c>
    </row>
    <row r="144" spans="1:6" ht="47.25">
      <c r="A144" s="47">
        <v>1240420390</v>
      </c>
      <c r="B144" s="47"/>
      <c r="C144" s="102" t="s">
        <v>70</v>
      </c>
      <c r="D144" s="38">
        <f>D145+D147</f>
        <v>1639.8999999999999</v>
      </c>
      <c r="E144" s="38">
        <f t="shared" ref="E144:F144" si="68">E145+E147</f>
        <v>1639.8999999999999</v>
      </c>
      <c r="F144" s="38">
        <f t="shared" si="68"/>
        <v>1639.8999999999999</v>
      </c>
    </row>
    <row r="145" spans="1:6" ht="31.5">
      <c r="A145" s="47">
        <v>1240420390</v>
      </c>
      <c r="B145" s="48" t="s">
        <v>72</v>
      </c>
      <c r="C145" s="96" t="s">
        <v>102</v>
      </c>
      <c r="D145" s="38">
        <f>D146</f>
        <v>47.8</v>
      </c>
      <c r="E145" s="38">
        <f t="shared" ref="E145:F145" si="69">E146</f>
        <v>47.8</v>
      </c>
      <c r="F145" s="38">
        <f t="shared" si="69"/>
        <v>47.8</v>
      </c>
    </row>
    <row r="146" spans="1:6" ht="31.5">
      <c r="A146" s="47">
        <v>1240420390</v>
      </c>
      <c r="B146" s="47">
        <v>240</v>
      </c>
      <c r="C146" s="96" t="s">
        <v>348</v>
      </c>
      <c r="D146" s="38">
        <f>'№ 8'!E393</f>
        <v>47.8</v>
      </c>
      <c r="E146" s="38">
        <f>'№ 8'!F393</f>
        <v>47.8</v>
      </c>
      <c r="F146" s="38">
        <f>'№ 8'!G393</f>
        <v>47.8</v>
      </c>
    </row>
    <row r="147" spans="1:6">
      <c r="A147" s="47">
        <v>1240420390</v>
      </c>
      <c r="B147" s="48" t="s">
        <v>76</v>
      </c>
      <c r="C147" s="96" t="s">
        <v>77</v>
      </c>
      <c r="D147" s="38">
        <f>D148</f>
        <v>1592.1</v>
      </c>
      <c r="E147" s="38">
        <f t="shared" ref="E147:F147" si="70">E148</f>
        <v>1592.1</v>
      </c>
      <c r="F147" s="38">
        <f t="shared" si="70"/>
        <v>1592.1</v>
      </c>
    </row>
    <row r="148" spans="1:6">
      <c r="A148" s="47">
        <v>1240420390</v>
      </c>
      <c r="B148" s="48" t="s">
        <v>166</v>
      </c>
      <c r="C148" s="96" t="s">
        <v>167</v>
      </c>
      <c r="D148" s="38">
        <f>'№ 8'!E395</f>
        <v>1592.1</v>
      </c>
      <c r="E148" s="38">
        <f>'№ 8'!F395</f>
        <v>1592.1</v>
      </c>
      <c r="F148" s="38">
        <f>'№ 8'!G395</f>
        <v>1592.1</v>
      </c>
    </row>
    <row r="149" spans="1:6" ht="31.5">
      <c r="A149" s="110">
        <v>1240420400</v>
      </c>
      <c r="B149" s="110"/>
      <c r="C149" s="111" t="s">
        <v>381</v>
      </c>
      <c r="D149" s="38">
        <f>D150</f>
        <v>225.1</v>
      </c>
      <c r="E149" s="38">
        <f t="shared" ref="E149:F150" si="71">E150</f>
        <v>225.1</v>
      </c>
      <c r="F149" s="38">
        <f t="shared" si="71"/>
        <v>0</v>
      </c>
    </row>
    <row r="150" spans="1:6">
      <c r="A150" s="110">
        <v>1240420400</v>
      </c>
      <c r="B150" s="112" t="s">
        <v>76</v>
      </c>
      <c r="C150" s="99" t="s">
        <v>77</v>
      </c>
      <c r="D150" s="38">
        <f>D151</f>
        <v>225.1</v>
      </c>
      <c r="E150" s="38">
        <f t="shared" si="71"/>
        <v>225.1</v>
      </c>
      <c r="F150" s="38">
        <f t="shared" si="71"/>
        <v>0</v>
      </c>
    </row>
    <row r="151" spans="1:6" ht="31.5">
      <c r="A151" s="110">
        <v>1240420400</v>
      </c>
      <c r="B151" s="112" t="s">
        <v>113</v>
      </c>
      <c r="C151" s="99" t="s">
        <v>114</v>
      </c>
      <c r="D151" s="38">
        <f>'№ 8'!E415</f>
        <v>225.1</v>
      </c>
      <c r="E151" s="38">
        <f>'№ 8'!F415</f>
        <v>225.1</v>
      </c>
      <c r="F151" s="38">
        <f>'№ 8'!G415</f>
        <v>0</v>
      </c>
    </row>
    <row r="152" spans="1:6">
      <c r="A152" s="53" t="s">
        <v>286</v>
      </c>
      <c r="B152" s="53"/>
      <c r="C152" s="96" t="s">
        <v>285</v>
      </c>
      <c r="D152" s="38">
        <f>D153</f>
        <v>1633.9</v>
      </c>
      <c r="E152" s="38">
        <f t="shared" ref="E152:F152" si="72">E153</f>
        <v>1633.9</v>
      </c>
      <c r="F152" s="38">
        <f t="shared" si="72"/>
        <v>0</v>
      </c>
    </row>
    <row r="153" spans="1:6">
      <c r="A153" s="53" t="s">
        <v>286</v>
      </c>
      <c r="B153" s="1" t="s">
        <v>76</v>
      </c>
      <c r="C153" s="99" t="s">
        <v>77</v>
      </c>
      <c r="D153" s="38">
        <f>D154</f>
        <v>1633.9</v>
      </c>
      <c r="E153" s="38">
        <f t="shared" ref="E153:F153" si="73">E154</f>
        <v>1633.9</v>
      </c>
      <c r="F153" s="38">
        <f t="shared" si="73"/>
        <v>0</v>
      </c>
    </row>
    <row r="154" spans="1:6" ht="31.5">
      <c r="A154" s="53" t="s">
        <v>286</v>
      </c>
      <c r="B154" s="1" t="s">
        <v>113</v>
      </c>
      <c r="C154" s="99" t="s">
        <v>114</v>
      </c>
      <c r="D154" s="38">
        <f>'№ 8'!E418</f>
        <v>1633.9</v>
      </c>
      <c r="E154" s="38">
        <f>'№ 8'!F418</f>
        <v>1633.9</v>
      </c>
      <c r="F154" s="38">
        <f>'№ 8'!G418</f>
        <v>0</v>
      </c>
    </row>
    <row r="155" spans="1:6" ht="31.5">
      <c r="A155" s="110" t="s">
        <v>382</v>
      </c>
      <c r="B155" s="110"/>
      <c r="C155" s="111" t="s">
        <v>383</v>
      </c>
      <c r="D155" s="38">
        <f>D156</f>
        <v>96.5</v>
      </c>
      <c r="E155" s="38">
        <f t="shared" ref="E155:F156" si="74">E156</f>
        <v>96.5</v>
      </c>
      <c r="F155" s="38">
        <f t="shared" si="74"/>
        <v>0</v>
      </c>
    </row>
    <row r="156" spans="1:6">
      <c r="A156" s="110" t="s">
        <v>382</v>
      </c>
      <c r="B156" s="1" t="s">
        <v>76</v>
      </c>
      <c r="C156" s="99" t="s">
        <v>77</v>
      </c>
      <c r="D156" s="38">
        <f>D157</f>
        <v>96.5</v>
      </c>
      <c r="E156" s="38">
        <f t="shared" si="74"/>
        <v>96.5</v>
      </c>
      <c r="F156" s="38">
        <f t="shared" si="74"/>
        <v>0</v>
      </c>
    </row>
    <row r="157" spans="1:6" ht="31.5">
      <c r="A157" s="110" t="s">
        <v>382</v>
      </c>
      <c r="B157" s="1" t="s">
        <v>113</v>
      </c>
      <c r="C157" s="99" t="s">
        <v>114</v>
      </c>
      <c r="D157" s="38">
        <f>'№ 8'!E421</f>
        <v>96.5</v>
      </c>
      <c r="E157" s="38">
        <f>'№ 8'!F421</f>
        <v>96.5</v>
      </c>
      <c r="F157" s="38">
        <f>'№ 8'!G421</f>
        <v>0</v>
      </c>
    </row>
    <row r="158" spans="1:6">
      <c r="A158" s="47">
        <v>1240500000</v>
      </c>
      <c r="B158" s="47"/>
      <c r="C158" s="96" t="s">
        <v>152</v>
      </c>
      <c r="D158" s="38">
        <f>D159+D163</f>
        <v>723.5</v>
      </c>
      <c r="E158" s="38">
        <f t="shared" ref="E158:F158" si="75">E159+E163</f>
        <v>723.5</v>
      </c>
      <c r="F158" s="38">
        <f t="shared" si="75"/>
        <v>523.5</v>
      </c>
    </row>
    <row r="159" spans="1:6" ht="31.5">
      <c r="A159" s="47">
        <v>1240520410</v>
      </c>
      <c r="B159" s="47"/>
      <c r="C159" s="96" t="s">
        <v>258</v>
      </c>
      <c r="D159" s="38">
        <f>D160</f>
        <v>208.1</v>
      </c>
      <c r="E159" s="38">
        <f t="shared" ref="E159:F159" si="76">E160</f>
        <v>208.1</v>
      </c>
      <c r="F159" s="38">
        <f t="shared" si="76"/>
        <v>208.1</v>
      </c>
    </row>
    <row r="160" spans="1:6">
      <c r="A160" s="47">
        <v>1240520410</v>
      </c>
      <c r="B160" s="47" t="s">
        <v>73</v>
      </c>
      <c r="C160" s="96" t="s">
        <v>74</v>
      </c>
      <c r="D160" s="38">
        <f>D161+D162</f>
        <v>208.1</v>
      </c>
      <c r="E160" s="38">
        <f t="shared" ref="E160:F160" si="77">E161+E162</f>
        <v>208.1</v>
      </c>
      <c r="F160" s="38">
        <f t="shared" si="77"/>
        <v>208.1</v>
      </c>
    </row>
    <row r="161" spans="1:6">
      <c r="A161" s="47">
        <v>1240520410</v>
      </c>
      <c r="B161" s="47">
        <v>850</v>
      </c>
      <c r="C161" s="96" t="s">
        <v>112</v>
      </c>
      <c r="D161" s="38">
        <f>'№ 8'!E89</f>
        <v>119.5</v>
      </c>
      <c r="E161" s="38">
        <f>'№ 8'!F89</f>
        <v>119.5</v>
      </c>
      <c r="F161" s="38">
        <f>'№ 8'!G89</f>
        <v>119.5</v>
      </c>
    </row>
    <row r="162" spans="1:6" ht="31.5">
      <c r="A162" s="47">
        <v>1240520410</v>
      </c>
      <c r="B162" s="47">
        <v>860</v>
      </c>
      <c r="C162" s="96" t="s">
        <v>354</v>
      </c>
      <c r="D162" s="38">
        <f>'№ 8'!E67</f>
        <v>88.6</v>
      </c>
      <c r="E162" s="38">
        <f>'№ 8'!F67</f>
        <v>88.6</v>
      </c>
      <c r="F162" s="38">
        <f>'№ 8'!G67</f>
        <v>88.6</v>
      </c>
    </row>
    <row r="163" spans="1:6" ht="31.5">
      <c r="A163" s="47">
        <v>1240520460</v>
      </c>
      <c r="B163" s="47"/>
      <c r="C163" s="96" t="s">
        <v>184</v>
      </c>
      <c r="D163" s="38">
        <f>D164</f>
        <v>515.4</v>
      </c>
      <c r="E163" s="38">
        <f t="shared" ref="E163:F164" si="78">E164</f>
        <v>515.4</v>
      </c>
      <c r="F163" s="38">
        <f t="shared" si="78"/>
        <v>315.39999999999998</v>
      </c>
    </row>
    <row r="164" spans="1:6" ht="31.5">
      <c r="A164" s="47">
        <v>1240520460</v>
      </c>
      <c r="B164" s="48" t="s">
        <v>72</v>
      </c>
      <c r="C164" s="96" t="s">
        <v>102</v>
      </c>
      <c r="D164" s="38">
        <f>D165</f>
        <v>515.4</v>
      </c>
      <c r="E164" s="38">
        <f t="shared" si="78"/>
        <v>515.4</v>
      </c>
      <c r="F164" s="38">
        <f t="shared" si="78"/>
        <v>315.39999999999998</v>
      </c>
    </row>
    <row r="165" spans="1:6" ht="31.5">
      <c r="A165" s="47">
        <v>1240520460</v>
      </c>
      <c r="B165" s="47">
        <v>240</v>
      </c>
      <c r="C165" s="96" t="s">
        <v>348</v>
      </c>
      <c r="D165" s="38">
        <f>'№ 8'!E92</f>
        <v>515.4</v>
      </c>
      <c r="E165" s="38">
        <f>'№ 8'!F92</f>
        <v>515.4</v>
      </c>
      <c r="F165" s="38">
        <f>'№ 8'!G92</f>
        <v>315.39999999999998</v>
      </c>
    </row>
    <row r="166" spans="1:6" ht="31.5">
      <c r="A166" s="57" t="s">
        <v>153</v>
      </c>
      <c r="B166" s="10"/>
      <c r="C166" s="102" t="s">
        <v>161</v>
      </c>
      <c r="D166" s="38">
        <f>D167+D170+D173+D176</f>
        <v>124.8</v>
      </c>
      <c r="E166" s="38">
        <f t="shared" ref="E166:F166" si="79">E167+E170+E173+E176</f>
        <v>124.8</v>
      </c>
      <c r="F166" s="38">
        <f t="shared" si="79"/>
        <v>36</v>
      </c>
    </row>
    <row r="167" spans="1:6">
      <c r="A167" s="10" t="s">
        <v>250</v>
      </c>
      <c r="B167" s="11"/>
      <c r="C167" s="96" t="s">
        <v>165</v>
      </c>
      <c r="D167" s="38">
        <f>D168</f>
        <v>51.9</v>
      </c>
      <c r="E167" s="38">
        <f t="shared" ref="E167:F168" si="80">E168</f>
        <v>51.9</v>
      </c>
      <c r="F167" s="38">
        <f t="shared" si="80"/>
        <v>0</v>
      </c>
    </row>
    <row r="168" spans="1:6" ht="31.5">
      <c r="A168" s="10" t="s">
        <v>250</v>
      </c>
      <c r="B168" s="153" t="s">
        <v>72</v>
      </c>
      <c r="C168" s="152" t="s">
        <v>102</v>
      </c>
      <c r="D168" s="38">
        <f>D169</f>
        <v>51.9</v>
      </c>
      <c r="E168" s="38">
        <f t="shared" si="80"/>
        <v>51.9</v>
      </c>
      <c r="F168" s="38">
        <f t="shared" si="80"/>
        <v>0</v>
      </c>
    </row>
    <row r="169" spans="1:6" ht="31.5">
      <c r="A169" s="10" t="s">
        <v>250</v>
      </c>
      <c r="B169" s="151">
        <v>240</v>
      </c>
      <c r="C169" s="152" t="s">
        <v>348</v>
      </c>
      <c r="D169" s="38">
        <f>'№ 8'!E334</f>
        <v>51.9</v>
      </c>
      <c r="E169" s="38">
        <f>'№ 8'!F334</f>
        <v>51.9</v>
      </c>
      <c r="F169" s="38">
        <f>'№ 8'!G334</f>
        <v>0</v>
      </c>
    </row>
    <row r="170" spans="1:6" ht="31.5">
      <c r="A170" s="10" t="s">
        <v>155</v>
      </c>
      <c r="B170" s="10"/>
      <c r="C170" s="96" t="s">
        <v>154</v>
      </c>
      <c r="D170" s="38">
        <f>D171</f>
        <v>22.9</v>
      </c>
      <c r="E170" s="38">
        <f t="shared" ref="E170:F171" si="81">E171</f>
        <v>22.9</v>
      </c>
      <c r="F170" s="38">
        <f t="shared" si="81"/>
        <v>0</v>
      </c>
    </row>
    <row r="171" spans="1:6" ht="31.5">
      <c r="A171" s="10" t="s">
        <v>155</v>
      </c>
      <c r="B171" s="48" t="s">
        <v>72</v>
      </c>
      <c r="C171" s="96" t="s">
        <v>102</v>
      </c>
      <c r="D171" s="38">
        <f>D172</f>
        <v>22.9</v>
      </c>
      <c r="E171" s="38">
        <f t="shared" si="81"/>
        <v>22.9</v>
      </c>
      <c r="F171" s="38">
        <f t="shared" si="81"/>
        <v>0</v>
      </c>
    </row>
    <row r="172" spans="1:6" ht="31.5">
      <c r="A172" s="10" t="s">
        <v>155</v>
      </c>
      <c r="B172" s="47">
        <v>240</v>
      </c>
      <c r="C172" s="96" t="s">
        <v>348</v>
      </c>
      <c r="D172" s="38">
        <f>'№ 8'!E337</f>
        <v>22.9</v>
      </c>
      <c r="E172" s="38">
        <f>'№ 8'!F337</f>
        <v>22.9</v>
      </c>
      <c r="F172" s="38">
        <f>'№ 8'!G337</f>
        <v>0</v>
      </c>
    </row>
    <row r="173" spans="1:6" ht="31.5">
      <c r="A173" s="10" t="s">
        <v>157</v>
      </c>
      <c r="B173" s="10"/>
      <c r="C173" s="96" t="s">
        <v>156</v>
      </c>
      <c r="D173" s="38">
        <f>D174</f>
        <v>14</v>
      </c>
      <c r="E173" s="38">
        <f t="shared" ref="E173:F173" si="82">E174</f>
        <v>14</v>
      </c>
      <c r="F173" s="38">
        <f t="shared" si="82"/>
        <v>0</v>
      </c>
    </row>
    <row r="174" spans="1:6" ht="31.5">
      <c r="A174" s="10" t="s">
        <v>157</v>
      </c>
      <c r="B174" s="48" t="s">
        <v>72</v>
      </c>
      <c r="C174" s="96" t="s">
        <v>102</v>
      </c>
      <c r="D174" s="38">
        <f>D175</f>
        <v>14</v>
      </c>
      <c r="E174" s="38">
        <f t="shared" ref="E174:F174" si="83">E175</f>
        <v>14</v>
      </c>
      <c r="F174" s="38">
        <f t="shared" si="83"/>
        <v>0</v>
      </c>
    </row>
    <row r="175" spans="1:6" ht="31.5">
      <c r="A175" s="10" t="s">
        <v>157</v>
      </c>
      <c r="B175" s="47">
        <v>240</v>
      </c>
      <c r="C175" s="96" t="s">
        <v>348</v>
      </c>
      <c r="D175" s="38">
        <f>'№ 8'!E340</f>
        <v>14</v>
      </c>
      <c r="E175" s="38">
        <f>'№ 8'!F340</f>
        <v>14</v>
      </c>
      <c r="F175" s="38">
        <f>'№ 8'!G340</f>
        <v>0</v>
      </c>
    </row>
    <row r="176" spans="1:6">
      <c r="A176" s="10" t="s">
        <v>252</v>
      </c>
      <c r="B176" s="10"/>
      <c r="C176" s="96" t="s">
        <v>158</v>
      </c>
      <c r="D176" s="38">
        <f>D177</f>
        <v>36</v>
      </c>
      <c r="E176" s="38">
        <f t="shared" ref="E176:F176" si="84">E177</f>
        <v>36</v>
      </c>
      <c r="F176" s="38">
        <f t="shared" si="84"/>
        <v>36</v>
      </c>
    </row>
    <row r="177" spans="1:6">
      <c r="A177" s="10" t="s">
        <v>252</v>
      </c>
      <c r="B177" s="48" t="s">
        <v>76</v>
      </c>
      <c r="C177" s="96" t="s">
        <v>77</v>
      </c>
      <c r="D177" s="38">
        <f>D178</f>
        <v>36</v>
      </c>
      <c r="E177" s="38">
        <f t="shared" ref="E177:F177" si="85">E178</f>
        <v>36</v>
      </c>
      <c r="F177" s="38">
        <f t="shared" si="85"/>
        <v>36</v>
      </c>
    </row>
    <row r="178" spans="1:6">
      <c r="A178" s="10" t="s">
        <v>252</v>
      </c>
      <c r="B178" s="10" t="s">
        <v>159</v>
      </c>
      <c r="C178" s="96" t="s">
        <v>160</v>
      </c>
      <c r="D178" s="38">
        <f>'№ 8'!E343</f>
        <v>36</v>
      </c>
      <c r="E178" s="38">
        <f>'№ 8'!F343</f>
        <v>36</v>
      </c>
      <c r="F178" s="38">
        <f>'№ 8'!G343</f>
        <v>36</v>
      </c>
    </row>
    <row r="179" spans="1:6" ht="31.5">
      <c r="A179" s="112">
        <v>1250000000</v>
      </c>
      <c r="B179" s="110"/>
      <c r="C179" s="111" t="s">
        <v>384</v>
      </c>
      <c r="D179" s="38">
        <f>D180</f>
        <v>3300</v>
      </c>
      <c r="E179" s="38">
        <f t="shared" ref="E179:F182" si="86">E180</f>
        <v>0</v>
      </c>
      <c r="F179" s="38">
        <f t="shared" si="86"/>
        <v>0</v>
      </c>
    </row>
    <row r="180" spans="1:6" ht="47.25">
      <c r="A180" s="203" t="s">
        <v>601</v>
      </c>
      <c r="B180" s="201"/>
      <c r="C180" s="202" t="s">
        <v>598</v>
      </c>
      <c r="D180" s="38">
        <f>D181</f>
        <v>3300</v>
      </c>
      <c r="E180" s="38">
        <f t="shared" si="86"/>
        <v>0</v>
      </c>
      <c r="F180" s="38">
        <f t="shared" si="86"/>
        <v>0</v>
      </c>
    </row>
    <row r="181" spans="1:6" ht="31.5">
      <c r="A181" s="203" t="s">
        <v>602</v>
      </c>
      <c r="B181" s="201"/>
      <c r="C181" s="202" t="s">
        <v>600</v>
      </c>
      <c r="D181" s="38">
        <f>D182</f>
        <v>3300</v>
      </c>
      <c r="E181" s="38">
        <f t="shared" si="86"/>
        <v>0</v>
      </c>
      <c r="F181" s="38">
        <f t="shared" si="86"/>
        <v>0</v>
      </c>
    </row>
    <row r="182" spans="1:6" ht="31.5">
      <c r="A182" s="203" t="s">
        <v>602</v>
      </c>
      <c r="B182" s="203" t="s">
        <v>75</v>
      </c>
      <c r="C182" s="118" t="s">
        <v>103</v>
      </c>
      <c r="D182" s="38">
        <f>D183</f>
        <v>3300</v>
      </c>
      <c r="E182" s="38">
        <f t="shared" si="86"/>
        <v>0</v>
      </c>
      <c r="F182" s="38">
        <f t="shared" si="86"/>
        <v>0</v>
      </c>
    </row>
    <row r="183" spans="1:6">
      <c r="A183" s="203" t="s">
        <v>602</v>
      </c>
      <c r="B183" s="203" t="s">
        <v>132</v>
      </c>
      <c r="C183" s="118" t="s">
        <v>133</v>
      </c>
      <c r="D183" s="38">
        <f>'№ 8'!E270</f>
        <v>3300</v>
      </c>
      <c r="E183" s="38">
        <f>'№ 8'!F270</f>
        <v>0</v>
      </c>
      <c r="F183" s="38">
        <f>'№ 8'!G270</f>
        <v>0</v>
      </c>
    </row>
    <row r="184" spans="1:6" ht="47.25">
      <c r="A184" s="29">
        <v>1300000000</v>
      </c>
      <c r="B184" s="16"/>
      <c r="C184" s="97" t="s">
        <v>224</v>
      </c>
      <c r="D184" s="37">
        <f>D185+D190+D211</f>
        <v>26719.9</v>
      </c>
      <c r="E184" s="37">
        <f>E185+E190+E211</f>
        <v>16778.400000000001</v>
      </c>
      <c r="F184" s="37">
        <f>F185+F190+F211</f>
        <v>9507.0999999999985</v>
      </c>
    </row>
    <row r="185" spans="1:6" ht="47.25">
      <c r="A185" s="48">
        <v>1310000000</v>
      </c>
      <c r="B185" s="47"/>
      <c r="C185" s="96" t="s">
        <v>269</v>
      </c>
      <c r="D185" s="38">
        <f>D186</f>
        <v>725.7</v>
      </c>
      <c r="E185" s="38">
        <f t="shared" ref="E185:F185" si="87">E186</f>
        <v>0</v>
      </c>
      <c r="F185" s="38">
        <f t="shared" si="87"/>
        <v>0</v>
      </c>
    </row>
    <row r="186" spans="1:6" ht="47.25">
      <c r="A186" s="203" t="s">
        <v>603</v>
      </c>
      <c r="B186" s="25"/>
      <c r="C186" s="202" t="s">
        <v>599</v>
      </c>
      <c r="D186" s="38">
        <f>D187</f>
        <v>725.7</v>
      </c>
      <c r="E186" s="38">
        <f t="shared" ref="E186:F186" si="88">E187</f>
        <v>0</v>
      </c>
      <c r="F186" s="38">
        <f t="shared" si="88"/>
        <v>0</v>
      </c>
    </row>
    <row r="187" spans="1:6">
      <c r="A187" s="203" t="s">
        <v>604</v>
      </c>
      <c r="B187" s="201"/>
      <c r="C187" s="101" t="s">
        <v>283</v>
      </c>
      <c r="D187" s="38">
        <f>D188</f>
        <v>725.7</v>
      </c>
      <c r="E187" s="38">
        <f t="shared" ref="E187:F188" si="89">E188</f>
        <v>0</v>
      </c>
      <c r="F187" s="38">
        <f t="shared" si="89"/>
        <v>0</v>
      </c>
    </row>
    <row r="188" spans="1:6" ht="31.5">
      <c r="A188" s="203" t="s">
        <v>604</v>
      </c>
      <c r="B188" s="203" t="s">
        <v>72</v>
      </c>
      <c r="C188" s="202" t="s">
        <v>102</v>
      </c>
      <c r="D188" s="38">
        <f>D189</f>
        <v>725.7</v>
      </c>
      <c r="E188" s="38">
        <f t="shared" si="89"/>
        <v>0</v>
      </c>
      <c r="F188" s="38">
        <f t="shared" si="89"/>
        <v>0</v>
      </c>
    </row>
    <row r="189" spans="1:6" ht="31.5">
      <c r="A189" s="203" t="s">
        <v>604</v>
      </c>
      <c r="B189" s="201">
        <v>240</v>
      </c>
      <c r="C189" s="202" t="s">
        <v>348</v>
      </c>
      <c r="D189" s="38">
        <f>'№ 8'!E227</f>
        <v>725.7</v>
      </c>
      <c r="E189" s="38">
        <f>'№ 8'!F227</f>
        <v>0</v>
      </c>
      <c r="F189" s="38">
        <f>'№ 8'!G227</f>
        <v>0</v>
      </c>
    </row>
    <row r="190" spans="1:6">
      <c r="A190" s="48">
        <v>1320000000</v>
      </c>
      <c r="B190" s="47"/>
      <c r="C190" s="96" t="s">
        <v>231</v>
      </c>
      <c r="D190" s="38">
        <f>D191+D195</f>
        <v>25314.799999999999</v>
      </c>
      <c r="E190" s="38">
        <f>E191+E195</f>
        <v>16089.1</v>
      </c>
      <c r="F190" s="38">
        <f>F191+F195</f>
        <v>8813.7999999999993</v>
      </c>
    </row>
    <row r="191" spans="1:6" ht="31.5">
      <c r="A191" s="48">
        <v>1320100000</v>
      </c>
      <c r="B191" s="47"/>
      <c r="C191" s="96" t="s">
        <v>232</v>
      </c>
      <c r="D191" s="38">
        <f>D192</f>
        <v>1346.1</v>
      </c>
      <c r="E191" s="38">
        <f t="shared" ref="E191:F191" si="90">E192</f>
        <v>0</v>
      </c>
      <c r="F191" s="38">
        <f t="shared" si="90"/>
        <v>0</v>
      </c>
    </row>
    <row r="192" spans="1:6" ht="31.5">
      <c r="A192" s="47" t="s">
        <v>142</v>
      </c>
      <c r="B192" s="47"/>
      <c r="C192" s="104" t="s">
        <v>279</v>
      </c>
      <c r="D192" s="38">
        <f>D193</f>
        <v>1346.1</v>
      </c>
      <c r="E192" s="38">
        <f t="shared" ref="E192:F193" si="91">E193</f>
        <v>0</v>
      </c>
      <c r="F192" s="38">
        <f t="shared" si="91"/>
        <v>0</v>
      </c>
    </row>
    <row r="193" spans="1:6" ht="31.5">
      <c r="A193" s="47" t="s">
        <v>142</v>
      </c>
      <c r="B193" s="48" t="s">
        <v>72</v>
      </c>
      <c r="C193" s="96" t="s">
        <v>102</v>
      </c>
      <c r="D193" s="38">
        <f>D194</f>
        <v>1346.1</v>
      </c>
      <c r="E193" s="38">
        <f t="shared" si="91"/>
        <v>0</v>
      </c>
      <c r="F193" s="38">
        <f t="shared" si="91"/>
        <v>0</v>
      </c>
    </row>
    <row r="194" spans="1:6" ht="31.5">
      <c r="A194" s="47" t="s">
        <v>142</v>
      </c>
      <c r="B194" s="47">
        <v>240</v>
      </c>
      <c r="C194" s="96" t="s">
        <v>348</v>
      </c>
      <c r="D194" s="38">
        <f>'№ 8'!E232</f>
        <v>1346.1</v>
      </c>
      <c r="E194" s="38">
        <f>'№ 8'!F232</f>
        <v>0</v>
      </c>
      <c r="F194" s="38">
        <f>'№ 8'!G232</f>
        <v>0</v>
      </c>
    </row>
    <row r="195" spans="1:6">
      <c r="A195" s="48">
        <v>1320200000</v>
      </c>
      <c r="B195" s="47"/>
      <c r="C195" s="96" t="s">
        <v>143</v>
      </c>
      <c r="D195" s="38">
        <f>D196+D199+D202+D205+D208</f>
        <v>23968.7</v>
      </c>
      <c r="E195" s="38">
        <f t="shared" ref="E195:F195" si="92">E196+E199+E202+E205+E208</f>
        <v>16089.1</v>
      </c>
      <c r="F195" s="38">
        <f t="shared" si="92"/>
        <v>8813.7999999999993</v>
      </c>
    </row>
    <row r="196" spans="1:6">
      <c r="A196" s="47">
        <v>1320220050</v>
      </c>
      <c r="B196" s="47"/>
      <c r="C196" s="96" t="s">
        <v>144</v>
      </c>
      <c r="D196" s="38">
        <f>D197</f>
        <v>8040.4</v>
      </c>
      <c r="E196" s="38">
        <f t="shared" ref="E196:F197" si="93">E197</f>
        <v>8076.1</v>
      </c>
      <c r="F196" s="38">
        <f t="shared" si="93"/>
        <v>8066.5</v>
      </c>
    </row>
    <row r="197" spans="1:6" ht="31.5">
      <c r="A197" s="47">
        <v>1320220050</v>
      </c>
      <c r="B197" s="48" t="s">
        <v>72</v>
      </c>
      <c r="C197" s="96" t="s">
        <v>102</v>
      </c>
      <c r="D197" s="38">
        <f>D198</f>
        <v>8040.4</v>
      </c>
      <c r="E197" s="38">
        <f t="shared" si="93"/>
        <v>8076.1</v>
      </c>
      <c r="F197" s="38">
        <f t="shared" si="93"/>
        <v>8066.5</v>
      </c>
    </row>
    <row r="198" spans="1:6" ht="31.5">
      <c r="A198" s="47">
        <v>1320220050</v>
      </c>
      <c r="B198" s="47">
        <v>240</v>
      </c>
      <c r="C198" s="96" t="s">
        <v>348</v>
      </c>
      <c r="D198" s="38">
        <f>'№ 8'!E236</f>
        <v>8040.4</v>
      </c>
      <c r="E198" s="38">
        <f>'№ 8'!F236</f>
        <v>8076.1</v>
      </c>
      <c r="F198" s="38">
        <f>'№ 8'!G236</f>
        <v>8066.5</v>
      </c>
    </row>
    <row r="199" spans="1:6">
      <c r="A199" s="47">
        <v>1320220060</v>
      </c>
      <c r="B199" s="47"/>
      <c r="C199" s="96" t="s">
        <v>145</v>
      </c>
      <c r="D199" s="38">
        <f>D200</f>
        <v>13415.3</v>
      </c>
      <c r="E199" s="38">
        <f t="shared" ref="E199:F200" si="94">E200</f>
        <v>5500</v>
      </c>
      <c r="F199" s="38">
        <f t="shared" si="94"/>
        <v>0</v>
      </c>
    </row>
    <row r="200" spans="1:6" ht="31.5">
      <c r="A200" s="47">
        <v>1320220060</v>
      </c>
      <c r="B200" s="48" t="s">
        <v>72</v>
      </c>
      <c r="C200" s="96" t="s">
        <v>102</v>
      </c>
      <c r="D200" s="38">
        <f>D201</f>
        <v>13415.3</v>
      </c>
      <c r="E200" s="38">
        <f t="shared" si="94"/>
        <v>5500</v>
      </c>
      <c r="F200" s="38">
        <f t="shared" si="94"/>
        <v>0</v>
      </c>
    </row>
    <row r="201" spans="1:6" ht="31.5">
      <c r="A201" s="47">
        <v>1320220060</v>
      </c>
      <c r="B201" s="47">
        <v>240</v>
      </c>
      <c r="C201" s="96" t="s">
        <v>348</v>
      </c>
      <c r="D201" s="38">
        <f>'№ 8'!E239</f>
        <v>13415.3</v>
      </c>
      <c r="E201" s="38">
        <f>'№ 8'!F239</f>
        <v>5500</v>
      </c>
      <c r="F201" s="38">
        <f>'№ 8'!G239</f>
        <v>0</v>
      </c>
    </row>
    <row r="202" spans="1:6">
      <c r="A202" s="47">
        <v>1320220070</v>
      </c>
      <c r="B202" s="47"/>
      <c r="C202" s="96" t="s">
        <v>146</v>
      </c>
      <c r="D202" s="38">
        <f>D203</f>
        <v>1998.4</v>
      </c>
      <c r="E202" s="38">
        <f t="shared" ref="E202:F203" si="95">E203</f>
        <v>1998.4</v>
      </c>
      <c r="F202" s="38">
        <f t="shared" si="95"/>
        <v>601.4</v>
      </c>
    </row>
    <row r="203" spans="1:6" ht="31.5">
      <c r="A203" s="47">
        <v>1320220070</v>
      </c>
      <c r="B203" s="48" t="s">
        <v>72</v>
      </c>
      <c r="C203" s="96" t="s">
        <v>102</v>
      </c>
      <c r="D203" s="38">
        <f>D204</f>
        <v>1998.4</v>
      </c>
      <c r="E203" s="38">
        <f t="shared" si="95"/>
        <v>1998.4</v>
      </c>
      <c r="F203" s="38">
        <f t="shared" si="95"/>
        <v>601.4</v>
      </c>
    </row>
    <row r="204" spans="1:6" ht="31.5">
      <c r="A204" s="47">
        <v>1320220070</v>
      </c>
      <c r="B204" s="47">
        <v>240</v>
      </c>
      <c r="C204" s="96" t="s">
        <v>348</v>
      </c>
      <c r="D204" s="38">
        <f>'№ 8'!E242</f>
        <v>1998.4</v>
      </c>
      <c r="E204" s="38">
        <f>'№ 8'!F242</f>
        <v>1998.4</v>
      </c>
      <c r="F204" s="38">
        <f>'№ 8'!G242</f>
        <v>601.4</v>
      </c>
    </row>
    <row r="205" spans="1:6">
      <c r="A205" s="47">
        <v>1320220080</v>
      </c>
      <c r="B205" s="47"/>
      <c r="C205" s="96" t="s">
        <v>147</v>
      </c>
      <c r="D205" s="38">
        <f>D206</f>
        <v>145.9</v>
      </c>
      <c r="E205" s="38">
        <f t="shared" ref="E205:F206" si="96">E206</f>
        <v>145.9</v>
      </c>
      <c r="F205" s="38">
        <f t="shared" si="96"/>
        <v>145.9</v>
      </c>
    </row>
    <row r="206" spans="1:6" ht="31.5">
      <c r="A206" s="47">
        <v>1320220080</v>
      </c>
      <c r="B206" s="48" t="s">
        <v>72</v>
      </c>
      <c r="C206" s="96" t="s">
        <v>102</v>
      </c>
      <c r="D206" s="38">
        <f>D207</f>
        <v>145.9</v>
      </c>
      <c r="E206" s="38">
        <f t="shared" si="96"/>
        <v>145.9</v>
      </c>
      <c r="F206" s="38">
        <f t="shared" si="96"/>
        <v>145.9</v>
      </c>
    </row>
    <row r="207" spans="1:6" ht="31.5">
      <c r="A207" s="47">
        <v>1320220080</v>
      </c>
      <c r="B207" s="47">
        <v>240</v>
      </c>
      <c r="C207" s="96" t="s">
        <v>348</v>
      </c>
      <c r="D207" s="38">
        <f>'№ 8'!E245</f>
        <v>145.9</v>
      </c>
      <c r="E207" s="38">
        <f>'№ 8'!F245</f>
        <v>145.9</v>
      </c>
      <c r="F207" s="38">
        <f>'№ 8'!G245</f>
        <v>145.9</v>
      </c>
    </row>
    <row r="208" spans="1:6">
      <c r="A208" s="47" t="s">
        <v>149</v>
      </c>
      <c r="B208" s="47"/>
      <c r="C208" s="96" t="s">
        <v>148</v>
      </c>
      <c r="D208" s="38">
        <f>D209</f>
        <v>368.7</v>
      </c>
      <c r="E208" s="38">
        <f t="shared" ref="E208:F209" si="97">E209</f>
        <v>368.7</v>
      </c>
      <c r="F208" s="38">
        <f t="shared" si="97"/>
        <v>0</v>
      </c>
    </row>
    <row r="209" spans="1:6" ht="31.5">
      <c r="A209" s="47" t="s">
        <v>149</v>
      </c>
      <c r="B209" s="48" t="s">
        <v>72</v>
      </c>
      <c r="C209" s="96" t="s">
        <v>102</v>
      </c>
      <c r="D209" s="38">
        <f>D210</f>
        <v>368.7</v>
      </c>
      <c r="E209" s="38">
        <f t="shared" si="97"/>
        <v>368.7</v>
      </c>
      <c r="F209" s="38">
        <f t="shared" si="97"/>
        <v>0</v>
      </c>
    </row>
    <row r="210" spans="1:6" ht="31.5">
      <c r="A210" s="47" t="s">
        <v>149</v>
      </c>
      <c r="B210" s="47">
        <v>240</v>
      </c>
      <c r="C210" s="96" t="s">
        <v>348</v>
      </c>
      <c r="D210" s="38">
        <f>'№ 8'!E248</f>
        <v>368.7</v>
      </c>
      <c r="E210" s="38">
        <f>'№ 8'!F248</f>
        <v>368.7</v>
      </c>
      <c r="F210" s="38">
        <f>'№ 8'!G248</f>
        <v>0</v>
      </c>
    </row>
    <row r="211" spans="1:6">
      <c r="A211" s="48">
        <v>1330000000</v>
      </c>
      <c r="B211" s="47"/>
      <c r="C211" s="96" t="s">
        <v>137</v>
      </c>
      <c r="D211" s="38">
        <f>D216+D212</f>
        <v>679.4</v>
      </c>
      <c r="E211" s="38">
        <f>E216+E212</f>
        <v>689.3</v>
      </c>
      <c r="F211" s="38">
        <f>F216+F212</f>
        <v>693.3</v>
      </c>
    </row>
    <row r="212" spans="1:6" ht="31.5">
      <c r="A212" s="48">
        <v>1330100000</v>
      </c>
      <c r="B212" s="47"/>
      <c r="C212" s="102" t="s">
        <v>225</v>
      </c>
      <c r="D212" s="38">
        <f>D213</f>
        <v>375.4</v>
      </c>
      <c r="E212" s="38">
        <f t="shared" ref="E212:F214" si="98">E213</f>
        <v>385.3</v>
      </c>
      <c r="F212" s="38">
        <f t="shared" si="98"/>
        <v>389.3</v>
      </c>
    </row>
    <row r="213" spans="1:6" ht="78.75">
      <c r="A213" s="48">
        <v>1330110550</v>
      </c>
      <c r="B213" s="47"/>
      <c r="C213" s="96" t="s">
        <v>280</v>
      </c>
      <c r="D213" s="38">
        <f>D214</f>
        <v>375.4</v>
      </c>
      <c r="E213" s="38">
        <f t="shared" si="98"/>
        <v>385.3</v>
      </c>
      <c r="F213" s="38">
        <f t="shared" si="98"/>
        <v>389.3</v>
      </c>
    </row>
    <row r="214" spans="1:6" ht="31.5">
      <c r="A214" s="48">
        <v>1330110550</v>
      </c>
      <c r="B214" s="48" t="s">
        <v>72</v>
      </c>
      <c r="C214" s="96" t="s">
        <v>102</v>
      </c>
      <c r="D214" s="38">
        <f>D215</f>
        <v>375.4</v>
      </c>
      <c r="E214" s="38">
        <f t="shared" si="98"/>
        <v>385.3</v>
      </c>
      <c r="F214" s="38">
        <f t="shared" si="98"/>
        <v>389.3</v>
      </c>
    </row>
    <row r="215" spans="1:6" ht="31.5">
      <c r="A215" s="48">
        <v>1330110550</v>
      </c>
      <c r="B215" s="47">
        <v>240</v>
      </c>
      <c r="C215" s="96" t="s">
        <v>348</v>
      </c>
      <c r="D215" s="38">
        <f>'№ 8'!E180</f>
        <v>375.4</v>
      </c>
      <c r="E215" s="38">
        <f>'№ 8'!F180</f>
        <v>385.3</v>
      </c>
      <c r="F215" s="38">
        <f>'№ 8'!G180</f>
        <v>389.3</v>
      </c>
    </row>
    <row r="216" spans="1:6" ht="47.25">
      <c r="A216" s="48">
        <v>1330200000</v>
      </c>
      <c r="B216" s="47"/>
      <c r="C216" s="96" t="s">
        <v>270</v>
      </c>
      <c r="D216" s="38">
        <f>D217</f>
        <v>304</v>
      </c>
      <c r="E216" s="38">
        <f t="shared" ref="E216:F218" si="99">E217</f>
        <v>304</v>
      </c>
      <c r="F216" s="38">
        <f t="shared" si="99"/>
        <v>304</v>
      </c>
    </row>
    <row r="217" spans="1:6">
      <c r="A217" s="48">
        <v>1330220090</v>
      </c>
      <c r="B217" s="47"/>
      <c r="C217" s="96" t="s">
        <v>150</v>
      </c>
      <c r="D217" s="38">
        <f>D218</f>
        <v>304</v>
      </c>
      <c r="E217" s="38">
        <f t="shared" si="99"/>
        <v>304</v>
      </c>
      <c r="F217" s="38">
        <f t="shared" si="99"/>
        <v>304</v>
      </c>
    </row>
    <row r="218" spans="1:6" ht="31.5">
      <c r="A218" s="48">
        <v>1330220090</v>
      </c>
      <c r="B218" s="48" t="s">
        <v>72</v>
      </c>
      <c r="C218" s="96" t="s">
        <v>102</v>
      </c>
      <c r="D218" s="38">
        <f>D219</f>
        <v>304</v>
      </c>
      <c r="E218" s="38">
        <f t="shared" si="99"/>
        <v>304</v>
      </c>
      <c r="F218" s="38">
        <f t="shared" si="99"/>
        <v>304</v>
      </c>
    </row>
    <row r="219" spans="1:6" ht="31.5">
      <c r="A219" s="48">
        <v>1330220090</v>
      </c>
      <c r="B219" s="47">
        <v>240</v>
      </c>
      <c r="C219" s="96" t="s">
        <v>348</v>
      </c>
      <c r="D219" s="38">
        <f>'№ 8'!E253</f>
        <v>304</v>
      </c>
      <c r="E219" s="38">
        <f>'№ 8'!F253</f>
        <v>304</v>
      </c>
      <c r="F219" s="38">
        <f>'№ 8'!G253</f>
        <v>304</v>
      </c>
    </row>
    <row r="220" spans="1:6" ht="47.25">
      <c r="A220" s="29">
        <v>1400000000</v>
      </c>
      <c r="B220" s="47"/>
      <c r="C220" s="97" t="s">
        <v>226</v>
      </c>
      <c r="D220" s="37">
        <f>D221+D230</f>
        <v>27969.9</v>
      </c>
      <c r="E220" s="37">
        <f t="shared" ref="E220:F220" si="100">E221+E230</f>
        <v>19580.900000000001</v>
      </c>
      <c r="F220" s="37">
        <f t="shared" si="100"/>
        <v>18980.900000000001</v>
      </c>
    </row>
    <row r="221" spans="1:6">
      <c r="A221" s="48">
        <v>1410000000</v>
      </c>
      <c r="B221" s="47"/>
      <c r="C221" s="96" t="s">
        <v>138</v>
      </c>
      <c r="D221" s="38">
        <f>D222+D226</f>
        <v>24469.9</v>
      </c>
      <c r="E221" s="38">
        <f t="shared" ref="E221:F221" si="101">E222+E226</f>
        <v>18980.900000000001</v>
      </c>
      <c r="F221" s="38">
        <f t="shared" si="101"/>
        <v>18980.900000000001</v>
      </c>
    </row>
    <row r="222" spans="1:6">
      <c r="A222" s="48">
        <v>1410100000</v>
      </c>
      <c r="B222" s="25"/>
      <c r="C222" s="96" t="s">
        <v>227</v>
      </c>
      <c r="D222" s="38">
        <f>D223</f>
        <v>21773.7</v>
      </c>
      <c r="E222" s="38">
        <f t="shared" ref="E222:F224" si="102">E223</f>
        <v>18980.900000000001</v>
      </c>
      <c r="F222" s="38">
        <f t="shared" si="102"/>
        <v>18980.900000000001</v>
      </c>
    </row>
    <row r="223" spans="1:6" ht="31.5">
      <c r="A223" s="47">
        <v>1410120100</v>
      </c>
      <c r="B223" s="47"/>
      <c r="C223" s="96" t="s">
        <v>139</v>
      </c>
      <c r="D223" s="38">
        <f>D224</f>
        <v>21773.7</v>
      </c>
      <c r="E223" s="38">
        <f t="shared" si="102"/>
        <v>18980.900000000001</v>
      </c>
      <c r="F223" s="38">
        <f t="shared" si="102"/>
        <v>18980.900000000001</v>
      </c>
    </row>
    <row r="224" spans="1:6" ht="31.5">
      <c r="A224" s="47">
        <v>1410120100</v>
      </c>
      <c r="B224" s="48" t="s">
        <v>72</v>
      </c>
      <c r="C224" s="96" t="s">
        <v>102</v>
      </c>
      <c r="D224" s="38">
        <f>D225</f>
        <v>21773.7</v>
      </c>
      <c r="E224" s="38">
        <f t="shared" si="102"/>
        <v>18980.900000000001</v>
      </c>
      <c r="F224" s="38">
        <f t="shared" si="102"/>
        <v>18980.900000000001</v>
      </c>
    </row>
    <row r="225" spans="1:6" ht="31.5">
      <c r="A225" s="47">
        <v>1410120100</v>
      </c>
      <c r="B225" s="47">
        <v>240</v>
      </c>
      <c r="C225" s="96" t="s">
        <v>348</v>
      </c>
      <c r="D225" s="38">
        <f>'№ 8'!E187</f>
        <v>21773.7</v>
      </c>
      <c r="E225" s="38">
        <f>'№ 8'!F187</f>
        <v>18980.900000000001</v>
      </c>
      <c r="F225" s="38">
        <f>'№ 8'!G187</f>
        <v>18980.900000000001</v>
      </c>
    </row>
    <row r="226" spans="1:6" ht="47.25">
      <c r="A226" s="48">
        <v>1410200000</v>
      </c>
      <c r="B226" s="47"/>
      <c r="C226" s="96" t="s">
        <v>228</v>
      </c>
      <c r="D226" s="38">
        <f>D227</f>
        <v>2696.2</v>
      </c>
      <c r="E226" s="38">
        <f t="shared" ref="E226:F226" si="103">E227</f>
        <v>0</v>
      </c>
      <c r="F226" s="38">
        <f t="shared" si="103"/>
        <v>0</v>
      </c>
    </row>
    <row r="227" spans="1:6" ht="31.5">
      <c r="A227" s="57" t="s">
        <v>288</v>
      </c>
      <c r="B227" s="57"/>
      <c r="C227" s="96" t="s">
        <v>287</v>
      </c>
      <c r="D227" s="38">
        <f>D228</f>
        <v>2696.2</v>
      </c>
      <c r="E227" s="38">
        <f t="shared" ref="E227:F228" si="104">E228</f>
        <v>0</v>
      </c>
      <c r="F227" s="38">
        <f t="shared" si="104"/>
        <v>0</v>
      </c>
    </row>
    <row r="228" spans="1:6" ht="31.5">
      <c r="A228" s="57" t="s">
        <v>288</v>
      </c>
      <c r="B228" s="54" t="s">
        <v>72</v>
      </c>
      <c r="C228" s="96" t="s">
        <v>102</v>
      </c>
      <c r="D228" s="38">
        <f>D229</f>
        <v>2696.2</v>
      </c>
      <c r="E228" s="38">
        <f t="shared" si="104"/>
        <v>0</v>
      </c>
      <c r="F228" s="38">
        <f t="shared" si="104"/>
        <v>0</v>
      </c>
    </row>
    <row r="229" spans="1:6" ht="31.5">
      <c r="A229" s="57" t="s">
        <v>288</v>
      </c>
      <c r="B229" s="53">
        <v>240</v>
      </c>
      <c r="C229" s="96" t="s">
        <v>348</v>
      </c>
      <c r="D229" s="38">
        <f>'№ 8'!E191</f>
        <v>2696.2</v>
      </c>
      <c r="E229" s="38">
        <f>'№ 8'!F191</f>
        <v>0</v>
      </c>
      <c r="F229" s="38">
        <f>'№ 8'!G191</f>
        <v>0</v>
      </c>
    </row>
    <row r="230" spans="1:6">
      <c r="A230" s="48">
        <v>1420000000</v>
      </c>
      <c r="B230" s="47"/>
      <c r="C230" s="96" t="s">
        <v>140</v>
      </c>
      <c r="D230" s="38">
        <f>D231</f>
        <v>3500</v>
      </c>
      <c r="E230" s="38">
        <f t="shared" ref="E230:F230" si="105">E231</f>
        <v>600</v>
      </c>
      <c r="F230" s="38">
        <f t="shared" si="105"/>
        <v>0</v>
      </c>
    </row>
    <row r="231" spans="1:6" ht="31.5">
      <c r="A231" s="48">
        <v>1420100000</v>
      </c>
      <c r="B231" s="47"/>
      <c r="C231" s="96" t="s">
        <v>229</v>
      </c>
      <c r="D231" s="38">
        <f>D232</f>
        <v>3500</v>
      </c>
      <c r="E231" s="38">
        <f t="shared" ref="E231:F233" si="106">E232</f>
        <v>600</v>
      </c>
      <c r="F231" s="38">
        <f t="shared" si="106"/>
        <v>0</v>
      </c>
    </row>
    <row r="232" spans="1:6">
      <c r="A232" s="47">
        <v>1420120120</v>
      </c>
      <c r="B232" s="47"/>
      <c r="C232" s="96" t="s">
        <v>141</v>
      </c>
      <c r="D232" s="38">
        <f>D233</f>
        <v>3500</v>
      </c>
      <c r="E232" s="38">
        <f t="shared" si="106"/>
        <v>600</v>
      </c>
      <c r="F232" s="38">
        <f t="shared" si="106"/>
        <v>0</v>
      </c>
    </row>
    <row r="233" spans="1:6" ht="31.5">
      <c r="A233" s="47">
        <v>1420120120</v>
      </c>
      <c r="B233" s="48" t="s">
        <v>72</v>
      </c>
      <c r="C233" s="96" t="s">
        <v>102</v>
      </c>
      <c r="D233" s="38">
        <f>D234</f>
        <v>3500</v>
      </c>
      <c r="E233" s="38">
        <f t="shared" si="106"/>
        <v>600</v>
      </c>
      <c r="F233" s="38">
        <f t="shared" si="106"/>
        <v>0</v>
      </c>
    </row>
    <row r="234" spans="1:6" ht="31.5">
      <c r="A234" s="47">
        <v>1420120120</v>
      </c>
      <c r="B234" s="47">
        <v>240</v>
      </c>
      <c r="C234" s="96" t="s">
        <v>348</v>
      </c>
      <c r="D234" s="38">
        <f>'№ 8'!E196</f>
        <v>3500</v>
      </c>
      <c r="E234" s="38">
        <f>'№ 8'!F196</f>
        <v>600</v>
      </c>
      <c r="F234" s="38">
        <f>'№ 8'!G196</f>
        <v>0</v>
      </c>
    </row>
    <row r="235" spans="1:6" ht="31.5">
      <c r="A235" s="29">
        <v>1500000000</v>
      </c>
      <c r="B235" s="16"/>
      <c r="C235" s="97" t="s">
        <v>219</v>
      </c>
      <c r="D235" s="37">
        <f>D236</f>
        <v>7530.9</v>
      </c>
      <c r="E235" s="37">
        <f t="shared" ref="E235:F235" si="107">E236</f>
        <v>7530.9</v>
      </c>
      <c r="F235" s="37">
        <f t="shared" si="107"/>
        <v>7419.5</v>
      </c>
    </row>
    <row r="236" spans="1:6">
      <c r="A236" s="47">
        <v>1510000000</v>
      </c>
      <c r="B236" s="47"/>
      <c r="C236" s="96" t="s">
        <v>185</v>
      </c>
      <c r="D236" s="38">
        <f>D237+D241</f>
        <v>7530.9</v>
      </c>
      <c r="E236" s="38">
        <f>E237+E241</f>
        <v>7530.9</v>
      </c>
      <c r="F236" s="38">
        <f>F237+F241</f>
        <v>7419.5</v>
      </c>
    </row>
    <row r="237" spans="1:6" ht="47.25">
      <c r="A237" s="47">
        <v>1510100000</v>
      </c>
      <c r="B237" s="47"/>
      <c r="C237" s="96" t="s">
        <v>222</v>
      </c>
      <c r="D237" s="38">
        <f>D238</f>
        <v>7419.5</v>
      </c>
      <c r="E237" s="38">
        <f t="shared" ref="E237:F237" si="108">E238</f>
        <v>7419.5</v>
      </c>
      <c r="F237" s="38">
        <f t="shared" si="108"/>
        <v>7419.5</v>
      </c>
    </row>
    <row r="238" spans="1:6" ht="31.5">
      <c r="A238" s="47">
        <v>1510120010</v>
      </c>
      <c r="B238" s="47"/>
      <c r="C238" s="96" t="s">
        <v>136</v>
      </c>
      <c r="D238" s="38">
        <f>D239</f>
        <v>7419.5</v>
      </c>
      <c r="E238" s="38">
        <f t="shared" ref="E238:F239" si="109">E239</f>
        <v>7419.5</v>
      </c>
      <c r="F238" s="38">
        <f t="shared" si="109"/>
        <v>7419.5</v>
      </c>
    </row>
    <row r="239" spans="1:6" ht="31.5">
      <c r="A239" s="47">
        <v>1510120010</v>
      </c>
      <c r="B239" s="47">
        <v>600</v>
      </c>
      <c r="C239" s="96" t="s">
        <v>87</v>
      </c>
      <c r="D239" s="38">
        <f>D240</f>
        <v>7419.5</v>
      </c>
      <c r="E239" s="38">
        <f t="shared" si="109"/>
        <v>7419.5</v>
      </c>
      <c r="F239" s="38">
        <f t="shared" si="109"/>
        <v>7419.5</v>
      </c>
    </row>
    <row r="240" spans="1:6">
      <c r="A240" s="47">
        <v>1510120010</v>
      </c>
      <c r="B240" s="47">
        <v>610</v>
      </c>
      <c r="C240" s="96" t="s">
        <v>116</v>
      </c>
      <c r="D240" s="38">
        <f>'№ 8'!E165</f>
        <v>7419.5</v>
      </c>
      <c r="E240" s="38">
        <f>'№ 8'!F165</f>
        <v>7419.5</v>
      </c>
      <c r="F240" s="38">
        <f>'№ 8'!G165</f>
        <v>7419.5</v>
      </c>
    </row>
    <row r="241" spans="1:6" ht="47.25">
      <c r="A241" s="47">
        <v>1510200000</v>
      </c>
      <c r="B241" s="47"/>
      <c r="C241" s="96" t="s">
        <v>220</v>
      </c>
      <c r="D241" s="38">
        <f>D242</f>
        <v>111.4</v>
      </c>
      <c r="E241" s="38">
        <f t="shared" ref="E241:F243" si="110">E242</f>
        <v>111.4</v>
      </c>
      <c r="F241" s="38">
        <f t="shared" si="110"/>
        <v>0</v>
      </c>
    </row>
    <row r="242" spans="1:6" ht="31.5">
      <c r="A242" s="47">
        <v>1510220170</v>
      </c>
      <c r="B242" s="47"/>
      <c r="C242" s="96" t="s">
        <v>221</v>
      </c>
      <c r="D242" s="38">
        <f>D243</f>
        <v>111.4</v>
      </c>
      <c r="E242" s="38">
        <f t="shared" si="110"/>
        <v>111.4</v>
      </c>
      <c r="F242" s="38">
        <f t="shared" si="110"/>
        <v>0</v>
      </c>
    </row>
    <row r="243" spans="1:6">
      <c r="A243" s="47">
        <v>1510220170</v>
      </c>
      <c r="B243" s="48" t="s">
        <v>76</v>
      </c>
      <c r="C243" s="96" t="s">
        <v>77</v>
      </c>
      <c r="D243" s="38">
        <f>D244</f>
        <v>111.4</v>
      </c>
      <c r="E243" s="38">
        <f t="shared" si="110"/>
        <v>111.4</v>
      </c>
      <c r="F243" s="38">
        <f t="shared" si="110"/>
        <v>0</v>
      </c>
    </row>
    <row r="244" spans="1:6">
      <c r="A244" s="47">
        <v>1510220170</v>
      </c>
      <c r="B244" s="1" t="s">
        <v>187</v>
      </c>
      <c r="C244" s="99" t="s">
        <v>186</v>
      </c>
      <c r="D244" s="38">
        <f>'№ 7'!F70</f>
        <v>111.4</v>
      </c>
      <c r="E244" s="38">
        <f>'№ 7'!G70</f>
        <v>111.4</v>
      </c>
      <c r="F244" s="38">
        <f>'№ 7'!H70</f>
        <v>0</v>
      </c>
    </row>
    <row r="245" spans="1:6" ht="47.25">
      <c r="A245" s="29">
        <v>1600000000</v>
      </c>
      <c r="B245" s="48"/>
      <c r="C245" s="97" t="s">
        <v>126</v>
      </c>
      <c r="D245" s="37">
        <f>D246+D255+D273+D285</f>
        <v>17373.5</v>
      </c>
      <c r="E245" s="37">
        <f>E246+E255+E273+E285</f>
        <v>18311.599999999999</v>
      </c>
      <c r="F245" s="37">
        <f>F246+F255+F273+F285</f>
        <v>21853.599999999999</v>
      </c>
    </row>
    <row r="246" spans="1:6" ht="31.5">
      <c r="A246" s="48">
        <v>1610000000</v>
      </c>
      <c r="B246" s="47"/>
      <c r="C246" s="96" t="s">
        <v>259</v>
      </c>
      <c r="D246" s="38">
        <f>D247+D251</f>
        <v>2640.8</v>
      </c>
      <c r="E246" s="38">
        <f t="shared" ref="E246:F246" si="111">E247+E251</f>
        <v>2640.8</v>
      </c>
      <c r="F246" s="38">
        <f t="shared" si="111"/>
        <v>2234.4</v>
      </c>
    </row>
    <row r="247" spans="1:6" ht="47.25">
      <c r="A247" s="48">
        <v>1610100000</v>
      </c>
      <c r="B247" s="47"/>
      <c r="C247" s="96" t="s">
        <v>230</v>
      </c>
      <c r="D247" s="38">
        <f>D248</f>
        <v>2234.4</v>
      </c>
      <c r="E247" s="38">
        <f t="shared" ref="E247:F249" si="112">E248</f>
        <v>2234.4</v>
      </c>
      <c r="F247" s="38">
        <f t="shared" si="112"/>
        <v>2234.4</v>
      </c>
    </row>
    <row r="248" spans="1:6" ht="31.5">
      <c r="A248" s="48">
        <v>1610120010</v>
      </c>
      <c r="B248" s="47"/>
      <c r="C248" s="96" t="s">
        <v>136</v>
      </c>
      <c r="D248" s="38">
        <f>D249</f>
        <v>2234.4</v>
      </c>
      <c r="E248" s="38">
        <f t="shared" si="112"/>
        <v>2234.4</v>
      </c>
      <c r="F248" s="38">
        <f t="shared" si="112"/>
        <v>2234.4</v>
      </c>
    </row>
    <row r="249" spans="1:6" ht="31.5">
      <c r="A249" s="48">
        <v>1610120010</v>
      </c>
      <c r="B249" s="48" t="s">
        <v>104</v>
      </c>
      <c r="C249" s="96" t="s">
        <v>105</v>
      </c>
      <c r="D249" s="38">
        <f>D250</f>
        <v>2234.4</v>
      </c>
      <c r="E249" s="38">
        <f t="shared" si="112"/>
        <v>2234.4</v>
      </c>
      <c r="F249" s="38">
        <f t="shared" si="112"/>
        <v>2234.4</v>
      </c>
    </row>
    <row r="250" spans="1:6">
      <c r="A250" s="48">
        <v>1610120010</v>
      </c>
      <c r="B250" s="47">
        <v>610</v>
      </c>
      <c r="C250" s="96" t="s">
        <v>116</v>
      </c>
      <c r="D250" s="38">
        <f>'№ 7'!F169</f>
        <v>2234.4</v>
      </c>
      <c r="E250" s="38">
        <f>'№ 7'!G169</f>
        <v>2234.4</v>
      </c>
      <c r="F250" s="38">
        <f>'№ 7'!H169</f>
        <v>2234.4</v>
      </c>
    </row>
    <row r="251" spans="1:6" ht="31.5">
      <c r="A251" s="48">
        <v>1610300000</v>
      </c>
      <c r="B251" s="47"/>
      <c r="C251" s="96" t="s">
        <v>267</v>
      </c>
      <c r="D251" s="38">
        <f>D252</f>
        <v>406.4</v>
      </c>
      <c r="E251" s="38">
        <f t="shared" ref="E251:F251" si="113">E252</f>
        <v>406.4</v>
      </c>
      <c r="F251" s="38">
        <f t="shared" si="113"/>
        <v>0</v>
      </c>
    </row>
    <row r="252" spans="1:6">
      <c r="A252" s="48">
        <v>1610320200</v>
      </c>
      <c r="B252" s="47"/>
      <c r="C252" s="96" t="s">
        <v>165</v>
      </c>
      <c r="D252" s="38">
        <f>D253</f>
        <v>406.4</v>
      </c>
      <c r="E252" s="38">
        <f t="shared" ref="E252:F253" si="114">E253</f>
        <v>406.4</v>
      </c>
      <c r="F252" s="38">
        <f t="shared" si="114"/>
        <v>0</v>
      </c>
    </row>
    <row r="253" spans="1:6" ht="31.5">
      <c r="A253" s="48">
        <v>1610320200</v>
      </c>
      <c r="B253" s="48" t="s">
        <v>104</v>
      </c>
      <c r="C253" s="96" t="s">
        <v>105</v>
      </c>
      <c r="D253" s="38">
        <f>D254</f>
        <v>406.4</v>
      </c>
      <c r="E253" s="38">
        <f t="shared" si="114"/>
        <v>406.4</v>
      </c>
      <c r="F253" s="38">
        <f t="shared" si="114"/>
        <v>0</v>
      </c>
    </row>
    <row r="254" spans="1:6">
      <c r="A254" s="48">
        <v>1610320200</v>
      </c>
      <c r="B254" s="47">
        <v>610</v>
      </c>
      <c r="C254" s="96" t="s">
        <v>116</v>
      </c>
      <c r="D254" s="38">
        <f>'№ 7'!F173</f>
        <v>406.4</v>
      </c>
      <c r="E254" s="38">
        <f>'№ 7'!G173</f>
        <v>406.4</v>
      </c>
      <c r="F254" s="38">
        <f>'№ 7'!H173</f>
        <v>0</v>
      </c>
    </row>
    <row r="255" spans="1:6" ht="31.5">
      <c r="A255" s="48">
        <v>1620000000</v>
      </c>
      <c r="B255" s="48"/>
      <c r="C255" s="96" t="s">
        <v>119</v>
      </c>
      <c r="D255" s="38">
        <f>D256+D269</f>
        <v>11703.599999999999</v>
      </c>
      <c r="E255" s="38">
        <f t="shared" ref="E255:F255" si="115">E256+E269</f>
        <v>12682.3</v>
      </c>
      <c r="F255" s="38">
        <f t="shared" si="115"/>
        <v>17150.099999999999</v>
      </c>
    </row>
    <row r="256" spans="1:6">
      <c r="A256" s="48">
        <v>1620100000</v>
      </c>
      <c r="B256" s="48"/>
      <c r="C256" s="96" t="s">
        <v>120</v>
      </c>
      <c r="D256" s="38">
        <f>D257+D260+D263+D266</f>
        <v>4852.2</v>
      </c>
      <c r="E256" s="38">
        <f t="shared" ref="E256:F256" si="116">E257+E260+E263+E266</f>
        <v>4852.2</v>
      </c>
      <c r="F256" s="38">
        <f t="shared" si="116"/>
        <v>4426.2</v>
      </c>
    </row>
    <row r="257" spans="1:6">
      <c r="A257" s="48">
        <v>1620120210</v>
      </c>
      <c r="B257" s="19"/>
      <c r="C257" s="96" t="s">
        <v>121</v>
      </c>
      <c r="D257" s="38">
        <f>D258</f>
        <v>2710.5</v>
      </c>
      <c r="E257" s="38">
        <f t="shared" ref="E257:F258" si="117">E258</f>
        <v>2710.5</v>
      </c>
      <c r="F257" s="38">
        <f t="shared" si="117"/>
        <v>2710.5</v>
      </c>
    </row>
    <row r="258" spans="1:6" ht="31.5">
      <c r="A258" s="48">
        <v>1620120210</v>
      </c>
      <c r="B258" s="48" t="s">
        <v>72</v>
      </c>
      <c r="C258" s="96" t="s">
        <v>102</v>
      </c>
      <c r="D258" s="38">
        <f>D259</f>
        <v>2710.5</v>
      </c>
      <c r="E258" s="38">
        <f t="shared" si="117"/>
        <v>2710.5</v>
      </c>
      <c r="F258" s="38">
        <f t="shared" si="117"/>
        <v>2710.5</v>
      </c>
    </row>
    <row r="259" spans="1:6" ht="31.5">
      <c r="A259" s="48">
        <v>1620120210</v>
      </c>
      <c r="B259" s="47">
        <v>240</v>
      </c>
      <c r="C259" s="96" t="s">
        <v>348</v>
      </c>
      <c r="D259" s="38">
        <f>'№ 8'!E104</f>
        <v>2710.5</v>
      </c>
      <c r="E259" s="38">
        <f>'№ 8'!F104</f>
        <v>2710.5</v>
      </c>
      <c r="F259" s="38">
        <f>'№ 8'!G104</f>
        <v>2710.5</v>
      </c>
    </row>
    <row r="260" spans="1:6" ht="31.5">
      <c r="A260" s="48">
        <v>1620120220</v>
      </c>
      <c r="B260" s="47"/>
      <c r="C260" s="96" t="s">
        <v>118</v>
      </c>
      <c r="D260" s="38">
        <f>D261</f>
        <v>126</v>
      </c>
      <c r="E260" s="38">
        <f t="shared" ref="E260:F261" si="118">E261</f>
        <v>126</v>
      </c>
      <c r="F260" s="38">
        <f t="shared" si="118"/>
        <v>0</v>
      </c>
    </row>
    <row r="261" spans="1:6" ht="31.5">
      <c r="A261" s="48">
        <v>1620120220</v>
      </c>
      <c r="B261" s="48" t="s">
        <v>72</v>
      </c>
      <c r="C261" s="96" t="s">
        <v>102</v>
      </c>
      <c r="D261" s="38">
        <f>D262</f>
        <v>126</v>
      </c>
      <c r="E261" s="38">
        <f t="shared" si="118"/>
        <v>126</v>
      </c>
      <c r="F261" s="38">
        <f t="shared" si="118"/>
        <v>0</v>
      </c>
    </row>
    <row r="262" spans="1:6" ht="31.5">
      <c r="A262" s="48">
        <v>1620120220</v>
      </c>
      <c r="B262" s="47">
        <v>240</v>
      </c>
      <c r="C262" s="96" t="s">
        <v>348</v>
      </c>
      <c r="D262" s="38">
        <f>'№ 8'!E107</f>
        <v>126</v>
      </c>
      <c r="E262" s="38">
        <f>'№ 8'!F107</f>
        <v>126</v>
      </c>
      <c r="F262" s="38">
        <f>'№ 8'!G107</f>
        <v>0</v>
      </c>
    </row>
    <row r="263" spans="1:6" ht="47.25">
      <c r="A263" s="48">
        <v>1620120230</v>
      </c>
      <c r="B263" s="48"/>
      <c r="C263" s="96" t="s">
        <v>125</v>
      </c>
      <c r="D263" s="38">
        <f>D264</f>
        <v>1715.7</v>
      </c>
      <c r="E263" s="38">
        <f t="shared" ref="E263:F264" si="119">E264</f>
        <v>1715.7</v>
      </c>
      <c r="F263" s="38">
        <f t="shared" si="119"/>
        <v>1715.7</v>
      </c>
    </row>
    <row r="264" spans="1:6" ht="31.5">
      <c r="A264" s="48">
        <v>1620120230</v>
      </c>
      <c r="B264" s="48" t="s">
        <v>72</v>
      </c>
      <c r="C264" s="96" t="s">
        <v>102</v>
      </c>
      <c r="D264" s="38">
        <f>D265</f>
        <v>1715.7</v>
      </c>
      <c r="E264" s="38">
        <f t="shared" si="119"/>
        <v>1715.7</v>
      </c>
      <c r="F264" s="38">
        <f t="shared" si="119"/>
        <v>1715.7</v>
      </c>
    </row>
    <row r="265" spans="1:6" ht="31.5">
      <c r="A265" s="48">
        <v>1620120230</v>
      </c>
      <c r="B265" s="47">
        <v>240</v>
      </c>
      <c r="C265" s="96" t="s">
        <v>348</v>
      </c>
      <c r="D265" s="38">
        <f>'№ 8'!E220</f>
        <v>1715.7</v>
      </c>
      <c r="E265" s="38">
        <f>'№ 8'!F220</f>
        <v>1715.7</v>
      </c>
      <c r="F265" s="38">
        <f>'№ 8'!G220</f>
        <v>1715.7</v>
      </c>
    </row>
    <row r="266" spans="1:6" ht="31.5">
      <c r="A266" s="48">
        <v>1620120240</v>
      </c>
      <c r="B266" s="48"/>
      <c r="C266" s="96" t="s">
        <v>123</v>
      </c>
      <c r="D266" s="38">
        <f>D267</f>
        <v>300</v>
      </c>
      <c r="E266" s="38">
        <f t="shared" ref="E266:F267" si="120">E267</f>
        <v>300</v>
      </c>
      <c r="F266" s="38">
        <f t="shared" si="120"/>
        <v>0</v>
      </c>
    </row>
    <row r="267" spans="1:6" ht="31.5">
      <c r="A267" s="48">
        <v>1620120240</v>
      </c>
      <c r="B267" s="48" t="s">
        <v>72</v>
      </c>
      <c r="C267" s="96" t="s">
        <v>102</v>
      </c>
      <c r="D267" s="38">
        <f>D268</f>
        <v>300</v>
      </c>
      <c r="E267" s="38">
        <f t="shared" si="120"/>
        <v>300</v>
      </c>
      <c r="F267" s="38">
        <f t="shared" si="120"/>
        <v>0</v>
      </c>
    </row>
    <row r="268" spans="1:6" ht="31.5">
      <c r="A268" s="48">
        <v>1620120240</v>
      </c>
      <c r="B268" s="47">
        <v>240</v>
      </c>
      <c r="C268" s="96" t="s">
        <v>348</v>
      </c>
      <c r="D268" s="38">
        <f>'№ 8'!E212</f>
        <v>300</v>
      </c>
      <c r="E268" s="38">
        <f>'№ 8'!F212</f>
        <v>300</v>
      </c>
      <c r="F268" s="38">
        <f>'№ 8'!G212</f>
        <v>0</v>
      </c>
    </row>
    <row r="269" spans="1:6">
      <c r="A269" s="48">
        <v>1620200000</v>
      </c>
      <c r="B269" s="48"/>
      <c r="C269" s="96" t="s">
        <v>124</v>
      </c>
      <c r="D269" s="38">
        <f>D270</f>
        <v>6851.4</v>
      </c>
      <c r="E269" s="38">
        <f t="shared" ref="E269:F269" si="121">E270</f>
        <v>7830.1</v>
      </c>
      <c r="F269" s="38">
        <f t="shared" si="121"/>
        <v>12723.9</v>
      </c>
    </row>
    <row r="270" spans="1:6" ht="63">
      <c r="A270" s="52">
        <v>1620210820</v>
      </c>
      <c r="B270" s="52"/>
      <c r="C270" s="96" t="s">
        <v>282</v>
      </c>
      <c r="D270" s="38">
        <f>D271</f>
        <v>6851.4</v>
      </c>
      <c r="E270" s="38">
        <f t="shared" ref="E270:F271" si="122">E271</f>
        <v>7830.1</v>
      </c>
      <c r="F270" s="38">
        <f t="shared" si="122"/>
        <v>12723.9</v>
      </c>
    </row>
    <row r="271" spans="1:6" ht="31.5">
      <c r="A271" s="52">
        <v>1620210820</v>
      </c>
      <c r="B271" s="52" t="s">
        <v>75</v>
      </c>
      <c r="C271" s="96" t="s">
        <v>103</v>
      </c>
      <c r="D271" s="38">
        <f>D272</f>
        <v>6851.4</v>
      </c>
      <c r="E271" s="38">
        <f t="shared" si="122"/>
        <v>7830.1</v>
      </c>
      <c r="F271" s="38">
        <f t="shared" si="122"/>
        <v>12723.9</v>
      </c>
    </row>
    <row r="272" spans="1:6">
      <c r="A272" s="52">
        <v>1620210820</v>
      </c>
      <c r="B272" s="52" t="s">
        <v>132</v>
      </c>
      <c r="C272" s="96" t="s">
        <v>133</v>
      </c>
      <c r="D272" s="38">
        <f>'№ 8'!E436</f>
        <v>6851.4</v>
      </c>
      <c r="E272" s="38">
        <f>'№ 8'!F436</f>
        <v>7830.1</v>
      </c>
      <c r="F272" s="38">
        <f>'№ 8'!G436</f>
        <v>12723.9</v>
      </c>
    </row>
    <row r="273" spans="1:6" ht="47.25">
      <c r="A273" s="48">
        <v>1630000000</v>
      </c>
      <c r="B273" s="47"/>
      <c r="C273" s="96" t="s">
        <v>260</v>
      </c>
      <c r="D273" s="38">
        <f>D274+D281</f>
        <v>2523.6000000000004</v>
      </c>
      <c r="E273" s="38">
        <f>E274+E281</f>
        <v>2483</v>
      </c>
      <c r="F273" s="38">
        <f>F274+F281</f>
        <v>2469.1</v>
      </c>
    </row>
    <row r="274" spans="1:6" ht="47.25">
      <c r="A274" s="47">
        <v>1630100000</v>
      </c>
      <c r="B274" s="47"/>
      <c r="C274" s="96" t="s">
        <v>261</v>
      </c>
      <c r="D274" s="38">
        <f>D275+D278</f>
        <v>2255.1000000000004</v>
      </c>
      <c r="E274" s="38">
        <f>E275+E278</f>
        <v>2291.6999999999998</v>
      </c>
      <c r="F274" s="38">
        <f>F275+F278</f>
        <v>2271.6</v>
      </c>
    </row>
    <row r="275" spans="1:6" ht="47.25">
      <c r="A275" s="47">
        <v>1630120180</v>
      </c>
      <c r="B275" s="47"/>
      <c r="C275" s="96" t="s">
        <v>262</v>
      </c>
      <c r="D275" s="38">
        <f>D276</f>
        <v>1262.9000000000001</v>
      </c>
      <c r="E275" s="38">
        <f t="shared" ref="E275:F275" si="123">E276</f>
        <v>1293.4000000000001</v>
      </c>
      <c r="F275" s="38">
        <f t="shared" si="123"/>
        <v>1345.2</v>
      </c>
    </row>
    <row r="276" spans="1:6" ht="31.5">
      <c r="A276" s="47">
        <v>1630120180</v>
      </c>
      <c r="B276" s="47" t="s">
        <v>72</v>
      </c>
      <c r="C276" s="96" t="s">
        <v>102</v>
      </c>
      <c r="D276" s="38">
        <f>D277</f>
        <v>1262.9000000000001</v>
      </c>
      <c r="E276" s="38">
        <f t="shared" ref="E276:F276" si="124">E277</f>
        <v>1293.4000000000001</v>
      </c>
      <c r="F276" s="38">
        <f t="shared" si="124"/>
        <v>1345.2</v>
      </c>
    </row>
    <row r="277" spans="1:6" ht="31.5">
      <c r="A277" s="47">
        <v>1630120180</v>
      </c>
      <c r="B277" s="47">
        <v>240</v>
      </c>
      <c r="C277" s="96" t="s">
        <v>348</v>
      </c>
      <c r="D277" s="38">
        <f>'№ 8'!E112</f>
        <v>1262.9000000000001</v>
      </c>
      <c r="E277" s="38">
        <f>'№ 8'!F112</f>
        <v>1293.4000000000001</v>
      </c>
      <c r="F277" s="38">
        <f>'№ 8'!G112</f>
        <v>1345.2</v>
      </c>
    </row>
    <row r="278" spans="1:6" ht="47.25">
      <c r="A278" s="47">
        <v>1630120520</v>
      </c>
      <c r="B278" s="47"/>
      <c r="C278" s="96" t="s">
        <v>268</v>
      </c>
      <c r="D278" s="38">
        <f>D279</f>
        <v>992.2</v>
      </c>
      <c r="E278" s="38">
        <f t="shared" ref="E278:F278" si="125">E279</f>
        <v>998.3</v>
      </c>
      <c r="F278" s="38">
        <f t="shared" si="125"/>
        <v>926.4</v>
      </c>
    </row>
    <row r="279" spans="1:6" ht="31.5">
      <c r="A279" s="47">
        <v>1630120520</v>
      </c>
      <c r="B279" s="47" t="s">
        <v>72</v>
      </c>
      <c r="C279" s="96" t="s">
        <v>102</v>
      </c>
      <c r="D279" s="38">
        <f>D280</f>
        <v>992.2</v>
      </c>
      <c r="E279" s="38">
        <f t="shared" ref="E279:F279" si="126">E280</f>
        <v>998.3</v>
      </c>
      <c r="F279" s="38">
        <f t="shared" si="126"/>
        <v>926.4</v>
      </c>
    </row>
    <row r="280" spans="1:6" ht="31.5">
      <c r="A280" s="47">
        <v>1630120520</v>
      </c>
      <c r="B280" s="47">
        <v>240</v>
      </c>
      <c r="C280" s="96" t="s">
        <v>348</v>
      </c>
      <c r="D280" s="38">
        <f>'№ 8'!E115</f>
        <v>992.2</v>
      </c>
      <c r="E280" s="38">
        <f>'№ 8'!F115</f>
        <v>998.3</v>
      </c>
      <c r="F280" s="38">
        <f>'№ 8'!G115</f>
        <v>926.4</v>
      </c>
    </row>
    <row r="281" spans="1:6" ht="47.25">
      <c r="A281" s="47">
        <v>1630200000</v>
      </c>
      <c r="B281" s="47"/>
      <c r="C281" s="96" t="s">
        <v>263</v>
      </c>
      <c r="D281" s="38">
        <f>D282</f>
        <v>268.5</v>
      </c>
      <c r="E281" s="38">
        <f t="shared" ref="E281:F281" si="127">E282</f>
        <v>191.3</v>
      </c>
      <c r="F281" s="38">
        <f t="shared" si="127"/>
        <v>197.5</v>
      </c>
    </row>
    <row r="282" spans="1:6">
      <c r="A282" s="47">
        <v>1630220530</v>
      </c>
      <c r="B282" s="47"/>
      <c r="C282" s="96" t="s">
        <v>264</v>
      </c>
      <c r="D282" s="38">
        <f>D283</f>
        <v>268.5</v>
      </c>
      <c r="E282" s="38">
        <f t="shared" ref="E282:F283" si="128">E283</f>
        <v>191.3</v>
      </c>
      <c r="F282" s="38">
        <f t="shared" si="128"/>
        <v>197.5</v>
      </c>
    </row>
    <row r="283" spans="1:6" ht="31.5">
      <c r="A283" s="47">
        <v>1630220530</v>
      </c>
      <c r="B283" s="47" t="s">
        <v>72</v>
      </c>
      <c r="C283" s="96" t="s">
        <v>102</v>
      </c>
      <c r="D283" s="38">
        <f>D284</f>
        <v>268.5</v>
      </c>
      <c r="E283" s="38">
        <f t="shared" si="128"/>
        <v>191.3</v>
      </c>
      <c r="F283" s="38">
        <f t="shared" si="128"/>
        <v>197.5</v>
      </c>
    </row>
    <row r="284" spans="1:6" ht="31.5">
      <c r="A284" s="47">
        <v>1630220530</v>
      </c>
      <c r="B284" s="47">
        <v>240</v>
      </c>
      <c r="C284" s="96" t="s">
        <v>348</v>
      </c>
      <c r="D284" s="38">
        <f>'№ 8'!E119</f>
        <v>268.5</v>
      </c>
      <c r="E284" s="38">
        <f>'№ 8'!F119</f>
        <v>191.3</v>
      </c>
      <c r="F284" s="38">
        <f>'№ 8'!G119</f>
        <v>197.5</v>
      </c>
    </row>
    <row r="285" spans="1:6" ht="47.25">
      <c r="A285" s="48">
        <v>1640000000</v>
      </c>
      <c r="B285" s="1"/>
      <c r="C285" s="99" t="s">
        <v>253</v>
      </c>
      <c r="D285" s="38">
        <f>D286+D290</f>
        <v>505.5</v>
      </c>
      <c r="E285" s="38">
        <f t="shared" ref="E285:F285" si="129">E286+E290</f>
        <v>505.5</v>
      </c>
      <c r="F285" s="38">
        <f t="shared" si="129"/>
        <v>0</v>
      </c>
    </row>
    <row r="286" spans="1:6" ht="31.5">
      <c r="A286" s="48">
        <v>1640100000</v>
      </c>
      <c r="B286" s="47"/>
      <c r="C286" s="96" t="s">
        <v>255</v>
      </c>
      <c r="D286" s="38">
        <f>D287</f>
        <v>479</v>
      </c>
      <c r="E286" s="38">
        <f t="shared" ref="E286:F288" si="130">E287</f>
        <v>479</v>
      </c>
      <c r="F286" s="38">
        <f t="shared" si="130"/>
        <v>0</v>
      </c>
    </row>
    <row r="287" spans="1:6">
      <c r="A287" s="48">
        <v>1640120510</v>
      </c>
      <c r="B287" s="47"/>
      <c r="C287" s="96" t="s">
        <v>257</v>
      </c>
      <c r="D287" s="38">
        <f>D288</f>
        <v>479</v>
      </c>
      <c r="E287" s="38">
        <f t="shared" si="130"/>
        <v>479</v>
      </c>
      <c r="F287" s="38">
        <f t="shared" si="130"/>
        <v>0</v>
      </c>
    </row>
    <row r="288" spans="1:6" ht="31.5">
      <c r="A288" s="48">
        <v>1640120510</v>
      </c>
      <c r="B288" s="48" t="s">
        <v>72</v>
      </c>
      <c r="C288" s="96" t="s">
        <v>102</v>
      </c>
      <c r="D288" s="38">
        <f>D289</f>
        <v>479</v>
      </c>
      <c r="E288" s="38">
        <f t="shared" si="130"/>
        <v>479</v>
      </c>
      <c r="F288" s="38">
        <f t="shared" si="130"/>
        <v>0</v>
      </c>
    </row>
    <row r="289" spans="1:6" ht="31.5">
      <c r="A289" s="48">
        <v>1640120510</v>
      </c>
      <c r="B289" s="47">
        <v>240</v>
      </c>
      <c r="C289" s="96" t="s">
        <v>348</v>
      </c>
      <c r="D289" s="38">
        <f>'№ 8'!E312</f>
        <v>479</v>
      </c>
      <c r="E289" s="38">
        <f>'№ 8'!F312</f>
        <v>479</v>
      </c>
      <c r="F289" s="38">
        <f>'№ 8'!G312</f>
        <v>0</v>
      </c>
    </row>
    <row r="290" spans="1:6" ht="31.5">
      <c r="A290" s="47">
        <v>1640200000</v>
      </c>
      <c r="B290" s="1"/>
      <c r="C290" s="99" t="s">
        <v>256</v>
      </c>
      <c r="D290" s="38">
        <f>D291</f>
        <v>26.5</v>
      </c>
      <c r="E290" s="38">
        <f t="shared" ref="E290:F292" si="131">E291</f>
        <v>26.5</v>
      </c>
      <c r="F290" s="38">
        <f t="shared" si="131"/>
        <v>0</v>
      </c>
    </row>
    <row r="291" spans="1:6">
      <c r="A291" s="47">
        <v>1640220250</v>
      </c>
      <c r="B291" s="1"/>
      <c r="C291" s="99" t="s">
        <v>254</v>
      </c>
      <c r="D291" s="38">
        <f>D292</f>
        <v>26.5</v>
      </c>
      <c r="E291" s="38">
        <f t="shared" si="131"/>
        <v>26.5</v>
      </c>
      <c r="F291" s="38">
        <f t="shared" si="131"/>
        <v>0</v>
      </c>
    </row>
    <row r="292" spans="1:6" ht="31.5">
      <c r="A292" s="47">
        <v>1640220250</v>
      </c>
      <c r="B292" s="48" t="s">
        <v>72</v>
      </c>
      <c r="C292" s="96" t="s">
        <v>102</v>
      </c>
      <c r="D292" s="38">
        <f>D293</f>
        <v>26.5</v>
      </c>
      <c r="E292" s="38">
        <f t="shared" si="131"/>
        <v>26.5</v>
      </c>
      <c r="F292" s="38">
        <f t="shared" si="131"/>
        <v>0</v>
      </c>
    </row>
    <row r="293" spans="1:6" ht="31.5">
      <c r="A293" s="47">
        <v>1640220250</v>
      </c>
      <c r="B293" s="47">
        <v>240</v>
      </c>
      <c r="C293" s="96" t="s">
        <v>348</v>
      </c>
      <c r="D293" s="38">
        <f>'№ 8'!E124</f>
        <v>26.5</v>
      </c>
      <c r="E293" s="38">
        <f>'№ 8'!F124</f>
        <v>26.5</v>
      </c>
      <c r="F293" s="38">
        <f>'№ 8'!G124</f>
        <v>0</v>
      </c>
    </row>
    <row r="294" spans="1:6">
      <c r="A294" s="16">
        <v>9900000000</v>
      </c>
      <c r="B294" s="16"/>
      <c r="C294" s="97" t="s">
        <v>117</v>
      </c>
      <c r="D294" s="37">
        <f>D295+D299+D306</f>
        <v>73757.900000000009</v>
      </c>
      <c r="E294" s="37">
        <f>E295+E299+E306</f>
        <v>73613.899999999994</v>
      </c>
      <c r="F294" s="37">
        <f>F295+F299+F306</f>
        <v>72867.100000000006</v>
      </c>
    </row>
    <row r="295" spans="1:6">
      <c r="A295" s="47">
        <v>9910000000</v>
      </c>
      <c r="B295" s="47"/>
      <c r="C295" s="96" t="s">
        <v>9</v>
      </c>
      <c r="D295" s="38">
        <f>D296</f>
        <v>1000</v>
      </c>
      <c r="E295" s="38">
        <f t="shared" ref="E295:F297" si="132">E296</f>
        <v>800</v>
      </c>
      <c r="F295" s="38">
        <f t="shared" si="132"/>
        <v>0</v>
      </c>
    </row>
    <row r="296" spans="1:6" ht="31.5">
      <c r="A296" s="47">
        <v>9910020000</v>
      </c>
      <c r="B296" s="47"/>
      <c r="C296" s="96" t="s">
        <v>196</v>
      </c>
      <c r="D296" s="38">
        <f>D297</f>
        <v>1000</v>
      </c>
      <c r="E296" s="38">
        <f t="shared" si="132"/>
        <v>800</v>
      </c>
      <c r="F296" s="38">
        <f t="shared" si="132"/>
        <v>0</v>
      </c>
    </row>
    <row r="297" spans="1:6">
      <c r="A297" s="47">
        <v>9910020000</v>
      </c>
      <c r="B297" s="48" t="s">
        <v>73</v>
      </c>
      <c r="C297" s="96" t="s">
        <v>74</v>
      </c>
      <c r="D297" s="38">
        <f>D298</f>
        <v>1000</v>
      </c>
      <c r="E297" s="38">
        <f t="shared" si="132"/>
        <v>800</v>
      </c>
      <c r="F297" s="38">
        <f t="shared" si="132"/>
        <v>0</v>
      </c>
    </row>
    <row r="298" spans="1:6">
      <c r="A298" s="47">
        <v>9910020000</v>
      </c>
      <c r="B298" s="2" t="s">
        <v>197</v>
      </c>
      <c r="C298" s="99" t="s">
        <v>198</v>
      </c>
      <c r="D298" s="38">
        <f>'№ 7'!F373</f>
        <v>1000</v>
      </c>
      <c r="E298" s="38">
        <f>'№ 7'!G373</f>
        <v>800</v>
      </c>
      <c r="F298" s="38">
        <f>'№ 7'!H373</f>
        <v>0</v>
      </c>
    </row>
    <row r="299" spans="1:6" ht="31.5">
      <c r="A299" s="47">
        <v>9930000000</v>
      </c>
      <c r="B299" s="47"/>
      <c r="C299" s="96" t="s">
        <v>191</v>
      </c>
      <c r="D299" s="38">
        <f>D303+D300</f>
        <v>58.6</v>
      </c>
      <c r="E299" s="38">
        <f t="shared" ref="E299:F299" si="133">E303+E300</f>
        <v>59.9</v>
      </c>
      <c r="F299" s="38">
        <f t="shared" si="133"/>
        <v>60.9</v>
      </c>
    </row>
    <row r="300" spans="1:6">
      <c r="A300" s="194">
        <v>9930020500</v>
      </c>
      <c r="B300" s="194"/>
      <c r="C300" s="118" t="s">
        <v>584</v>
      </c>
      <c r="D300" s="38">
        <f>D301</f>
        <v>30</v>
      </c>
      <c r="E300" s="38">
        <f t="shared" ref="E300:F301" si="134">E301</f>
        <v>30</v>
      </c>
      <c r="F300" s="38">
        <f t="shared" si="134"/>
        <v>30</v>
      </c>
    </row>
    <row r="301" spans="1:6">
      <c r="A301" s="194">
        <v>9930020500</v>
      </c>
      <c r="B301" s="194" t="s">
        <v>585</v>
      </c>
      <c r="C301" s="118" t="s">
        <v>586</v>
      </c>
      <c r="D301" s="38">
        <f>D302</f>
        <v>30</v>
      </c>
      <c r="E301" s="38">
        <f t="shared" si="134"/>
        <v>30</v>
      </c>
      <c r="F301" s="38">
        <f t="shared" si="134"/>
        <v>30</v>
      </c>
    </row>
    <row r="302" spans="1:6">
      <c r="A302" s="194">
        <v>9930020500</v>
      </c>
      <c r="B302" s="1" t="s">
        <v>587</v>
      </c>
      <c r="C302" s="199" t="s">
        <v>584</v>
      </c>
      <c r="D302" s="38">
        <f>'№ 8'!E487</f>
        <v>30</v>
      </c>
      <c r="E302" s="38">
        <f>'№ 8'!F487</f>
        <v>30</v>
      </c>
      <c r="F302" s="38">
        <f>'№ 8'!G487</f>
        <v>30</v>
      </c>
    </row>
    <row r="303" spans="1:6" ht="47.25">
      <c r="A303" s="47">
        <v>9930051200</v>
      </c>
      <c r="B303" s="47"/>
      <c r="C303" s="96" t="s">
        <v>192</v>
      </c>
      <c r="D303" s="38">
        <f>D304</f>
        <v>28.6</v>
      </c>
      <c r="E303" s="38">
        <f t="shared" ref="E303:F304" si="135">E304</f>
        <v>29.9</v>
      </c>
      <c r="F303" s="38">
        <f t="shared" si="135"/>
        <v>30.9</v>
      </c>
    </row>
    <row r="304" spans="1:6" ht="31.5">
      <c r="A304" s="47">
        <v>9930051200</v>
      </c>
      <c r="B304" s="47" t="s">
        <v>72</v>
      </c>
      <c r="C304" s="96" t="s">
        <v>102</v>
      </c>
      <c r="D304" s="38">
        <f>D305</f>
        <v>28.6</v>
      </c>
      <c r="E304" s="38">
        <f t="shared" si="135"/>
        <v>29.9</v>
      </c>
      <c r="F304" s="38">
        <f t="shared" si="135"/>
        <v>30.9</v>
      </c>
    </row>
    <row r="305" spans="1:6" ht="31.5">
      <c r="A305" s="47">
        <v>9930051200</v>
      </c>
      <c r="B305" s="47">
        <v>240</v>
      </c>
      <c r="C305" s="96" t="s">
        <v>348</v>
      </c>
      <c r="D305" s="38">
        <f>'№ 7'!F38</f>
        <v>28.6</v>
      </c>
      <c r="E305" s="38">
        <f>'№ 7'!G38</f>
        <v>29.9</v>
      </c>
      <c r="F305" s="38">
        <f>'№ 7'!H38</f>
        <v>30.9</v>
      </c>
    </row>
    <row r="306" spans="1:6" ht="31.5">
      <c r="A306" s="47">
        <v>9990000000</v>
      </c>
      <c r="B306" s="47"/>
      <c r="C306" s="96" t="s">
        <v>178</v>
      </c>
      <c r="D306" s="38">
        <f>D307+D310+D321+D345</f>
        <v>72699.3</v>
      </c>
      <c r="E306" s="38">
        <f>E307+E310+E321+E345</f>
        <v>72754</v>
      </c>
      <c r="F306" s="38">
        <f>F307+F310+F321+F345</f>
        <v>72806.200000000012</v>
      </c>
    </row>
    <row r="307" spans="1:6">
      <c r="A307" s="47">
        <v>9990021000</v>
      </c>
      <c r="B307" s="25"/>
      <c r="C307" s="96" t="s">
        <v>179</v>
      </c>
      <c r="D307" s="38">
        <f>D308</f>
        <v>1479</v>
      </c>
      <c r="E307" s="38">
        <f t="shared" ref="E307:F308" si="136">E308</f>
        <v>1479</v>
      </c>
      <c r="F307" s="38">
        <f t="shared" si="136"/>
        <v>1479</v>
      </c>
    </row>
    <row r="308" spans="1:6" ht="63">
      <c r="A308" s="47">
        <v>9990021000</v>
      </c>
      <c r="B308" s="47" t="s">
        <v>71</v>
      </c>
      <c r="C308" s="96" t="s">
        <v>1</v>
      </c>
      <c r="D308" s="38">
        <f>D309</f>
        <v>1479</v>
      </c>
      <c r="E308" s="38">
        <f t="shared" si="136"/>
        <v>1479</v>
      </c>
      <c r="F308" s="38">
        <f t="shared" si="136"/>
        <v>1479</v>
      </c>
    </row>
    <row r="309" spans="1:6" ht="31.5">
      <c r="A309" s="47">
        <v>9990021000</v>
      </c>
      <c r="B309" s="47">
        <v>120</v>
      </c>
      <c r="C309" s="96" t="s">
        <v>352</v>
      </c>
      <c r="D309" s="38">
        <f>'№ 8'!E14</f>
        <v>1479</v>
      </c>
      <c r="E309" s="38">
        <f>'№ 8'!F14</f>
        <v>1479</v>
      </c>
      <c r="F309" s="38">
        <f>'№ 8'!G14</f>
        <v>1479</v>
      </c>
    </row>
    <row r="310" spans="1:6" ht="31.5">
      <c r="A310" s="47">
        <v>9990100000</v>
      </c>
      <c r="B310" s="47"/>
      <c r="C310" s="96" t="s">
        <v>199</v>
      </c>
      <c r="D310" s="38">
        <f>D311+D314</f>
        <v>4134</v>
      </c>
      <c r="E310" s="38">
        <f t="shared" ref="E310:F310" si="137">E311+E314</f>
        <v>4134</v>
      </c>
      <c r="F310" s="38">
        <f t="shared" si="137"/>
        <v>4134</v>
      </c>
    </row>
    <row r="311" spans="1:6">
      <c r="A311" s="47">
        <v>9990122000</v>
      </c>
      <c r="B311" s="47"/>
      <c r="C311" s="96" t="s">
        <v>200</v>
      </c>
      <c r="D311" s="38">
        <f>D312</f>
        <v>1208.5999999999999</v>
      </c>
      <c r="E311" s="38">
        <f t="shared" ref="E311:F312" si="138">E312</f>
        <v>1208.5999999999999</v>
      </c>
      <c r="F311" s="38">
        <f t="shared" si="138"/>
        <v>1208.5999999999999</v>
      </c>
    </row>
    <row r="312" spans="1:6" ht="63">
      <c r="A312" s="47">
        <v>9990122000</v>
      </c>
      <c r="B312" s="48" t="s">
        <v>71</v>
      </c>
      <c r="C312" s="96" t="s">
        <v>1</v>
      </c>
      <c r="D312" s="38">
        <f>D313</f>
        <v>1208.5999999999999</v>
      </c>
      <c r="E312" s="38">
        <f t="shared" si="138"/>
        <v>1208.5999999999999</v>
      </c>
      <c r="F312" s="38">
        <f t="shared" si="138"/>
        <v>1208.5999999999999</v>
      </c>
    </row>
    <row r="313" spans="1:6" ht="31.5">
      <c r="A313" s="47">
        <v>9990122000</v>
      </c>
      <c r="B313" s="47">
        <v>120</v>
      </c>
      <c r="C313" s="96" t="s">
        <v>352</v>
      </c>
      <c r="D313" s="38">
        <f>'№ 8'!E21</f>
        <v>1208.5999999999999</v>
      </c>
      <c r="E313" s="38">
        <f>'№ 8'!F21</f>
        <v>1208.5999999999999</v>
      </c>
      <c r="F313" s="38">
        <f>'№ 8'!G21</f>
        <v>1208.5999999999999</v>
      </c>
    </row>
    <row r="314" spans="1:6" ht="31.5">
      <c r="A314" s="47">
        <v>9990123000</v>
      </c>
      <c r="B314" s="47"/>
      <c r="C314" s="96" t="s">
        <v>201</v>
      </c>
      <c r="D314" s="38">
        <f>D315+D317+D319</f>
        <v>2925.3999999999996</v>
      </c>
      <c r="E314" s="38">
        <f t="shared" ref="E314:F314" si="139">E315+E317+E319</f>
        <v>2925.3999999999996</v>
      </c>
      <c r="F314" s="38">
        <f t="shared" si="139"/>
        <v>2925.3999999999996</v>
      </c>
    </row>
    <row r="315" spans="1:6" ht="63">
      <c r="A315" s="47">
        <v>9990123000</v>
      </c>
      <c r="B315" s="47" t="s">
        <v>71</v>
      </c>
      <c r="C315" s="96" t="s">
        <v>1</v>
      </c>
      <c r="D315" s="38">
        <f>D316</f>
        <v>2394</v>
      </c>
      <c r="E315" s="38">
        <f t="shared" ref="E315:F315" si="140">E316</f>
        <v>2394</v>
      </c>
      <c r="F315" s="38">
        <f t="shared" si="140"/>
        <v>2394</v>
      </c>
    </row>
    <row r="316" spans="1:6" ht="31.5">
      <c r="A316" s="47">
        <v>9990123000</v>
      </c>
      <c r="B316" s="47">
        <v>120</v>
      </c>
      <c r="C316" s="96" t="s">
        <v>352</v>
      </c>
      <c r="D316" s="38">
        <f>'№ 8'!E24</f>
        <v>2394</v>
      </c>
      <c r="E316" s="38">
        <f>'№ 8'!F24</f>
        <v>2394</v>
      </c>
      <c r="F316" s="38">
        <f>'№ 8'!G24</f>
        <v>2394</v>
      </c>
    </row>
    <row r="317" spans="1:6" ht="31.5">
      <c r="A317" s="47">
        <v>9990123000</v>
      </c>
      <c r="B317" s="62" t="s">
        <v>72</v>
      </c>
      <c r="C317" s="96" t="s">
        <v>102</v>
      </c>
      <c r="D317" s="38">
        <f>D318</f>
        <v>529.20000000000005</v>
      </c>
      <c r="E317" s="38">
        <f t="shared" ref="E317:F317" si="141">E318</f>
        <v>529.20000000000005</v>
      </c>
      <c r="F317" s="38">
        <f t="shared" si="141"/>
        <v>529.20000000000005</v>
      </c>
    </row>
    <row r="318" spans="1:6" ht="31.5">
      <c r="A318" s="47">
        <v>9990123000</v>
      </c>
      <c r="B318" s="61">
        <v>240</v>
      </c>
      <c r="C318" s="96" t="s">
        <v>348</v>
      </c>
      <c r="D318" s="38">
        <f>'№ 8'!E26</f>
        <v>529.20000000000005</v>
      </c>
      <c r="E318" s="38">
        <f>'№ 8'!F26</f>
        <v>529.20000000000005</v>
      </c>
      <c r="F318" s="38">
        <f>'№ 8'!G26</f>
        <v>529.20000000000005</v>
      </c>
    </row>
    <row r="319" spans="1:6">
      <c r="A319" s="47">
        <v>9990123000</v>
      </c>
      <c r="B319" s="47" t="s">
        <v>73</v>
      </c>
      <c r="C319" s="96" t="s">
        <v>74</v>
      </c>
      <c r="D319" s="38">
        <f>D320</f>
        <v>2.2000000000000002</v>
      </c>
      <c r="E319" s="38">
        <f t="shared" ref="E319:F319" si="142">E320</f>
        <v>2.2000000000000002</v>
      </c>
      <c r="F319" s="38">
        <f t="shared" si="142"/>
        <v>2.2000000000000002</v>
      </c>
    </row>
    <row r="320" spans="1:6">
      <c r="A320" s="47">
        <v>9990123000</v>
      </c>
      <c r="B320" s="47">
        <v>850</v>
      </c>
      <c r="C320" s="96" t="s">
        <v>112</v>
      </c>
      <c r="D320" s="38">
        <f>'№ 8'!E28</f>
        <v>2.2000000000000002</v>
      </c>
      <c r="E320" s="38">
        <f>'№ 8'!F28</f>
        <v>2.2000000000000002</v>
      </c>
      <c r="F320" s="38">
        <f>'№ 8'!G28</f>
        <v>2.2000000000000002</v>
      </c>
    </row>
    <row r="321" spans="1:6" ht="31.5">
      <c r="A321" s="47">
        <v>9990200000</v>
      </c>
      <c r="B321" s="25"/>
      <c r="C321" s="96" t="s">
        <v>130</v>
      </c>
      <c r="D321" s="38">
        <f>D332+D337+D322+D327+D340</f>
        <v>38403.700000000004</v>
      </c>
      <c r="E321" s="38">
        <f>E332+E337+E322+E327+E340</f>
        <v>38458.400000000001</v>
      </c>
      <c r="F321" s="38">
        <f>F332+F337+F322+F327+F340</f>
        <v>38510.600000000006</v>
      </c>
    </row>
    <row r="322" spans="1:6" ht="47.25">
      <c r="A322" s="47">
        <v>9990210510</v>
      </c>
      <c r="B322" s="47"/>
      <c r="C322" s="96" t="s">
        <v>181</v>
      </c>
      <c r="D322" s="38">
        <f>D323+D325</f>
        <v>650</v>
      </c>
      <c r="E322" s="38">
        <f t="shared" ref="E322:F322" si="143">E323+E325</f>
        <v>650</v>
      </c>
      <c r="F322" s="38">
        <f t="shared" si="143"/>
        <v>650</v>
      </c>
    </row>
    <row r="323" spans="1:6" ht="63">
      <c r="A323" s="47">
        <v>9990210510</v>
      </c>
      <c r="B323" s="47" t="s">
        <v>71</v>
      </c>
      <c r="C323" s="96" t="s">
        <v>1</v>
      </c>
      <c r="D323" s="38">
        <f>D324</f>
        <v>575</v>
      </c>
      <c r="E323" s="38">
        <f t="shared" ref="E323:F323" si="144">E324</f>
        <v>575</v>
      </c>
      <c r="F323" s="38">
        <f t="shared" si="144"/>
        <v>575</v>
      </c>
    </row>
    <row r="324" spans="1:6" ht="31.5">
      <c r="A324" s="47">
        <v>9990210510</v>
      </c>
      <c r="B324" s="47">
        <v>120</v>
      </c>
      <c r="C324" s="96" t="s">
        <v>352</v>
      </c>
      <c r="D324" s="38">
        <f>'№ 8'!E35</f>
        <v>575</v>
      </c>
      <c r="E324" s="38">
        <f>'№ 8'!F35</f>
        <v>575</v>
      </c>
      <c r="F324" s="38">
        <f>'№ 8'!G35</f>
        <v>575</v>
      </c>
    </row>
    <row r="325" spans="1:6" ht="31.5">
      <c r="A325" s="47">
        <v>9990210510</v>
      </c>
      <c r="B325" s="47" t="s">
        <v>72</v>
      </c>
      <c r="C325" s="96" t="s">
        <v>102</v>
      </c>
      <c r="D325" s="38">
        <f>D326</f>
        <v>75</v>
      </c>
      <c r="E325" s="38">
        <f t="shared" ref="E325:F325" si="145">E326</f>
        <v>75</v>
      </c>
      <c r="F325" s="38">
        <f t="shared" si="145"/>
        <v>75</v>
      </c>
    </row>
    <row r="326" spans="1:6" ht="31.5">
      <c r="A326" s="47">
        <v>9990210510</v>
      </c>
      <c r="B326" s="47">
        <v>240</v>
      </c>
      <c r="C326" s="96" t="s">
        <v>348</v>
      </c>
      <c r="D326" s="38">
        <f>'№ 8'!E37</f>
        <v>75</v>
      </c>
      <c r="E326" s="38">
        <f>'№ 8'!F37</f>
        <v>75</v>
      </c>
      <c r="F326" s="38">
        <f>'№ 8'!G37</f>
        <v>75</v>
      </c>
    </row>
    <row r="327" spans="1:6" ht="63">
      <c r="A327" s="47">
        <v>9990210540</v>
      </c>
      <c r="B327" s="47"/>
      <c r="C327" s="96" t="s">
        <v>188</v>
      </c>
      <c r="D327" s="38">
        <f>D328+D330</f>
        <v>264</v>
      </c>
      <c r="E327" s="38">
        <f t="shared" ref="E327:F327" si="146">E328+E330</f>
        <v>264</v>
      </c>
      <c r="F327" s="38">
        <f t="shared" si="146"/>
        <v>264</v>
      </c>
    </row>
    <row r="328" spans="1:6" ht="63">
      <c r="A328" s="47">
        <v>9990210540</v>
      </c>
      <c r="B328" s="47" t="s">
        <v>71</v>
      </c>
      <c r="C328" s="96" t="s">
        <v>1</v>
      </c>
      <c r="D328" s="38">
        <f>D329</f>
        <v>256.3</v>
      </c>
      <c r="E328" s="38">
        <f t="shared" ref="E328:F328" si="147">E329</f>
        <v>256.3</v>
      </c>
      <c r="F328" s="38">
        <f t="shared" si="147"/>
        <v>256.3</v>
      </c>
    </row>
    <row r="329" spans="1:6" ht="31.5">
      <c r="A329" s="47">
        <v>9990210540</v>
      </c>
      <c r="B329" s="47">
        <v>120</v>
      </c>
      <c r="C329" s="96" t="s">
        <v>352</v>
      </c>
      <c r="D329" s="38">
        <f>'№ 8'!E130</f>
        <v>256.3</v>
      </c>
      <c r="E329" s="38">
        <f>'№ 8'!F130</f>
        <v>256.3</v>
      </c>
      <c r="F329" s="38">
        <f>'№ 8'!G130</f>
        <v>256.3</v>
      </c>
    </row>
    <row r="330" spans="1:6" ht="31.5">
      <c r="A330" s="47">
        <v>9990210540</v>
      </c>
      <c r="B330" s="47" t="s">
        <v>72</v>
      </c>
      <c r="C330" s="96" t="s">
        <v>102</v>
      </c>
      <c r="D330" s="38">
        <f>D331</f>
        <v>7.7</v>
      </c>
      <c r="E330" s="38">
        <f t="shared" ref="E330:F330" si="148">E331</f>
        <v>7.7</v>
      </c>
      <c r="F330" s="38">
        <f t="shared" si="148"/>
        <v>7.7</v>
      </c>
    </row>
    <row r="331" spans="1:6" ht="31.5">
      <c r="A331" s="47">
        <v>9990210540</v>
      </c>
      <c r="B331" s="47">
        <v>240</v>
      </c>
      <c r="C331" s="96" t="s">
        <v>348</v>
      </c>
      <c r="D331" s="38">
        <f>'№ 8'!E132</f>
        <v>7.7</v>
      </c>
      <c r="E331" s="38">
        <f>'№ 8'!F132</f>
        <v>7.7</v>
      </c>
      <c r="F331" s="38">
        <f>'№ 8'!G132</f>
        <v>7.7</v>
      </c>
    </row>
    <row r="332" spans="1:6" ht="47.25">
      <c r="A332" s="47">
        <v>9990225000</v>
      </c>
      <c r="B332" s="47"/>
      <c r="C332" s="96" t="s">
        <v>131</v>
      </c>
      <c r="D332" s="38">
        <f>D333+D335</f>
        <v>35500.9</v>
      </c>
      <c r="E332" s="38">
        <f t="shared" ref="E332:F332" si="149">E333+E335</f>
        <v>35500.9</v>
      </c>
      <c r="F332" s="38">
        <f t="shared" si="149"/>
        <v>35500.9</v>
      </c>
    </row>
    <row r="333" spans="1:6" ht="63">
      <c r="A333" s="47">
        <v>9990225000</v>
      </c>
      <c r="B333" s="47" t="s">
        <v>71</v>
      </c>
      <c r="C333" s="96" t="s">
        <v>1</v>
      </c>
      <c r="D333" s="38">
        <f>D334</f>
        <v>35322.6</v>
      </c>
      <c r="E333" s="38">
        <f t="shared" ref="E333:F333" si="150">E334</f>
        <v>35322.6</v>
      </c>
      <c r="F333" s="38">
        <f t="shared" si="150"/>
        <v>35322.6</v>
      </c>
    </row>
    <row r="334" spans="1:6" ht="31.5">
      <c r="A334" s="47">
        <v>9990225000</v>
      </c>
      <c r="B334" s="47">
        <v>120</v>
      </c>
      <c r="C334" s="96" t="s">
        <v>352</v>
      </c>
      <c r="D334" s="38">
        <f>'№ 8'!E362+'№ 8'!E135+'№ 8'!E58+'№ 8'!E40</f>
        <v>35322.6</v>
      </c>
      <c r="E334" s="38">
        <f>'№ 8'!F362+'№ 8'!F135+'№ 8'!F58+'№ 8'!F40</f>
        <v>35322.6</v>
      </c>
      <c r="F334" s="38">
        <f>'№ 8'!G362+'№ 8'!G135+'№ 8'!G58+'№ 8'!G40</f>
        <v>35322.6</v>
      </c>
    </row>
    <row r="335" spans="1:6">
      <c r="A335" s="47">
        <v>9990225000</v>
      </c>
      <c r="B335" s="47" t="s">
        <v>73</v>
      </c>
      <c r="C335" s="96" t="s">
        <v>74</v>
      </c>
      <c r="D335" s="38">
        <f>D336</f>
        <v>178.3</v>
      </c>
      <c r="E335" s="38">
        <f t="shared" ref="E335:F335" si="151">E336</f>
        <v>178.3</v>
      </c>
      <c r="F335" s="38">
        <f t="shared" si="151"/>
        <v>178.3</v>
      </c>
    </row>
    <row r="336" spans="1:6">
      <c r="A336" s="47">
        <v>9990225000</v>
      </c>
      <c r="B336" s="47">
        <v>850</v>
      </c>
      <c r="C336" s="96" t="s">
        <v>112</v>
      </c>
      <c r="D336" s="38">
        <f>'№ 8'!E42+'№ 8'!E60</f>
        <v>178.3</v>
      </c>
      <c r="E336" s="38">
        <f>'№ 8'!F42+'№ 8'!F60</f>
        <v>178.3</v>
      </c>
      <c r="F336" s="38">
        <f>'№ 8'!G42+'№ 8'!G60</f>
        <v>178.3</v>
      </c>
    </row>
    <row r="337" spans="1:6" ht="47.25">
      <c r="A337" s="47">
        <v>9990226000</v>
      </c>
      <c r="B337" s="47"/>
      <c r="C337" s="96" t="s">
        <v>180</v>
      </c>
      <c r="D337" s="38">
        <f>D338</f>
        <v>662.3</v>
      </c>
      <c r="E337" s="38">
        <f t="shared" ref="E337:F337" si="152">E338</f>
        <v>662.3</v>
      </c>
      <c r="F337" s="38">
        <f t="shared" si="152"/>
        <v>662.3</v>
      </c>
    </row>
    <row r="338" spans="1:6" ht="63">
      <c r="A338" s="47">
        <v>9990226000</v>
      </c>
      <c r="B338" s="47" t="s">
        <v>71</v>
      </c>
      <c r="C338" s="96" t="s">
        <v>1</v>
      </c>
      <c r="D338" s="38">
        <f>D339</f>
        <v>662.3</v>
      </c>
      <c r="E338" s="38">
        <f t="shared" ref="E338:F338" si="153">E339</f>
        <v>662.3</v>
      </c>
      <c r="F338" s="38">
        <f t="shared" si="153"/>
        <v>662.3</v>
      </c>
    </row>
    <row r="339" spans="1:6" ht="31.5">
      <c r="A339" s="47">
        <v>9990226000</v>
      </c>
      <c r="B339" s="47">
        <v>120</v>
      </c>
      <c r="C339" s="96" t="s">
        <v>352</v>
      </c>
      <c r="D339" s="38">
        <f>'№ 8'!E153+'№ 8'!E138+'№ 8'!E45</f>
        <v>662.3</v>
      </c>
      <c r="E339" s="38">
        <f>'№ 8'!F153+'№ 8'!F138+'№ 8'!F45</f>
        <v>662.3</v>
      </c>
      <c r="F339" s="38">
        <f>'№ 8'!G153+'№ 8'!G138+'№ 8'!G45</f>
        <v>662.3</v>
      </c>
    </row>
    <row r="340" spans="1:6" ht="31.5">
      <c r="A340" s="47">
        <v>9990259300</v>
      </c>
      <c r="B340" s="47"/>
      <c r="C340" s="96" t="s">
        <v>195</v>
      </c>
      <c r="D340" s="38">
        <f>D341+D343</f>
        <v>1326.5</v>
      </c>
      <c r="E340" s="38">
        <f>E341+E343</f>
        <v>1381.2</v>
      </c>
      <c r="F340" s="38">
        <f>F341+F343</f>
        <v>1433.4</v>
      </c>
    </row>
    <row r="341" spans="1:6" ht="63">
      <c r="A341" s="47">
        <v>9990259300</v>
      </c>
      <c r="B341" s="47" t="s">
        <v>71</v>
      </c>
      <c r="C341" s="96" t="s">
        <v>1</v>
      </c>
      <c r="D341" s="38">
        <f>D342</f>
        <v>1212.2</v>
      </c>
      <c r="E341" s="38">
        <f>E342</f>
        <v>1212.2</v>
      </c>
      <c r="F341" s="38">
        <f>F342</f>
        <v>1212.2</v>
      </c>
    </row>
    <row r="342" spans="1:6" ht="31.5">
      <c r="A342" s="47">
        <v>9990259300</v>
      </c>
      <c r="B342" s="47">
        <v>120</v>
      </c>
      <c r="C342" s="96" t="s">
        <v>352</v>
      </c>
      <c r="D342" s="38">
        <f>'№ 8'!E156</f>
        <v>1212.2</v>
      </c>
      <c r="E342" s="38">
        <f>'№ 8'!F156</f>
        <v>1212.2</v>
      </c>
      <c r="F342" s="38">
        <f>'№ 8'!G156</f>
        <v>1212.2</v>
      </c>
    </row>
    <row r="343" spans="1:6" ht="31.5">
      <c r="A343" s="47">
        <v>9990259300</v>
      </c>
      <c r="B343" s="47" t="s">
        <v>72</v>
      </c>
      <c r="C343" s="96" t="s">
        <v>102</v>
      </c>
      <c r="D343" s="38">
        <f>D344</f>
        <v>114.3</v>
      </c>
      <c r="E343" s="38">
        <f t="shared" ref="E343:F343" si="154">E344</f>
        <v>169</v>
      </c>
      <c r="F343" s="38">
        <f t="shared" si="154"/>
        <v>221.2</v>
      </c>
    </row>
    <row r="344" spans="1:6" ht="31.5">
      <c r="A344" s="47">
        <v>9990259300</v>
      </c>
      <c r="B344" s="47">
        <v>240</v>
      </c>
      <c r="C344" s="96" t="s">
        <v>348</v>
      </c>
      <c r="D344" s="38">
        <f>'№ 8'!E158</f>
        <v>114.3</v>
      </c>
      <c r="E344" s="38">
        <f>'№ 8'!F158</f>
        <v>169</v>
      </c>
      <c r="F344" s="38">
        <f>'№ 8'!G158</f>
        <v>221.2</v>
      </c>
    </row>
    <row r="345" spans="1:6" ht="31.5">
      <c r="A345" s="47">
        <v>9990300000</v>
      </c>
      <c r="B345" s="47"/>
      <c r="C345" s="96" t="s">
        <v>193</v>
      </c>
      <c r="D345" s="38">
        <f>D346+D348+D350</f>
        <v>28682.6</v>
      </c>
      <c r="E345" s="38">
        <f t="shared" ref="E345:F345" si="155">E346+E348+E350</f>
        <v>28682.6</v>
      </c>
      <c r="F345" s="38">
        <f t="shared" si="155"/>
        <v>28682.6</v>
      </c>
    </row>
    <row r="346" spans="1:6" ht="63">
      <c r="A346" s="47">
        <v>9990300000</v>
      </c>
      <c r="B346" s="47" t="s">
        <v>71</v>
      </c>
      <c r="C346" s="96" t="s">
        <v>1</v>
      </c>
      <c r="D346" s="38">
        <f>D347</f>
        <v>20347.599999999999</v>
      </c>
      <c r="E346" s="38">
        <f t="shared" ref="E346:F346" si="156">E347</f>
        <v>20347.599999999999</v>
      </c>
      <c r="F346" s="38">
        <f t="shared" si="156"/>
        <v>20347.599999999999</v>
      </c>
    </row>
    <row r="347" spans="1:6">
      <c r="A347" s="47">
        <v>9990300000</v>
      </c>
      <c r="B347" s="47">
        <v>110</v>
      </c>
      <c r="C347" s="99" t="s">
        <v>194</v>
      </c>
      <c r="D347" s="38">
        <f>'№ 8'!E141</f>
        <v>20347.599999999999</v>
      </c>
      <c r="E347" s="38">
        <f>'№ 8'!F141</f>
        <v>20347.599999999999</v>
      </c>
      <c r="F347" s="38">
        <f>'№ 8'!G141</f>
        <v>20347.599999999999</v>
      </c>
    </row>
    <row r="348" spans="1:6" ht="31.5">
      <c r="A348" s="47">
        <v>9990300000</v>
      </c>
      <c r="B348" s="47" t="s">
        <v>72</v>
      </c>
      <c r="C348" s="96" t="s">
        <v>102</v>
      </c>
      <c r="D348" s="38">
        <f>D349</f>
        <v>7883.8</v>
      </c>
      <c r="E348" s="38">
        <f t="shared" ref="E348:F348" si="157">E349</f>
        <v>7883.8</v>
      </c>
      <c r="F348" s="38">
        <f t="shared" si="157"/>
        <v>7883.8</v>
      </c>
    </row>
    <row r="349" spans="1:6" ht="31.5">
      <c r="A349" s="47">
        <v>9990300000</v>
      </c>
      <c r="B349" s="47">
        <v>240</v>
      </c>
      <c r="C349" s="96" t="s">
        <v>348</v>
      </c>
      <c r="D349" s="38">
        <f>'№ 8'!E143</f>
        <v>7883.8</v>
      </c>
      <c r="E349" s="38">
        <f>'№ 8'!F143</f>
        <v>7883.8</v>
      </c>
      <c r="F349" s="38">
        <f>'№ 8'!G143</f>
        <v>7883.8</v>
      </c>
    </row>
    <row r="350" spans="1:6">
      <c r="A350" s="47">
        <v>9990300000</v>
      </c>
      <c r="B350" s="47" t="s">
        <v>73</v>
      </c>
      <c r="C350" s="96" t="s">
        <v>74</v>
      </c>
      <c r="D350" s="38">
        <f>D351</f>
        <v>451.2</v>
      </c>
      <c r="E350" s="38">
        <f t="shared" ref="E350:F350" si="158">E351</f>
        <v>451.2</v>
      </c>
      <c r="F350" s="38">
        <f t="shared" si="158"/>
        <v>451.2</v>
      </c>
    </row>
    <row r="351" spans="1:6">
      <c r="A351" s="47">
        <v>9990300000</v>
      </c>
      <c r="B351" s="47">
        <v>850</v>
      </c>
      <c r="C351" s="96" t="s">
        <v>112</v>
      </c>
      <c r="D351" s="38">
        <f>'№ 8'!E145+'№ 8'!E364</f>
        <v>451.2</v>
      </c>
      <c r="E351" s="38">
        <f>'№ 8'!F145+'№ 8'!F364</f>
        <v>451.2</v>
      </c>
      <c r="F351" s="38">
        <f>'№ 8'!G145+'№ 8'!G364</f>
        <v>451.2</v>
      </c>
    </row>
  </sheetData>
  <autoFilter ref="A1:F351">
    <filterColumn colId="0" showButton="0"/>
    <filterColumn colId="1" showButton="0"/>
    <filterColumn colId="2" showButton="0"/>
    <filterColumn colId="3" showButton="0"/>
    <filterColumn colId="4" showButton="0"/>
  </autoFilter>
  <mergeCells count="8">
    <mergeCell ref="A1:F1"/>
    <mergeCell ref="A2:F2"/>
    <mergeCell ref="A3:A5"/>
    <mergeCell ref="B3:B5"/>
    <mergeCell ref="C3:C5"/>
    <mergeCell ref="D3:F3"/>
    <mergeCell ref="D4:D5"/>
    <mergeCell ref="E4:F4"/>
  </mergeCells>
  <pageMargins left="0.59055118110236227" right="0.19685039370078741" top="0.19685039370078741" bottom="0.19685039370078741" header="0.31496062992125984" footer="0.31496062992125984"/>
  <pageSetup paperSize="9" scale="70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0"/>
  <sheetViews>
    <sheetView workbookViewId="0">
      <selection activeCell="F2" sqref="F2"/>
    </sheetView>
  </sheetViews>
  <sheetFormatPr defaultColWidth="8.85546875" defaultRowHeight="15.75"/>
  <cols>
    <col min="1" max="1" width="55.28515625" style="3" customWidth="1"/>
    <col min="2" max="2" width="15" style="3" customWidth="1"/>
    <col min="3" max="3" width="12" style="3" customWidth="1"/>
    <col min="4" max="4" width="11.85546875" style="3" customWidth="1"/>
    <col min="5" max="5" width="51.28515625" style="3" customWidth="1"/>
    <col min="6" max="6" width="6.28515625" style="3" customWidth="1"/>
    <col min="7" max="7" width="15" style="3" customWidth="1"/>
    <col min="8" max="8" width="10.85546875" style="3" customWidth="1"/>
    <col min="9" max="9" width="11.140625" style="3" customWidth="1"/>
    <col min="10" max="10" width="10.7109375" style="3" customWidth="1"/>
    <col min="11" max="16384" width="8.85546875" style="3"/>
  </cols>
  <sheetData>
    <row r="1" spans="1:10" ht="46.9" customHeight="1">
      <c r="A1" s="92" t="s">
        <v>69</v>
      </c>
      <c r="B1" s="92" t="s">
        <v>69</v>
      </c>
      <c r="C1" s="92" t="s">
        <v>69</v>
      </c>
      <c r="D1" s="92" t="s">
        <v>69</v>
      </c>
      <c r="E1" s="92" t="s">
        <v>69</v>
      </c>
      <c r="F1" s="229" t="s">
        <v>613</v>
      </c>
      <c r="G1" s="229"/>
      <c r="H1" s="229"/>
      <c r="I1" s="229"/>
      <c r="J1" s="229"/>
    </row>
    <row r="2" spans="1:10" ht="46.9" customHeight="1">
      <c r="A2" s="193"/>
      <c r="B2" s="193"/>
      <c r="C2" s="193"/>
      <c r="D2" s="193"/>
      <c r="E2" s="193"/>
      <c r="F2" s="193"/>
      <c r="G2" s="193"/>
      <c r="H2" s="193"/>
      <c r="I2" s="193"/>
      <c r="J2" s="193"/>
    </row>
    <row r="3" spans="1:10" ht="49.9" customHeight="1">
      <c r="A3" s="230" t="s">
        <v>378</v>
      </c>
      <c r="B3" s="230"/>
      <c r="C3" s="230"/>
      <c r="D3" s="230"/>
      <c r="E3" s="230"/>
      <c r="F3" s="230"/>
      <c r="G3" s="230"/>
      <c r="H3" s="230"/>
      <c r="I3" s="230"/>
      <c r="J3" s="230"/>
    </row>
    <row r="4" spans="1:10" ht="63.6" customHeight="1">
      <c r="A4" s="234" t="s">
        <v>358</v>
      </c>
      <c r="B4" s="234" t="s">
        <v>359</v>
      </c>
      <c r="C4" s="234"/>
      <c r="D4" s="234"/>
      <c r="E4" s="234"/>
      <c r="F4" s="234" t="s">
        <v>360</v>
      </c>
      <c r="G4" s="234"/>
      <c r="H4" s="234" t="s">
        <v>361</v>
      </c>
      <c r="I4" s="234"/>
      <c r="J4" s="234"/>
    </row>
    <row r="5" spans="1:10" ht="41.65" customHeight="1">
      <c r="A5" s="234" t="s">
        <v>358</v>
      </c>
      <c r="B5" s="95" t="s">
        <v>362</v>
      </c>
      <c r="C5" s="95" t="s">
        <v>363</v>
      </c>
      <c r="D5" s="95" t="s">
        <v>364</v>
      </c>
      <c r="E5" s="95" t="s">
        <v>365</v>
      </c>
      <c r="F5" s="95" t="s">
        <v>38</v>
      </c>
      <c r="G5" s="95" t="s">
        <v>366</v>
      </c>
      <c r="H5" s="95" t="s">
        <v>367</v>
      </c>
      <c r="I5" s="95" t="s">
        <v>368</v>
      </c>
      <c r="J5" s="95" t="s">
        <v>379</v>
      </c>
    </row>
    <row r="6" spans="1:10" ht="23.25" customHeight="1">
      <c r="A6" s="95" t="s">
        <v>4</v>
      </c>
      <c r="B6" s="95" t="s">
        <v>80</v>
      </c>
      <c r="C6" s="95" t="s">
        <v>81</v>
      </c>
      <c r="D6" s="95" t="s">
        <v>82</v>
      </c>
      <c r="E6" s="95" t="s">
        <v>83</v>
      </c>
      <c r="F6" s="95" t="s">
        <v>84</v>
      </c>
      <c r="G6" s="95" t="s">
        <v>100</v>
      </c>
      <c r="H6" s="95">
        <v>8</v>
      </c>
      <c r="I6" s="95">
        <v>9</v>
      </c>
      <c r="J6" s="95">
        <v>10</v>
      </c>
    </row>
    <row r="7" spans="1:10" ht="54.6" customHeight="1">
      <c r="A7" s="25" t="s">
        <v>158</v>
      </c>
      <c r="B7" s="124" t="s">
        <v>369</v>
      </c>
      <c r="C7" s="123" t="s">
        <v>370</v>
      </c>
      <c r="D7" s="123" t="s">
        <v>371</v>
      </c>
      <c r="E7" s="124" t="s">
        <v>372</v>
      </c>
      <c r="F7" s="123" t="s">
        <v>40</v>
      </c>
      <c r="G7" s="10" t="s">
        <v>252</v>
      </c>
      <c r="H7" s="7">
        <f>'№ 7'!F255</f>
        <v>36</v>
      </c>
      <c r="I7" s="7">
        <f>'№ 7'!G255</f>
        <v>36</v>
      </c>
      <c r="J7" s="7">
        <f>'№ 7'!H255</f>
        <v>36</v>
      </c>
    </row>
    <row r="8" spans="1:10" ht="104.45" customHeight="1">
      <c r="A8" s="13" t="s">
        <v>70</v>
      </c>
      <c r="B8" s="13" t="s">
        <v>369</v>
      </c>
      <c r="C8" s="109">
        <v>42962</v>
      </c>
      <c r="D8" s="95">
        <v>109</v>
      </c>
      <c r="E8" s="13" t="s">
        <v>373</v>
      </c>
      <c r="F8" s="95" t="s">
        <v>56</v>
      </c>
      <c r="G8" s="93">
        <v>1240420390</v>
      </c>
      <c r="H8" s="7">
        <f>'№ 7'!F282</f>
        <v>1639.8999999999999</v>
      </c>
      <c r="I8" s="7">
        <f>'№ 7'!G282</f>
        <v>1639.8999999999999</v>
      </c>
      <c r="J8" s="7">
        <f>'№ 7'!H282</f>
        <v>1639.8999999999999</v>
      </c>
    </row>
    <row r="9" spans="1:10" ht="62.45" customHeight="1">
      <c r="A9" s="13" t="s">
        <v>241</v>
      </c>
      <c r="B9" s="13" t="s">
        <v>369</v>
      </c>
      <c r="C9" s="95" t="s">
        <v>374</v>
      </c>
      <c r="D9" s="95" t="s">
        <v>375</v>
      </c>
      <c r="E9" s="13" t="s">
        <v>376</v>
      </c>
      <c r="F9" s="95" t="s">
        <v>42</v>
      </c>
      <c r="G9" s="94">
        <v>1240220350</v>
      </c>
      <c r="H9" s="7">
        <f>'№ 7'!F295</f>
        <v>107.1</v>
      </c>
      <c r="I9" s="7">
        <f>'№ 7'!G295</f>
        <v>107.1</v>
      </c>
      <c r="J9" s="7">
        <f>'№ 7'!H295</f>
        <v>107.1</v>
      </c>
    </row>
    <row r="10" spans="1:10" ht="25.15" customHeight="1">
      <c r="A10" s="5" t="s">
        <v>377</v>
      </c>
      <c r="B10" s="40" t="s">
        <v>69</v>
      </c>
      <c r="C10" s="40" t="s">
        <v>69</v>
      </c>
      <c r="D10" s="40" t="s">
        <v>69</v>
      </c>
      <c r="E10" s="40" t="s">
        <v>69</v>
      </c>
      <c r="F10" s="40" t="s">
        <v>69</v>
      </c>
      <c r="G10" s="40" t="s">
        <v>69</v>
      </c>
      <c r="H10" s="6">
        <f>H7+H8+H9</f>
        <v>1782.9999999999998</v>
      </c>
      <c r="I10" s="6">
        <f t="shared" ref="I10:J10" si="0">I7+I8+I9</f>
        <v>1782.9999999999998</v>
      </c>
      <c r="J10" s="6">
        <f t="shared" si="0"/>
        <v>1782.9999999999998</v>
      </c>
    </row>
  </sheetData>
  <mergeCells count="6">
    <mergeCell ref="F1:J1"/>
    <mergeCell ref="A3:J3"/>
    <mergeCell ref="A4:A5"/>
    <mergeCell ref="B4:E4"/>
    <mergeCell ref="F4:G4"/>
    <mergeCell ref="H4:J4"/>
  </mergeCells>
  <pageMargins left="0.59055118110236227" right="0.19685039370078741" top="0.19685039370078741" bottom="0.19685039370078741" header="0.31496062992125984" footer="0.31496062992125984"/>
  <pageSetup paperSize="9" scale="70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27"/>
  <sheetViews>
    <sheetView view="pageBreakPreview" zoomScale="76" zoomScaleSheetLayoutView="76" workbookViewId="0">
      <selection activeCell="I28" sqref="I28"/>
    </sheetView>
  </sheetViews>
  <sheetFormatPr defaultColWidth="9.140625" defaultRowHeight="15.75"/>
  <cols>
    <col min="1" max="1" width="6.140625" style="125" customWidth="1"/>
    <col min="2" max="2" width="29.7109375" style="126" customWidth="1"/>
    <col min="3" max="3" width="15.5703125" style="126" customWidth="1"/>
    <col min="4" max="4" width="9.5703125" style="119" customWidth="1"/>
    <col min="5" max="5" width="11.7109375" style="119" customWidth="1"/>
    <col min="6" max="6" width="13.140625" style="119" customWidth="1"/>
    <col min="7" max="7" width="10.85546875" style="127" customWidth="1"/>
    <col min="8" max="8" width="12.28515625" style="119" bestFit="1" customWidth="1"/>
    <col min="9" max="9" width="12.140625" style="119" customWidth="1"/>
    <col min="10" max="10" width="12.7109375" style="119" customWidth="1"/>
    <col min="11" max="11" width="9.28515625" style="127" customWidth="1"/>
    <col min="12" max="12" width="12.28515625" style="119" bestFit="1" customWidth="1"/>
    <col min="13" max="13" width="13.140625" style="119" customWidth="1"/>
    <col min="14" max="14" width="13.5703125" style="119" customWidth="1"/>
    <col min="15" max="15" width="9.5703125" style="127" customWidth="1"/>
    <col min="16" max="16" width="14.85546875" style="119" customWidth="1"/>
    <col min="17" max="256" width="9.140625" style="126"/>
    <col min="257" max="257" width="5.5703125" style="126" customWidth="1"/>
    <col min="258" max="258" width="33.5703125" style="126" customWidth="1"/>
    <col min="259" max="259" width="15.5703125" style="126" customWidth="1"/>
    <col min="260" max="260" width="9.5703125" style="126" customWidth="1"/>
    <col min="261" max="261" width="11.7109375" style="126" customWidth="1"/>
    <col min="262" max="262" width="13.140625" style="126" customWidth="1"/>
    <col min="263" max="263" width="10.85546875" style="126" customWidth="1"/>
    <col min="264" max="264" width="9.28515625" style="126" bestFit="1" customWidth="1"/>
    <col min="265" max="265" width="12.140625" style="126" customWidth="1"/>
    <col min="266" max="266" width="12.7109375" style="126" customWidth="1"/>
    <col min="267" max="267" width="9.28515625" style="126" customWidth="1"/>
    <col min="268" max="268" width="9.28515625" style="126" bestFit="1" customWidth="1"/>
    <col min="269" max="269" width="13.140625" style="126" customWidth="1"/>
    <col min="270" max="270" width="13.5703125" style="126" customWidth="1"/>
    <col min="271" max="271" width="9.5703125" style="126" customWidth="1"/>
    <col min="272" max="272" width="14.85546875" style="126" customWidth="1"/>
    <col min="273" max="512" width="9.140625" style="126"/>
    <col min="513" max="513" width="5.5703125" style="126" customWidth="1"/>
    <col min="514" max="514" width="33.5703125" style="126" customWidth="1"/>
    <col min="515" max="515" width="15.5703125" style="126" customWidth="1"/>
    <col min="516" max="516" width="9.5703125" style="126" customWidth="1"/>
    <col min="517" max="517" width="11.7109375" style="126" customWidth="1"/>
    <col min="518" max="518" width="13.140625" style="126" customWidth="1"/>
    <col min="519" max="519" width="10.85546875" style="126" customWidth="1"/>
    <col min="520" max="520" width="9.28515625" style="126" bestFit="1" customWidth="1"/>
    <col min="521" max="521" width="12.140625" style="126" customWidth="1"/>
    <col min="522" max="522" width="12.7109375" style="126" customWidth="1"/>
    <col min="523" max="523" width="9.28515625" style="126" customWidth="1"/>
    <col min="524" max="524" width="9.28515625" style="126" bestFit="1" customWidth="1"/>
    <col min="525" max="525" width="13.140625" style="126" customWidth="1"/>
    <col min="526" max="526" width="13.5703125" style="126" customWidth="1"/>
    <col min="527" max="527" width="9.5703125" style="126" customWidth="1"/>
    <col min="528" max="528" width="14.85546875" style="126" customWidth="1"/>
    <col min="529" max="768" width="9.140625" style="126"/>
    <col min="769" max="769" width="5.5703125" style="126" customWidth="1"/>
    <col min="770" max="770" width="33.5703125" style="126" customWidth="1"/>
    <col min="771" max="771" width="15.5703125" style="126" customWidth="1"/>
    <col min="772" max="772" width="9.5703125" style="126" customWidth="1"/>
    <col min="773" max="773" width="11.7109375" style="126" customWidth="1"/>
    <col min="774" max="774" width="13.140625" style="126" customWidth="1"/>
    <col min="775" max="775" width="10.85546875" style="126" customWidth="1"/>
    <col min="776" max="776" width="9.28515625" style="126" bestFit="1" customWidth="1"/>
    <col min="777" max="777" width="12.140625" style="126" customWidth="1"/>
    <col min="778" max="778" width="12.7109375" style="126" customWidth="1"/>
    <col min="779" max="779" width="9.28515625" style="126" customWidth="1"/>
    <col min="780" max="780" width="9.28515625" style="126" bestFit="1" customWidth="1"/>
    <col min="781" max="781" width="13.140625" style="126" customWidth="1"/>
    <col min="782" max="782" width="13.5703125" style="126" customWidth="1"/>
    <col min="783" max="783" width="9.5703125" style="126" customWidth="1"/>
    <col min="784" max="784" width="14.85546875" style="126" customWidth="1"/>
    <col min="785" max="1024" width="9.140625" style="126"/>
    <col min="1025" max="1025" width="5.5703125" style="126" customWidth="1"/>
    <col min="1026" max="1026" width="33.5703125" style="126" customWidth="1"/>
    <col min="1027" max="1027" width="15.5703125" style="126" customWidth="1"/>
    <col min="1028" max="1028" width="9.5703125" style="126" customWidth="1"/>
    <col min="1029" max="1029" width="11.7109375" style="126" customWidth="1"/>
    <col min="1030" max="1030" width="13.140625" style="126" customWidth="1"/>
    <col min="1031" max="1031" width="10.85546875" style="126" customWidth="1"/>
    <col min="1032" max="1032" width="9.28515625" style="126" bestFit="1" customWidth="1"/>
    <col min="1033" max="1033" width="12.140625" style="126" customWidth="1"/>
    <col min="1034" max="1034" width="12.7109375" style="126" customWidth="1"/>
    <col min="1035" max="1035" width="9.28515625" style="126" customWidth="1"/>
    <col min="1036" max="1036" width="9.28515625" style="126" bestFit="1" customWidth="1"/>
    <col min="1037" max="1037" width="13.140625" style="126" customWidth="1"/>
    <col min="1038" max="1038" width="13.5703125" style="126" customWidth="1"/>
    <col min="1039" max="1039" width="9.5703125" style="126" customWidth="1"/>
    <col min="1040" max="1040" width="14.85546875" style="126" customWidth="1"/>
    <col min="1041" max="1280" width="9.140625" style="126"/>
    <col min="1281" max="1281" width="5.5703125" style="126" customWidth="1"/>
    <col min="1282" max="1282" width="33.5703125" style="126" customWidth="1"/>
    <col min="1283" max="1283" width="15.5703125" style="126" customWidth="1"/>
    <col min="1284" max="1284" width="9.5703125" style="126" customWidth="1"/>
    <col min="1285" max="1285" width="11.7109375" style="126" customWidth="1"/>
    <col min="1286" max="1286" width="13.140625" style="126" customWidth="1"/>
    <col min="1287" max="1287" width="10.85546875" style="126" customWidth="1"/>
    <col min="1288" max="1288" width="9.28515625" style="126" bestFit="1" customWidth="1"/>
    <col min="1289" max="1289" width="12.140625" style="126" customWidth="1"/>
    <col min="1290" max="1290" width="12.7109375" style="126" customWidth="1"/>
    <col min="1291" max="1291" width="9.28515625" style="126" customWidth="1"/>
    <col min="1292" max="1292" width="9.28515625" style="126" bestFit="1" customWidth="1"/>
    <col min="1293" max="1293" width="13.140625" style="126" customWidth="1"/>
    <col min="1294" max="1294" width="13.5703125" style="126" customWidth="1"/>
    <col min="1295" max="1295" width="9.5703125" style="126" customWidth="1"/>
    <col min="1296" max="1296" width="14.85546875" style="126" customWidth="1"/>
    <col min="1297" max="1536" width="9.140625" style="126"/>
    <col min="1537" max="1537" width="5.5703125" style="126" customWidth="1"/>
    <col min="1538" max="1538" width="33.5703125" style="126" customWidth="1"/>
    <col min="1539" max="1539" width="15.5703125" style="126" customWidth="1"/>
    <col min="1540" max="1540" width="9.5703125" style="126" customWidth="1"/>
    <col min="1541" max="1541" width="11.7109375" style="126" customWidth="1"/>
    <col min="1542" max="1542" width="13.140625" style="126" customWidth="1"/>
    <col min="1543" max="1543" width="10.85546875" style="126" customWidth="1"/>
    <col min="1544" max="1544" width="9.28515625" style="126" bestFit="1" customWidth="1"/>
    <col min="1545" max="1545" width="12.140625" style="126" customWidth="1"/>
    <col min="1546" max="1546" width="12.7109375" style="126" customWidth="1"/>
    <col min="1547" max="1547" width="9.28515625" style="126" customWidth="1"/>
    <col min="1548" max="1548" width="9.28515625" style="126" bestFit="1" customWidth="1"/>
    <col min="1549" max="1549" width="13.140625" style="126" customWidth="1"/>
    <col min="1550" max="1550" width="13.5703125" style="126" customWidth="1"/>
    <col min="1551" max="1551" width="9.5703125" style="126" customWidth="1"/>
    <col min="1552" max="1552" width="14.85546875" style="126" customWidth="1"/>
    <col min="1553" max="1792" width="9.140625" style="126"/>
    <col min="1793" max="1793" width="5.5703125" style="126" customWidth="1"/>
    <col min="1794" max="1794" width="33.5703125" style="126" customWidth="1"/>
    <col min="1795" max="1795" width="15.5703125" style="126" customWidth="1"/>
    <col min="1796" max="1796" width="9.5703125" style="126" customWidth="1"/>
    <col min="1797" max="1797" width="11.7109375" style="126" customWidth="1"/>
    <col min="1798" max="1798" width="13.140625" style="126" customWidth="1"/>
    <col min="1799" max="1799" width="10.85546875" style="126" customWidth="1"/>
    <col min="1800" max="1800" width="9.28515625" style="126" bestFit="1" customWidth="1"/>
    <col min="1801" max="1801" width="12.140625" style="126" customWidth="1"/>
    <col min="1802" max="1802" width="12.7109375" style="126" customWidth="1"/>
    <col min="1803" max="1803" width="9.28515625" style="126" customWidth="1"/>
    <col min="1804" max="1804" width="9.28515625" style="126" bestFit="1" customWidth="1"/>
    <col min="1805" max="1805" width="13.140625" style="126" customWidth="1"/>
    <col min="1806" max="1806" width="13.5703125" style="126" customWidth="1"/>
    <col min="1807" max="1807" width="9.5703125" style="126" customWidth="1"/>
    <col min="1808" max="1808" width="14.85546875" style="126" customWidth="1"/>
    <col min="1809" max="2048" width="9.140625" style="126"/>
    <col min="2049" max="2049" width="5.5703125" style="126" customWidth="1"/>
    <col min="2050" max="2050" width="33.5703125" style="126" customWidth="1"/>
    <col min="2051" max="2051" width="15.5703125" style="126" customWidth="1"/>
    <col min="2052" max="2052" width="9.5703125" style="126" customWidth="1"/>
    <col min="2053" max="2053" width="11.7109375" style="126" customWidth="1"/>
    <col min="2054" max="2054" width="13.140625" style="126" customWidth="1"/>
    <col min="2055" max="2055" width="10.85546875" style="126" customWidth="1"/>
    <col min="2056" max="2056" width="9.28515625" style="126" bestFit="1" customWidth="1"/>
    <col min="2057" max="2057" width="12.140625" style="126" customWidth="1"/>
    <col min="2058" max="2058" width="12.7109375" style="126" customWidth="1"/>
    <col min="2059" max="2059" width="9.28515625" style="126" customWidth="1"/>
    <col min="2060" max="2060" width="9.28515625" style="126" bestFit="1" customWidth="1"/>
    <col min="2061" max="2061" width="13.140625" style="126" customWidth="1"/>
    <col min="2062" max="2062" width="13.5703125" style="126" customWidth="1"/>
    <col min="2063" max="2063" width="9.5703125" style="126" customWidth="1"/>
    <col min="2064" max="2064" width="14.85546875" style="126" customWidth="1"/>
    <col min="2065" max="2304" width="9.140625" style="126"/>
    <col min="2305" max="2305" width="5.5703125" style="126" customWidth="1"/>
    <col min="2306" max="2306" width="33.5703125" style="126" customWidth="1"/>
    <col min="2307" max="2307" width="15.5703125" style="126" customWidth="1"/>
    <col min="2308" max="2308" width="9.5703125" style="126" customWidth="1"/>
    <col min="2309" max="2309" width="11.7109375" style="126" customWidth="1"/>
    <col min="2310" max="2310" width="13.140625" style="126" customWidth="1"/>
    <col min="2311" max="2311" width="10.85546875" style="126" customWidth="1"/>
    <col min="2312" max="2312" width="9.28515625" style="126" bestFit="1" customWidth="1"/>
    <col min="2313" max="2313" width="12.140625" style="126" customWidth="1"/>
    <col min="2314" max="2314" width="12.7109375" style="126" customWidth="1"/>
    <col min="2315" max="2315" width="9.28515625" style="126" customWidth="1"/>
    <col min="2316" max="2316" width="9.28515625" style="126" bestFit="1" customWidth="1"/>
    <col min="2317" max="2317" width="13.140625" style="126" customWidth="1"/>
    <col min="2318" max="2318" width="13.5703125" style="126" customWidth="1"/>
    <col min="2319" max="2319" width="9.5703125" style="126" customWidth="1"/>
    <col min="2320" max="2320" width="14.85546875" style="126" customWidth="1"/>
    <col min="2321" max="2560" width="9.140625" style="126"/>
    <col min="2561" max="2561" width="5.5703125" style="126" customWidth="1"/>
    <col min="2562" max="2562" width="33.5703125" style="126" customWidth="1"/>
    <col min="2563" max="2563" width="15.5703125" style="126" customWidth="1"/>
    <col min="2564" max="2564" width="9.5703125" style="126" customWidth="1"/>
    <col min="2565" max="2565" width="11.7109375" style="126" customWidth="1"/>
    <col min="2566" max="2566" width="13.140625" style="126" customWidth="1"/>
    <col min="2567" max="2567" width="10.85546875" style="126" customWidth="1"/>
    <col min="2568" max="2568" width="9.28515625" style="126" bestFit="1" customWidth="1"/>
    <col min="2569" max="2569" width="12.140625" style="126" customWidth="1"/>
    <col min="2570" max="2570" width="12.7109375" style="126" customWidth="1"/>
    <col min="2571" max="2571" width="9.28515625" style="126" customWidth="1"/>
    <col min="2572" max="2572" width="9.28515625" style="126" bestFit="1" customWidth="1"/>
    <col min="2573" max="2573" width="13.140625" style="126" customWidth="1"/>
    <col min="2574" max="2574" width="13.5703125" style="126" customWidth="1"/>
    <col min="2575" max="2575" width="9.5703125" style="126" customWidth="1"/>
    <col min="2576" max="2576" width="14.85546875" style="126" customWidth="1"/>
    <col min="2577" max="2816" width="9.140625" style="126"/>
    <col min="2817" max="2817" width="5.5703125" style="126" customWidth="1"/>
    <col min="2818" max="2818" width="33.5703125" style="126" customWidth="1"/>
    <col min="2819" max="2819" width="15.5703125" style="126" customWidth="1"/>
    <col min="2820" max="2820" width="9.5703125" style="126" customWidth="1"/>
    <col min="2821" max="2821" width="11.7109375" style="126" customWidth="1"/>
    <col min="2822" max="2822" width="13.140625" style="126" customWidth="1"/>
    <col min="2823" max="2823" width="10.85546875" style="126" customWidth="1"/>
    <col min="2824" max="2824" width="9.28515625" style="126" bestFit="1" customWidth="1"/>
    <col min="2825" max="2825" width="12.140625" style="126" customWidth="1"/>
    <col min="2826" max="2826" width="12.7109375" style="126" customWidth="1"/>
    <col min="2827" max="2827" width="9.28515625" style="126" customWidth="1"/>
    <col min="2828" max="2828" width="9.28515625" style="126" bestFit="1" customWidth="1"/>
    <col min="2829" max="2829" width="13.140625" style="126" customWidth="1"/>
    <col min="2830" max="2830" width="13.5703125" style="126" customWidth="1"/>
    <col min="2831" max="2831" width="9.5703125" style="126" customWidth="1"/>
    <col min="2832" max="2832" width="14.85546875" style="126" customWidth="1"/>
    <col min="2833" max="3072" width="9.140625" style="126"/>
    <col min="3073" max="3073" width="5.5703125" style="126" customWidth="1"/>
    <col min="3074" max="3074" width="33.5703125" style="126" customWidth="1"/>
    <col min="3075" max="3075" width="15.5703125" style="126" customWidth="1"/>
    <col min="3076" max="3076" width="9.5703125" style="126" customWidth="1"/>
    <col min="3077" max="3077" width="11.7109375" style="126" customWidth="1"/>
    <col min="3078" max="3078" width="13.140625" style="126" customWidth="1"/>
    <col min="3079" max="3079" width="10.85546875" style="126" customWidth="1"/>
    <col min="3080" max="3080" width="9.28515625" style="126" bestFit="1" customWidth="1"/>
    <col min="3081" max="3081" width="12.140625" style="126" customWidth="1"/>
    <col min="3082" max="3082" width="12.7109375" style="126" customWidth="1"/>
    <col min="3083" max="3083" width="9.28515625" style="126" customWidth="1"/>
    <col min="3084" max="3084" width="9.28515625" style="126" bestFit="1" customWidth="1"/>
    <col min="3085" max="3085" width="13.140625" style="126" customWidth="1"/>
    <col min="3086" max="3086" width="13.5703125" style="126" customWidth="1"/>
    <col min="3087" max="3087" width="9.5703125" style="126" customWidth="1"/>
    <col min="3088" max="3088" width="14.85546875" style="126" customWidth="1"/>
    <col min="3089" max="3328" width="9.140625" style="126"/>
    <col min="3329" max="3329" width="5.5703125" style="126" customWidth="1"/>
    <col min="3330" max="3330" width="33.5703125" style="126" customWidth="1"/>
    <col min="3331" max="3331" width="15.5703125" style="126" customWidth="1"/>
    <col min="3332" max="3332" width="9.5703125" style="126" customWidth="1"/>
    <col min="3333" max="3333" width="11.7109375" style="126" customWidth="1"/>
    <col min="3334" max="3334" width="13.140625" style="126" customWidth="1"/>
    <col min="3335" max="3335" width="10.85546875" style="126" customWidth="1"/>
    <col min="3336" max="3336" width="9.28515625" style="126" bestFit="1" customWidth="1"/>
    <col min="3337" max="3337" width="12.140625" style="126" customWidth="1"/>
    <col min="3338" max="3338" width="12.7109375" style="126" customWidth="1"/>
    <col min="3339" max="3339" width="9.28515625" style="126" customWidth="1"/>
    <col min="3340" max="3340" width="9.28515625" style="126" bestFit="1" customWidth="1"/>
    <col min="3341" max="3341" width="13.140625" style="126" customWidth="1"/>
    <col min="3342" max="3342" width="13.5703125" style="126" customWidth="1"/>
    <col min="3343" max="3343" width="9.5703125" style="126" customWidth="1"/>
    <col min="3344" max="3344" width="14.85546875" style="126" customWidth="1"/>
    <col min="3345" max="3584" width="9.140625" style="126"/>
    <col min="3585" max="3585" width="5.5703125" style="126" customWidth="1"/>
    <col min="3586" max="3586" width="33.5703125" style="126" customWidth="1"/>
    <col min="3587" max="3587" width="15.5703125" style="126" customWidth="1"/>
    <col min="3588" max="3588" width="9.5703125" style="126" customWidth="1"/>
    <col min="3589" max="3589" width="11.7109375" style="126" customWidth="1"/>
    <col min="3590" max="3590" width="13.140625" style="126" customWidth="1"/>
    <col min="3591" max="3591" width="10.85546875" style="126" customWidth="1"/>
    <col min="3592" max="3592" width="9.28515625" style="126" bestFit="1" customWidth="1"/>
    <col min="3593" max="3593" width="12.140625" style="126" customWidth="1"/>
    <col min="3594" max="3594" width="12.7109375" style="126" customWidth="1"/>
    <col min="3595" max="3595" width="9.28515625" style="126" customWidth="1"/>
    <col min="3596" max="3596" width="9.28515625" style="126" bestFit="1" customWidth="1"/>
    <col min="3597" max="3597" width="13.140625" style="126" customWidth="1"/>
    <col min="3598" max="3598" width="13.5703125" style="126" customWidth="1"/>
    <col min="3599" max="3599" width="9.5703125" style="126" customWidth="1"/>
    <col min="3600" max="3600" width="14.85546875" style="126" customWidth="1"/>
    <col min="3601" max="3840" width="9.140625" style="126"/>
    <col min="3841" max="3841" width="5.5703125" style="126" customWidth="1"/>
    <col min="3842" max="3842" width="33.5703125" style="126" customWidth="1"/>
    <col min="3843" max="3843" width="15.5703125" style="126" customWidth="1"/>
    <col min="3844" max="3844" width="9.5703125" style="126" customWidth="1"/>
    <col min="3845" max="3845" width="11.7109375" style="126" customWidth="1"/>
    <col min="3846" max="3846" width="13.140625" style="126" customWidth="1"/>
    <col min="3847" max="3847" width="10.85546875" style="126" customWidth="1"/>
    <col min="3848" max="3848" width="9.28515625" style="126" bestFit="1" customWidth="1"/>
    <col min="3849" max="3849" width="12.140625" style="126" customWidth="1"/>
    <col min="3850" max="3850" width="12.7109375" style="126" customWidth="1"/>
    <col min="3851" max="3851" width="9.28515625" style="126" customWidth="1"/>
    <col min="3852" max="3852" width="9.28515625" style="126" bestFit="1" customWidth="1"/>
    <col min="3853" max="3853" width="13.140625" style="126" customWidth="1"/>
    <col min="3854" max="3854" width="13.5703125" style="126" customWidth="1"/>
    <col min="3855" max="3855" width="9.5703125" style="126" customWidth="1"/>
    <col min="3856" max="3856" width="14.85546875" style="126" customWidth="1"/>
    <col min="3857" max="4096" width="9.140625" style="126"/>
    <col min="4097" max="4097" width="5.5703125" style="126" customWidth="1"/>
    <col min="4098" max="4098" width="33.5703125" style="126" customWidth="1"/>
    <col min="4099" max="4099" width="15.5703125" style="126" customWidth="1"/>
    <col min="4100" max="4100" width="9.5703125" style="126" customWidth="1"/>
    <col min="4101" max="4101" width="11.7109375" style="126" customWidth="1"/>
    <col min="4102" max="4102" width="13.140625" style="126" customWidth="1"/>
    <col min="4103" max="4103" width="10.85546875" style="126" customWidth="1"/>
    <col min="4104" max="4104" width="9.28515625" style="126" bestFit="1" customWidth="1"/>
    <col min="4105" max="4105" width="12.140625" style="126" customWidth="1"/>
    <col min="4106" max="4106" width="12.7109375" style="126" customWidth="1"/>
    <col min="4107" max="4107" width="9.28515625" style="126" customWidth="1"/>
    <col min="4108" max="4108" width="9.28515625" style="126" bestFit="1" customWidth="1"/>
    <col min="4109" max="4109" width="13.140625" style="126" customWidth="1"/>
    <col min="4110" max="4110" width="13.5703125" style="126" customWidth="1"/>
    <col min="4111" max="4111" width="9.5703125" style="126" customWidth="1"/>
    <col min="4112" max="4112" width="14.85546875" style="126" customWidth="1"/>
    <col min="4113" max="4352" width="9.140625" style="126"/>
    <col min="4353" max="4353" width="5.5703125" style="126" customWidth="1"/>
    <col min="4354" max="4354" width="33.5703125" style="126" customWidth="1"/>
    <col min="4355" max="4355" width="15.5703125" style="126" customWidth="1"/>
    <col min="4356" max="4356" width="9.5703125" style="126" customWidth="1"/>
    <col min="4357" max="4357" width="11.7109375" style="126" customWidth="1"/>
    <col min="4358" max="4358" width="13.140625" style="126" customWidth="1"/>
    <col min="4359" max="4359" width="10.85546875" style="126" customWidth="1"/>
    <col min="4360" max="4360" width="9.28515625" style="126" bestFit="1" customWidth="1"/>
    <col min="4361" max="4361" width="12.140625" style="126" customWidth="1"/>
    <col min="4362" max="4362" width="12.7109375" style="126" customWidth="1"/>
    <col min="4363" max="4363" width="9.28515625" style="126" customWidth="1"/>
    <col min="4364" max="4364" width="9.28515625" style="126" bestFit="1" customWidth="1"/>
    <col min="4365" max="4365" width="13.140625" style="126" customWidth="1"/>
    <col min="4366" max="4366" width="13.5703125" style="126" customWidth="1"/>
    <col min="4367" max="4367" width="9.5703125" style="126" customWidth="1"/>
    <col min="4368" max="4368" width="14.85546875" style="126" customWidth="1"/>
    <col min="4369" max="4608" width="9.140625" style="126"/>
    <col min="4609" max="4609" width="5.5703125" style="126" customWidth="1"/>
    <col min="4610" max="4610" width="33.5703125" style="126" customWidth="1"/>
    <col min="4611" max="4611" width="15.5703125" style="126" customWidth="1"/>
    <col min="4612" max="4612" width="9.5703125" style="126" customWidth="1"/>
    <col min="4613" max="4613" width="11.7109375" style="126" customWidth="1"/>
    <col min="4614" max="4614" width="13.140625" style="126" customWidth="1"/>
    <col min="4615" max="4615" width="10.85546875" style="126" customWidth="1"/>
    <col min="4616" max="4616" width="9.28515625" style="126" bestFit="1" customWidth="1"/>
    <col min="4617" max="4617" width="12.140625" style="126" customWidth="1"/>
    <col min="4618" max="4618" width="12.7109375" style="126" customWidth="1"/>
    <col min="4619" max="4619" width="9.28515625" style="126" customWidth="1"/>
    <col min="4620" max="4620" width="9.28515625" style="126" bestFit="1" customWidth="1"/>
    <col min="4621" max="4621" width="13.140625" style="126" customWidth="1"/>
    <col min="4622" max="4622" width="13.5703125" style="126" customWidth="1"/>
    <col min="4623" max="4623" width="9.5703125" style="126" customWidth="1"/>
    <col min="4624" max="4624" width="14.85546875" style="126" customWidth="1"/>
    <col min="4625" max="4864" width="9.140625" style="126"/>
    <col min="4865" max="4865" width="5.5703125" style="126" customWidth="1"/>
    <col min="4866" max="4866" width="33.5703125" style="126" customWidth="1"/>
    <col min="4867" max="4867" width="15.5703125" style="126" customWidth="1"/>
    <col min="4868" max="4868" width="9.5703125" style="126" customWidth="1"/>
    <col min="4869" max="4869" width="11.7109375" style="126" customWidth="1"/>
    <col min="4870" max="4870" width="13.140625" style="126" customWidth="1"/>
    <col min="4871" max="4871" width="10.85546875" style="126" customWidth="1"/>
    <col min="4872" max="4872" width="9.28515625" style="126" bestFit="1" customWidth="1"/>
    <col min="4873" max="4873" width="12.140625" style="126" customWidth="1"/>
    <col min="4874" max="4874" width="12.7109375" style="126" customWidth="1"/>
    <col min="4875" max="4875" width="9.28515625" style="126" customWidth="1"/>
    <col min="4876" max="4876" width="9.28515625" style="126" bestFit="1" customWidth="1"/>
    <col min="4877" max="4877" width="13.140625" style="126" customWidth="1"/>
    <col min="4878" max="4878" width="13.5703125" style="126" customWidth="1"/>
    <col min="4879" max="4879" width="9.5703125" style="126" customWidth="1"/>
    <col min="4880" max="4880" width="14.85546875" style="126" customWidth="1"/>
    <col min="4881" max="5120" width="9.140625" style="126"/>
    <col min="5121" max="5121" width="5.5703125" style="126" customWidth="1"/>
    <col min="5122" max="5122" width="33.5703125" style="126" customWidth="1"/>
    <col min="5123" max="5123" width="15.5703125" style="126" customWidth="1"/>
    <col min="5124" max="5124" width="9.5703125" style="126" customWidth="1"/>
    <col min="5125" max="5125" width="11.7109375" style="126" customWidth="1"/>
    <col min="5126" max="5126" width="13.140625" style="126" customWidth="1"/>
    <col min="5127" max="5127" width="10.85546875" style="126" customWidth="1"/>
    <col min="5128" max="5128" width="9.28515625" style="126" bestFit="1" customWidth="1"/>
    <col min="5129" max="5129" width="12.140625" style="126" customWidth="1"/>
    <col min="5130" max="5130" width="12.7109375" style="126" customWidth="1"/>
    <col min="5131" max="5131" width="9.28515625" style="126" customWidth="1"/>
    <col min="5132" max="5132" width="9.28515625" style="126" bestFit="1" customWidth="1"/>
    <col min="5133" max="5133" width="13.140625" style="126" customWidth="1"/>
    <col min="5134" max="5134" width="13.5703125" style="126" customWidth="1"/>
    <col min="5135" max="5135" width="9.5703125" style="126" customWidth="1"/>
    <col min="5136" max="5136" width="14.85546875" style="126" customWidth="1"/>
    <col min="5137" max="5376" width="9.140625" style="126"/>
    <col min="5377" max="5377" width="5.5703125" style="126" customWidth="1"/>
    <col min="5378" max="5378" width="33.5703125" style="126" customWidth="1"/>
    <col min="5379" max="5379" width="15.5703125" style="126" customWidth="1"/>
    <col min="5380" max="5380" width="9.5703125" style="126" customWidth="1"/>
    <col min="5381" max="5381" width="11.7109375" style="126" customWidth="1"/>
    <col min="5382" max="5382" width="13.140625" style="126" customWidth="1"/>
    <col min="5383" max="5383" width="10.85546875" style="126" customWidth="1"/>
    <col min="5384" max="5384" width="9.28515625" style="126" bestFit="1" customWidth="1"/>
    <col min="5385" max="5385" width="12.140625" style="126" customWidth="1"/>
    <col min="5386" max="5386" width="12.7109375" style="126" customWidth="1"/>
    <col min="5387" max="5387" width="9.28515625" style="126" customWidth="1"/>
    <col min="5388" max="5388" width="9.28515625" style="126" bestFit="1" customWidth="1"/>
    <col min="5389" max="5389" width="13.140625" style="126" customWidth="1"/>
    <col min="5390" max="5390" width="13.5703125" style="126" customWidth="1"/>
    <col min="5391" max="5391" width="9.5703125" style="126" customWidth="1"/>
    <col min="5392" max="5392" width="14.85546875" style="126" customWidth="1"/>
    <col min="5393" max="5632" width="9.140625" style="126"/>
    <col min="5633" max="5633" width="5.5703125" style="126" customWidth="1"/>
    <col min="5634" max="5634" width="33.5703125" style="126" customWidth="1"/>
    <col min="5635" max="5635" width="15.5703125" style="126" customWidth="1"/>
    <col min="5636" max="5636" width="9.5703125" style="126" customWidth="1"/>
    <col min="5637" max="5637" width="11.7109375" style="126" customWidth="1"/>
    <col min="5638" max="5638" width="13.140625" style="126" customWidth="1"/>
    <col min="5639" max="5639" width="10.85546875" style="126" customWidth="1"/>
    <col min="5640" max="5640" width="9.28515625" style="126" bestFit="1" customWidth="1"/>
    <col min="5641" max="5641" width="12.140625" style="126" customWidth="1"/>
    <col min="5642" max="5642" width="12.7109375" style="126" customWidth="1"/>
    <col min="5643" max="5643" width="9.28515625" style="126" customWidth="1"/>
    <col min="5644" max="5644" width="9.28515625" style="126" bestFit="1" customWidth="1"/>
    <col min="5645" max="5645" width="13.140625" style="126" customWidth="1"/>
    <col min="5646" max="5646" width="13.5703125" style="126" customWidth="1"/>
    <col min="5647" max="5647" width="9.5703125" style="126" customWidth="1"/>
    <col min="5648" max="5648" width="14.85546875" style="126" customWidth="1"/>
    <col min="5649" max="5888" width="9.140625" style="126"/>
    <col min="5889" max="5889" width="5.5703125" style="126" customWidth="1"/>
    <col min="5890" max="5890" width="33.5703125" style="126" customWidth="1"/>
    <col min="5891" max="5891" width="15.5703125" style="126" customWidth="1"/>
    <col min="5892" max="5892" width="9.5703125" style="126" customWidth="1"/>
    <col min="5893" max="5893" width="11.7109375" style="126" customWidth="1"/>
    <col min="5894" max="5894" width="13.140625" style="126" customWidth="1"/>
    <col min="5895" max="5895" width="10.85546875" style="126" customWidth="1"/>
    <col min="5896" max="5896" width="9.28515625" style="126" bestFit="1" customWidth="1"/>
    <col min="5897" max="5897" width="12.140625" style="126" customWidth="1"/>
    <col min="5898" max="5898" width="12.7109375" style="126" customWidth="1"/>
    <col min="5899" max="5899" width="9.28515625" style="126" customWidth="1"/>
    <col min="5900" max="5900" width="9.28515625" style="126" bestFit="1" customWidth="1"/>
    <col min="5901" max="5901" width="13.140625" style="126" customWidth="1"/>
    <col min="5902" max="5902" width="13.5703125" style="126" customWidth="1"/>
    <col min="5903" max="5903" width="9.5703125" style="126" customWidth="1"/>
    <col min="5904" max="5904" width="14.85546875" style="126" customWidth="1"/>
    <col min="5905" max="6144" width="9.140625" style="126"/>
    <col min="6145" max="6145" width="5.5703125" style="126" customWidth="1"/>
    <col min="6146" max="6146" width="33.5703125" style="126" customWidth="1"/>
    <col min="6147" max="6147" width="15.5703125" style="126" customWidth="1"/>
    <col min="6148" max="6148" width="9.5703125" style="126" customWidth="1"/>
    <col min="6149" max="6149" width="11.7109375" style="126" customWidth="1"/>
    <col min="6150" max="6150" width="13.140625" style="126" customWidth="1"/>
    <col min="6151" max="6151" width="10.85546875" style="126" customWidth="1"/>
    <col min="6152" max="6152" width="9.28515625" style="126" bestFit="1" customWidth="1"/>
    <col min="6153" max="6153" width="12.140625" style="126" customWidth="1"/>
    <col min="6154" max="6154" width="12.7109375" style="126" customWidth="1"/>
    <col min="6155" max="6155" width="9.28515625" style="126" customWidth="1"/>
    <col min="6156" max="6156" width="9.28515625" style="126" bestFit="1" customWidth="1"/>
    <col min="6157" max="6157" width="13.140625" style="126" customWidth="1"/>
    <col min="6158" max="6158" width="13.5703125" style="126" customWidth="1"/>
    <col min="6159" max="6159" width="9.5703125" style="126" customWidth="1"/>
    <col min="6160" max="6160" width="14.85546875" style="126" customWidth="1"/>
    <col min="6161" max="6400" width="9.140625" style="126"/>
    <col min="6401" max="6401" width="5.5703125" style="126" customWidth="1"/>
    <col min="6402" max="6402" width="33.5703125" style="126" customWidth="1"/>
    <col min="6403" max="6403" width="15.5703125" style="126" customWidth="1"/>
    <col min="6404" max="6404" width="9.5703125" style="126" customWidth="1"/>
    <col min="6405" max="6405" width="11.7109375" style="126" customWidth="1"/>
    <col min="6406" max="6406" width="13.140625" style="126" customWidth="1"/>
    <col min="6407" max="6407" width="10.85546875" style="126" customWidth="1"/>
    <col min="6408" max="6408" width="9.28515625" style="126" bestFit="1" customWidth="1"/>
    <col min="6409" max="6409" width="12.140625" style="126" customWidth="1"/>
    <col min="6410" max="6410" width="12.7109375" style="126" customWidth="1"/>
    <col min="6411" max="6411" width="9.28515625" style="126" customWidth="1"/>
    <col min="6412" max="6412" width="9.28515625" style="126" bestFit="1" customWidth="1"/>
    <col min="6413" max="6413" width="13.140625" style="126" customWidth="1"/>
    <col min="6414" max="6414" width="13.5703125" style="126" customWidth="1"/>
    <col min="6415" max="6415" width="9.5703125" style="126" customWidth="1"/>
    <col min="6416" max="6416" width="14.85546875" style="126" customWidth="1"/>
    <col min="6417" max="6656" width="9.140625" style="126"/>
    <col min="6657" max="6657" width="5.5703125" style="126" customWidth="1"/>
    <col min="6658" max="6658" width="33.5703125" style="126" customWidth="1"/>
    <col min="6659" max="6659" width="15.5703125" style="126" customWidth="1"/>
    <col min="6660" max="6660" width="9.5703125" style="126" customWidth="1"/>
    <col min="6661" max="6661" width="11.7109375" style="126" customWidth="1"/>
    <col min="6662" max="6662" width="13.140625" style="126" customWidth="1"/>
    <col min="6663" max="6663" width="10.85546875" style="126" customWidth="1"/>
    <col min="6664" max="6664" width="9.28515625" style="126" bestFit="1" customWidth="1"/>
    <col min="6665" max="6665" width="12.140625" style="126" customWidth="1"/>
    <col min="6666" max="6666" width="12.7109375" style="126" customWidth="1"/>
    <col min="6667" max="6667" width="9.28515625" style="126" customWidth="1"/>
    <col min="6668" max="6668" width="9.28515625" style="126" bestFit="1" customWidth="1"/>
    <col min="6669" max="6669" width="13.140625" style="126" customWidth="1"/>
    <col min="6670" max="6670" width="13.5703125" style="126" customWidth="1"/>
    <col min="6671" max="6671" width="9.5703125" style="126" customWidth="1"/>
    <col min="6672" max="6672" width="14.85546875" style="126" customWidth="1"/>
    <col min="6673" max="6912" width="9.140625" style="126"/>
    <col min="6913" max="6913" width="5.5703125" style="126" customWidth="1"/>
    <col min="6914" max="6914" width="33.5703125" style="126" customWidth="1"/>
    <col min="6915" max="6915" width="15.5703125" style="126" customWidth="1"/>
    <col min="6916" max="6916" width="9.5703125" style="126" customWidth="1"/>
    <col min="6917" max="6917" width="11.7109375" style="126" customWidth="1"/>
    <col min="6918" max="6918" width="13.140625" style="126" customWidth="1"/>
    <col min="6919" max="6919" width="10.85546875" style="126" customWidth="1"/>
    <col min="6920" max="6920" width="9.28515625" style="126" bestFit="1" customWidth="1"/>
    <col min="6921" max="6921" width="12.140625" style="126" customWidth="1"/>
    <col min="6922" max="6922" width="12.7109375" style="126" customWidth="1"/>
    <col min="6923" max="6923" width="9.28515625" style="126" customWidth="1"/>
    <col min="6924" max="6924" width="9.28515625" style="126" bestFit="1" customWidth="1"/>
    <col min="6925" max="6925" width="13.140625" style="126" customWidth="1"/>
    <col min="6926" max="6926" width="13.5703125" style="126" customWidth="1"/>
    <col min="6927" max="6927" width="9.5703125" style="126" customWidth="1"/>
    <col min="6928" max="6928" width="14.85546875" style="126" customWidth="1"/>
    <col min="6929" max="7168" width="9.140625" style="126"/>
    <col min="7169" max="7169" width="5.5703125" style="126" customWidth="1"/>
    <col min="7170" max="7170" width="33.5703125" style="126" customWidth="1"/>
    <col min="7171" max="7171" width="15.5703125" style="126" customWidth="1"/>
    <col min="7172" max="7172" width="9.5703125" style="126" customWidth="1"/>
    <col min="7173" max="7173" width="11.7109375" style="126" customWidth="1"/>
    <col min="7174" max="7174" width="13.140625" style="126" customWidth="1"/>
    <col min="7175" max="7175" width="10.85546875" style="126" customWidth="1"/>
    <col min="7176" max="7176" width="9.28515625" style="126" bestFit="1" customWidth="1"/>
    <col min="7177" max="7177" width="12.140625" style="126" customWidth="1"/>
    <col min="7178" max="7178" width="12.7109375" style="126" customWidth="1"/>
    <col min="7179" max="7179" width="9.28515625" style="126" customWidth="1"/>
    <col min="7180" max="7180" width="9.28515625" style="126" bestFit="1" customWidth="1"/>
    <col min="7181" max="7181" width="13.140625" style="126" customWidth="1"/>
    <col min="7182" max="7182" width="13.5703125" style="126" customWidth="1"/>
    <col min="7183" max="7183" width="9.5703125" style="126" customWidth="1"/>
    <col min="7184" max="7184" width="14.85546875" style="126" customWidth="1"/>
    <col min="7185" max="7424" width="9.140625" style="126"/>
    <col min="7425" max="7425" width="5.5703125" style="126" customWidth="1"/>
    <col min="7426" max="7426" width="33.5703125" style="126" customWidth="1"/>
    <col min="7427" max="7427" width="15.5703125" style="126" customWidth="1"/>
    <col min="7428" max="7428" width="9.5703125" style="126" customWidth="1"/>
    <col min="7429" max="7429" width="11.7109375" style="126" customWidth="1"/>
    <col min="7430" max="7430" width="13.140625" style="126" customWidth="1"/>
    <col min="7431" max="7431" width="10.85546875" style="126" customWidth="1"/>
    <col min="7432" max="7432" width="9.28515625" style="126" bestFit="1" customWidth="1"/>
    <col min="7433" max="7433" width="12.140625" style="126" customWidth="1"/>
    <col min="7434" max="7434" width="12.7109375" style="126" customWidth="1"/>
    <col min="7435" max="7435" width="9.28515625" style="126" customWidth="1"/>
    <col min="7436" max="7436" width="9.28515625" style="126" bestFit="1" customWidth="1"/>
    <col min="7437" max="7437" width="13.140625" style="126" customWidth="1"/>
    <col min="7438" max="7438" width="13.5703125" style="126" customWidth="1"/>
    <col min="7439" max="7439" width="9.5703125" style="126" customWidth="1"/>
    <col min="7440" max="7440" width="14.85546875" style="126" customWidth="1"/>
    <col min="7441" max="7680" width="9.140625" style="126"/>
    <col min="7681" max="7681" width="5.5703125" style="126" customWidth="1"/>
    <col min="7682" max="7682" width="33.5703125" style="126" customWidth="1"/>
    <col min="7683" max="7683" width="15.5703125" style="126" customWidth="1"/>
    <col min="7684" max="7684" width="9.5703125" style="126" customWidth="1"/>
    <col min="7685" max="7685" width="11.7109375" style="126" customWidth="1"/>
    <col min="7686" max="7686" width="13.140625" style="126" customWidth="1"/>
    <col min="7687" max="7687" width="10.85546875" style="126" customWidth="1"/>
    <col min="7688" max="7688" width="9.28515625" style="126" bestFit="1" customWidth="1"/>
    <col min="7689" max="7689" width="12.140625" style="126" customWidth="1"/>
    <col min="7690" max="7690" width="12.7109375" style="126" customWidth="1"/>
    <col min="7691" max="7691" width="9.28515625" style="126" customWidth="1"/>
    <col min="7692" max="7692" width="9.28515625" style="126" bestFit="1" customWidth="1"/>
    <col min="7693" max="7693" width="13.140625" style="126" customWidth="1"/>
    <col min="7694" max="7694" width="13.5703125" style="126" customWidth="1"/>
    <col min="7695" max="7695" width="9.5703125" style="126" customWidth="1"/>
    <col min="7696" max="7696" width="14.85546875" style="126" customWidth="1"/>
    <col min="7697" max="7936" width="9.140625" style="126"/>
    <col min="7937" max="7937" width="5.5703125" style="126" customWidth="1"/>
    <col min="7938" max="7938" width="33.5703125" style="126" customWidth="1"/>
    <col min="7939" max="7939" width="15.5703125" style="126" customWidth="1"/>
    <col min="7940" max="7940" width="9.5703125" style="126" customWidth="1"/>
    <col min="7941" max="7941" width="11.7109375" style="126" customWidth="1"/>
    <col min="7942" max="7942" width="13.140625" style="126" customWidth="1"/>
    <col min="7943" max="7943" width="10.85546875" style="126" customWidth="1"/>
    <col min="7944" max="7944" width="9.28515625" style="126" bestFit="1" customWidth="1"/>
    <col min="7945" max="7945" width="12.140625" style="126" customWidth="1"/>
    <col min="7946" max="7946" width="12.7109375" style="126" customWidth="1"/>
    <col min="7947" max="7947" width="9.28515625" style="126" customWidth="1"/>
    <col min="7948" max="7948" width="9.28515625" style="126" bestFit="1" customWidth="1"/>
    <col min="7949" max="7949" width="13.140625" style="126" customWidth="1"/>
    <col min="7950" max="7950" width="13.5703125" style="126" customWidth="1"/>
    <col min="7951" max="7951" width="9.5703125" style="126" customWidth="1"/>
    <col min="7952" max="7952" width="14.85546875" style="126" customWidth="1"/>
    <col min="7953" max="8192" width="9.140625" style="126"/>
    <col min="8193" max="8193" width="5.5703125" style="126" customWidth="1"/>
    <col min="8194" max="8194" width="33.5703125" style="126" customWidth="1"/>
    <col min="8195" max="8195" width="15.5703125" style="126" customWidth="1"/>
    <col min="8196" max="8196" width="9.5703125" style="126" customWidth="1"/>
    <col min="8197" max="8197" width="11.7109375" style="126" customWidth="1"/>
    <col min="8198" max="8198" width="13.140625" style="126" customWidth="1"/>
    <col min="8199" max="8199" width="10.85546875" style="126" customWidth="1"/>
    <col min="8200" max="8200" width="9.28515625" style="126" bestFit="1" customWidth="1"/>
    <col min="8201" max="8201" width="12.140625" style="126" customWidth="1"/>
    <col min="8202" max="8202" width="12.7109375" style="126" customWidth="1"/>
    <col min="8203" max="8203" width="9.28515625" style="126" customWidth="1"/>
    <col min="8204" max="8204" width="9.28515625" style="126" bestFit="1" customWidth="1"/>
    <col min="8205" max="8205" width="13.140625" style="126" customWidth="1"/>
    <col min="8206" max="8206" width="13.5703125" style="126" customWidth="1"/>
    <col min="8207" max="8207" width="9.5703125" style="126" customWidth="1"/>
    <col min="8208" max="8208" width="14.85546875" style="126" customWidth="1"/>
    <col min="8209" max="8448" width="9.140625" style="126"/>
    <col min="8449" max="8449" width="5.5703125" style="126" customWidth="1"/>
    <col min="8450" max="8450" width="33.5703125" style="126" customWidth="1"/>
    <col min="8451" max="8451" width="15.5703125" style="126" customWidth="1"/>
    <col min="8452" max="8452" width="9.5703125" style="126" customWidth="1"/>
    <col min="8453" max="8453" width="11.7109375" style="126" customWidth="1"/>
    <col min="8454" max="8454" width="13.140625" style="126" customWidth="1"/>
    <col min="8455" max="8455" width="10.85546875" style="126" customWidth="1"/>
    <col min="8456" max="8456" width="9.28515625" style="126" bestFit="1" customWidth="1"/>
    <col min="8457" max="8457" width="12.140625" style="126" customWidth="1"/>
    <col min="8458" max="8458" width="12.7109375" style="126" customWidth="1"/>
    <col min="8459" max="8459" width="9.28515625" style="126" customWidth="1"/>
    <col min="8460" max="8460" width="9.28515625" style="126" bestFit="1" customWidth="1"/>
    <col min="8461" max="8461" width="13.140625" style="126" customWidth="1"/>
    <col min="8462" max="8462" width="13.5703125" style="126" customWidth="1"/>
    <col min="8463" max="8463" width="9.5703125" style="126" customWidth="1"/>
    <col min="8464" max="8464" width="14.85546875" style="126" customWidth="1"/>
    <col min="8465" max="8704" width="9.140625" style="126"/>
    <col min="8705" max="8705" width="5.5703125" style="126" customWidth="1"/>
    <col min="8706" max="8706" width="33.5703125" style="126" customWidth="1"/>
    <col min="8707" max="8707" width="15.5703125" style="126" customWidth="1"/>
    <col min="8708" max="8708" width="9.5703125" style="126" customWidth="1"/>
    <col min="8709" max="8709" width="11.7109375" style="126" customWidth="1"/>
    <col min="8710" max="8710" width="13.140625" style="126" customWidth="1"/>
    <col min="8711" max="8711" width="10.85546875" style="126" customWidth="1"/>
    <col min="8712" max="8712" width="9.28515625" style="126" bestFit="1" customWidth="1"/>
    <col min="8713" max="8713" width="12.140625" style="126" customWidth="1"/>
    <col min="8714" max="8714" width="12.7109375" style="126" customWidth="1"/>
    <col min="8715" max="8715" width="9.28515625" style="126" customWidth="1"/>
    <col min="8716" max="8716" width="9.28515625" style="126" bestFit="1" customWidth="1"/>
    <col min="8717" max="8717" width="13.140625" style="126" customWidth="1"/>
    <col min="8718" max="8718" width="13.5703125" style="126" customWidth="1"/>
    <col min="8719" max="8719" width="9.5703125" style="126" customWidth="1"/>
    <col min="8720" max="8720" width="14.85546875" style="126" customWidth="1"/>
    <col min="8721" max="8960" width="9.140625" style="126"/>
    <col min="8961" max="8961" width="5.5703125" style="126" customWidth="1"/>
    <col min="8962" max="8962" width="33.5703125" style="126" customWidth="1"/>
    <col min="8963" max="8963" width="15.5703125" style="126" customWidth="1"/>
    <col min="8964" max="8964" width="9.5703125" style="126" customWidth="1"/>
    <col min="8965" max="8965" width="11.7109375" style="126" customWidth="1"/>
    <col min="8966" max="8966" width="13.140625" style="126" customWidth="1"/>
    <col min="8967" max="8967" width="10.85546875" style="126" customWidth="1"/>
    <col min="8968" max="8968" width="9.28515625" style="126" bestFit="1" customWidth="1"/>
    <col min="8969" max="8969" width="12.140625" style="126" customWidth="1"/>
    <col min="8970" max="8970" width="12.7109375" style="126" customWidth="1"/>
    <col min="8971" max="8971" width="9.28515625" style="126" customWidth="1"/>
    <col min="8972" max="8972" width="9.28515625" style="126" bestFit="1" customWidth="1"/>
    <col min="8973" max="8973" width="13.140625" style="126" customWidth="1"/>
    <col min="8974" max="8974" width="13.5703125" style="126" customWidth="1"/>
    <col min="8975" max="8975" width="9.5703125" style="126" customWidth="1"/>
    <col min="8976" max="8976" width="14.85546875" style="126" customWidth="1"/>
    <col min="8977" max="9216" width="9.140625" style="126"/>
    <col min="9217" max="9217" width="5.5703125" style="126" customWidth="1"/>
    <col min="9218" max="9218" width="33.5703125" style="126" customWidth="1"/>
    <col min="9219" max="9219" width="15.5703125" style="126" customWidth="1"/>
    <col min="9220" max="9220" width="9.5703125" style="126" customWidth="1"/>
    <col min="9221" max="9221" width="11.7109375" style="126" customWidth="1"/>
    <col min="9222" max="9222" width="13.140625" style="126" customWidth="1"/>
    <col min="9223" max="9223" width="10.85546875" style="126" customWidth="1"/>
    <col min="9224" max="9224" width="9.28515625" style="126" bestFit="1" customWidth="1"/>
    <col min="9225" max="9225" width="12.140625" style="126" customWidth="1"/>
    <col min="9226" max="9226" width="12.7109375" style="126" customWidth="1"/>
    <col min="9227" max="9227" width="9.28515625" style="126" customWidth="1"/>
    <col min="9228" max="9228" width="9.28515625" style="126" bestFit="1" customWidth="1"/>
    <col min="9229" max="9229" width="13.140625" style="126" customWidth="1"/>
    <col min="9230" max="9230" width="13.5703125" style="126" customWidth="1"/>
    <col min="9231" max="9231" width="9.5703125" style="126" customWidth="1"/>
    <col min="9232" max="9232" width="14.85546875" style="126" customWidth="1"/>
    <col min="9233" max="9472" width="9.140625" style="126"/>
    <col min="9473" max="9473" width="5.5703125" style="126" customWidth="1"/>
    <col min="9474" max="9474" width="33.5703125" style="126" customWidth="1"/>
    <col min="9475" max="9475" width="15.5703125" style="126" customWidth="1"/>
    <col min="9476" max="9476" width="9.5703125" style="126" customWidth="1"/>
    <col min="9477" max="9477" width="11.7109375" style="126" customWidth="1"/>
    <col min="9478" max="9478" width="13.140625" style="126" customWidth="1"/>
    <col min="9479" max="9479" width="10.85546875" style="126" customWidth="1"/>
    <col min="9480" max="9480" width="9.28515625" style="126" bestFit="1" customWidth="1"/>
    <col min="9481" max="9481" width="12.140625" style="126" customWidth="1"/>
    <col min="9482" max="9482" width="12.7109375" style="126" customWidth="1"/>
    <col min="9483" max="9483" width="9.28515625" style="126" customWidth="1"/>
    <col min="9484" max="9484" width="9.28515625" style="126" bestFit="1" customWidth="1"/>
    <col min="9485" max="9485" width="13.140625" style="126" customWidth="1"/>
    <col min="9486" max="9486" width="13.5703125" style="126" customWidth="1"/>
    <col min="9487" max="9487" width="9.5703125" style="126" customWidth="1"/>
    <col min="9488" max="9488" width="14.85546875" style="126" customWidth="1"/>
    <col min="9489" max="9728" width="9.140625" style="126"/>
    <col min="9729" max="9729" width="5.5703125" style="126" customWidth="1"/>
    <col min="9730" max="9730" width="33.5703125" style="126" customWidth="1"/>
    <col min="9731" max="9731" width="15.5703125" style="126" customWidth="1"/>
    <col min="9732" max="9732" width="9.5703125" style="126" customWidth="1"/>
    <col min="9733" max="9733" width="11.7109375" style="126" customWidth="1"/>
    <col min="9734" max="9734" width="13.140625" style="126" customWidth="1"/>
    <col min="9735" max="9735" width="10.85546875" style="126" customWidth="1"/>
    <col min="9736" max="9736" width="9.28515625" style="126" bestFit="1" customWidth="1"/>
    <col min="9737" max="9737" width="12.140625" style="126" customWidth="1"/>
    <col min="9738" max="9738" width="12.7109375" style="126" customWidth="1"/>
    <col min="9739" max="9739" width="9.28515625" style="126" customWidth="1"/>
    <col min="9740" max="9740" width="9.28515625" style="126" bestFit="1" customWidth="1"/>
    <col min="9741" max="9741" width="13.140625" style="126" customWidth="1"/>
    <col min="9742" max="9742" width="13.5703125" style="126" customWidth="1"/>
    <col min="9743" max="9743" width="9.5703125" style="126" customWidth="1"/>
    <col min="9744" max="9744" width="14.85546875" style="126" customWidth="1"/>
    <col min="9745" max="9984" width="9.140625" style="126"/>
    <col min="9985" max="9985" width="5.5703125" style="126" customWidth="1"/>
    <col min="9986" max="9986" width="33.5703125" style="126" customWidth="1"/>
    <col min="9987" max="9987" width="15.5703125" style="126" customWidth="1"/>
    <col min="9988" max="9988" width="9.5703125" style="126" customWidth="1"/>
    <col min="9989" max="9989" width="11.7109375" style="126" customWidth="1"/>
    <col min="9990" max="9990" width="13.140625" style="126" customWidth="1"/>
    <col min="9991" max="9991" width="10.85546875" style="126" customWidth="1"/>
    <col min="9992" max="9992" width="9.28515625" style="126" bestFit="1" customWidth="1"/>
    <col min="9993" max="9993" width="12.140625" style="126" customWidth="1"/>
    <col min="9994" max="9994" width="12.7109375" style="126" customWidth="1"/>
    <col min="9995" max="9995" width="9.28515625" style="126" customWidth="1"/>
    <col min="9996" max="9996" width="9.28515625" style="126" bestFit="1" customWidth="1"/>
    <col min="9997" max="9997" width="13.140625" style="126" customWidth="1"/>
    <col min="9998" max="9998" width="13.5703125" style="126" customWidth="1"/>
    <col min="9999" max="9999" width="9.5703125" style="126" customWidth="1"/>
    <col min="10000" max="10000" width="14.85546875" style="126" customWidth="1"/>
    <col min="10001" max="10240" width="9.140625" style="126"/>
    <col min="10241" max="10241" width="5.5703125" style="126" customWidth="1"/>
    <col min="10242" max="10242" width="33.5703125" style="126" customWidth="1"/>
    <col min="10243" max="10243" width="15.5703125" style="126" customWidth="1"/>
    <col min="10244" max="10244" width="9.5703125" style="126" customWidth="1"/>
    <col min="10245" max="10245" width="11.7109375" style="126" customWidth="1"/>
    <col min="10246" max="10246" width="13.140625" style="126" customWidth="1"/>
    <col min="10247" max="10247" width="10.85546875" style="126" customWidth="1"/>
    <col min="10248" max="10248" width="9.28515625" style="126" bestFit="1" customWidth="1"/>
    <col min="10249" max="10249" width="12.140625" style="126" customWidth="1"/>
    <col min="10250" max="10250" width="12.7109375" style="126" customWidth="1"/>
    <col min="10251" max="10251" width="9.28515625" style="126" customWidth="1"/>
    <col min="10252" max="10252" width="9.28515625" style="126" bestFit="1" customWidth="1"/>
    <col min="10253" max="10253" width="13.140625" style="126" customWidth="1"/>
    <col min="10254" max="10254" width="13.5703125" style="126" customWidth="1"/>
    <col min="10255" max="10255" width="9.5703125" style="126" customWidth="1"/>
    <col min="10256" max="10256" width="14.85546875" style="126" customWidth="1"/>
    <col min="10257" max="10496" width="9.140625" style="126"/>
    <col min="10497" max="10497" width="5.5703125" style="126" customWidth="1"/>
    <col min="10498" max="10498" width="33.5703125" style="126" customWidth="1"/>
    <col min="10499" max="10499" width="15.5703125" style="126" customWidth="1"/>
    <col min="10500" max="10500" width="9.5703125" style="126" customWidth="1"/>
    <col min="10501" max="10501" width="11.7109375" style="126" customWidth="1"/>
    <col min="10502" max="10502" width="13.140625" style="126" customWidth="1"/>
    <col min="10503" max="10503" width="10.85546875" style="126" customWidth="1"/>
    <col min="10504" max="10504" width="9.28515625" style="126" bestFit="1" customWidth="1"/>
    <col min="10505" max="10505" width="12.140625" style="126" customWidth="1"/>
    <col min="10506" max="10506" width="12.7109375" style="126" customWidth="1"/>
    <col min="10507" max="10507" width="9.28515625" style="126" customWidth="1"/>
    <col min="10508" max="10508" width="9.28515625" style="126" bestFit="1" customWidth="1"/>
    <col min="10509" max="10509" width="13.140625" style="126" customWidth="1"/>
    <col min="10510" max="10510" width="13.5703125" style="126" customWidth="1"/>
    <col min="10511" max="10511" width="9.5703125" style="126" customWidth="1"/>
    <col min="10512" max="10512" width="14.85546875" style="126" customWidth="1"/>
    <col min="10513" max="10752" width="9.140625" style="126"/>
    <col min="10753" max="10753" width="5.5703125" style="126" customWidth="1"/>
    <col min="10754" max="10754" width="33.5703125" style="126" customWidth="1"/>
    <col min="10755" max="10755" width="15.5703125" style="126" customWidth="1"/>
    <col min="10756" max="10756" width="9.5703125" style="126" customWidth="1"/>
    <col min="10757" max="10757" width="11.7109375" style="126" customWidth="1"/>
    <col min="10758" max="10758" width="13.140625" style="126" customWidth="1"/>
    <col min="10759" max="10759" width="10.85546875" style="126" customWidth="1"/>
    <col min="10760" max="10760" width="9.28515625" style="126" bestFit="1" customWidth="1"/>
    <col min="10761" max="10761" width="12.140625" style="126" customWidth="1"/>
    <col min="10762" max="10762" width="12.7109375" style="126" customWidth="1"/>
    <col min="10763" max="10763" width="9.28515625" style="126" customWidth="1"/>
    <col min="10764" max="10764" width="9.28515625" style="126" bestFit="1" customWidth="1"/>
    <col min="10765" max="10765" width="13.140625" style="126" customWidth="1"/>
    <col min="10766" max="10766" width="13.5703125" style="126" customWidth="1"/>
    <col min="10767" max="10767" width="9.5703125" style="126" customWidth="1"/>
    <col min="10768" max="10768" width="14.85546875" style="126" customWidth="1"/>
    <col min="10769" max="11008" width="9.140625" style="126"/>
    <col min="11009" max="11009" width="5.5703125" style="126" customWidth="1"/>
    <col min="11010" max="11010" width="33.5703125" style="126" customWidth="1"/>
    <col min="11011" max="11011" width="15.5703125" style="126" customWidth="1"/>
    <col min="11012" max="11012" width="9.5703125" style="126" customWidth="1"/>
    <col min="11013" max="11013" width="11.7109375" style="126" customWidth="1"/>
    <col min="11014" max="11014" width="13.140625" style="126" customWidth="1"/>
    <col min="11015" max="11015" width="10.85546875" style="126" customWidth="1"/>
    <col min="11016" max="11016" width="9.28515625" style="126" bestFit="1" customWidth="1"/>
    <col min="11017" max="11017" width="12.140625" style="126" customWidth="1"/>
    <col min="11018" max="11018" width="12.7109375" style="126" customWidth="1"/>
    <col min="11019" max="11019" width="9.28515625" style="126" customWidth="1"/>
    <col min="11020" max="11020" width="9.28515625" style="126" bestFit="1" customWidth="1"/>
    <col min="11021" max="11021" width="13.140625" style="126" customWidth="1"/>
    <col min="11022" max="11022" width="13.5703125" style="126" customWidth="1"/>
    <col min="11023" max="11023" width="9.5703125" style="126" customWidth="1"/>
    <col min="11024" max="11024" width="14.85546875" style="126" customWidth="1"/>
    <col min="11025" max="11264" width="9.140625" style="126"/>
    <col min="11265" max="11265" width="5.5703125" style="126" customWidth="1"/>
    <col min="11266" max="11266" width="33.5703125" style="126" customWidth="1"/>
    <col min="11267" max="11267" width="15.5703125" style="126" customWidth="1"/>
    <col min="11268" max="11268" width="9.5703125" style="126" customWidth="1"/>
    <col min="11269" max="11269" width="11.7109375" style="126" customWidth="1"/>
    <col min="11270" max="11270" width="13.140625" style="126" customWidth="1"/>
    <col min="11271" max="11271" width="10.85546875" style="126" customWidth="1"/>
    <col min="11272" max="11272" width="9.28515625" style="126" bestFit="1" customWidth="1"/>
    <col min="11273" max="11273" width="12.140625" style="126" customWidth="1"/>
    <col min="11274" max="11274" width="12.7109375" style="126" customWidth="1"/>
    <col min="11275" max="11275" width="9.28515625" style="126" customWidth="1"/>
    <col min="11276" max="11276" width="9.28515625" style="126" bestFit="1" customWidth="1"/>
    <col min="11277" max="11277" width="13.140625" style="126" customWidth="1"/>
    <col min="11278" max="11278" width="13.5703125" style="126" customWidth="1"/>
    <col min="11279" max="11279" width="9.5703125" style="126" customWidth="1"/>
    <col min="11280" max="11280" width="14.85546875" style="126" customWidth="1"/>
    <col min="11281" max="11520" width="9.140625" style="126"/>
    <col min="11521" max="11521" width="5.5703125" style="126" customWidth="1"/>
    <col min="11522" max="11522" width="33.5703125" style="126" customWidth="1"/>
    <col min="11523" max="11523" width="15.5703125" style="126" customWidth="1"/>
    <col min="11524" max="11524" width="9.5703125" style="126" customWidth="1"/>
    <col min="11525" max="11525" width="11.7109375" style="126" customWidth="1"/>
    <col min="11526" max="11526" width="13.140625" style="126" customWidth="1"/>
    <col min="11527" max="11527" width="10.85546875" style="126" customWidth="1"/>
    <col min="11528" max="11528" width="9.28515625" style="126" bestFit="1" customWidth="1"/>
    <col min="11529" max="11529" width="12.140625" style="126" customWidth="1"/>
    <col min="11530" max="11530" width="12.7109375" style="126" customWidth="1"/>
    <col min="11531" max="11531" width="9.28515625" style="126" customWidth="1"/>
    <col min="11532" max="11532" width="9.28515625" style="126" bestFit="1" customWidth="1"/>
    <col min="11533" max="11533" width="13.140625" style="126" customWidth="1"/>
    <col min="11534" max="11534" width="13.5703125" style="126" customWidth="1"/>
    <col min="11535" max="11535" width="9.5703125" style="126" customWidth="1"/>
    <col min="11536" max="11536" width="14.85546875" style="126" customWidth="1"/>
    <col min="11537" max="11776" width="9.140625" style="126"/>
    <col min="11777" max="11777" width="5.5703125" style="126" customWidth="1"/>
    <col min="11778" max="11778" width="33.5703125" style="126" customWidth="1"/>
    <col min="11779" max="11779" width="15.5703125" style="126" customWidth="1"/>
    <col min="11780" max="11780" width="9.5703125" style="126" customWidth="1"/>
    <col min="11781" max="11781" width="11.7109375" style="126" customWidth="1"/>
    <col min="11782" max="11782" width="13.140625" style="126" customWidth="1"/>
    <col min="11783" max="11783" width="10.85546875" style="126" customWidth="1"/>
    <col min="11784" max="11784" width="9.28515625" style="126" bestFit="1" customWidth="1"/>
    <col min="11785" max="11785" width="12.140625" style="126" customWidth="1"/>
    <col min="11786" max="11786" width="12.7109375" style="126" customWidth="1"/>
    <col min="11787" max="11787" width="9.28515625" style="126" customWidth="1"/>
    <col min="11788" max="11788" width="9.28515625" style="126" bestFit="1" customWidth="1"/>
    <col min="11789" max="11789" width="13.140625" style="126" customWidth="1"/>
    <col min="11790" max="11790" width="13.5703125" style="126" customWidth="1"/>
    <col min="11791" max="11791" width="9.5703125" style="126" customWidth="1"/>
    <col min="11792" max="11792" width="14.85546875" style="126" customWidth="1"/>
    <col min="11793" max="12032" width="9.140625" style="126"/>
    <col min="12033" max="12033" width="5.5703125" style="126" customWidth="1"/>
    <col min="12034" max="12034" width="33.5703125" style="126" customWidth="1"/>
    <col min="12035" max="12035" width="15.5703125" style="126" customWidth="1"/>
    <col min="12036" max="12036" width="9.5703125" style="126" customWidth="1"/>
    <col min="12037" max="12037" width="11.7109375" style="126" customWidth="1"/>
    <col min="12038" max="12038" width="13.140625" style="126" customWidth="1"/>
    <col min="12039" max="12039" width="10.85546875" style="126" customWidth="1"/>
    <col min="12040" max="12040" width="9.28515625" style="126" bestFit="1" customWidth="1"/>
    <col min="12041" max="12041" width="12.140625" style="126" customWidth="1"/>
    <col min="12042" max="12042" width="12.7109375" style="126" customWidth="1"/>
    <col min="12043" max="12043" width="9.28515625" style="126" customWidth="1"/>
    <col min="12044" max="12044" width="9.28515625" style="126" bestFit="1" customWidth="1"/>
    <col min="12045" max="12045" width="13.140625" style="126" customWidth="1"/>
    <col min="12046" max="12046" width="13.5703125" style="126" customWidth="1"/>
    <col min="12047" max="12047" width="9.5703125" style="126" customWidth="1"/>
    <col min="12048" max="12048" width="14.85546875" style="126" customWidth="1"/>
    <col min="12049" max="12288" width="9.140625" style="126"/>
    <col min="12289" max="12289" width="5.5703125" style="126" customWidth="1"/>
    <col min="12290" max="12290" width="33.5703125" style="126" customWidth="1"/>
    <col min="12291" max="12291" width="15.5703125" style="126" customWidth="1"/>
    <col min="12292" max="12292" width="9.5703125" style="126" customWidth="1"/>
    <col min="12293" max="12293" width="11.7109375" style="126" customWidth="1"/>
    <col min="12294" max="12294" width="13.140625" style="126" customWidth="1"/>
    <col min="12295" max="12295" width="10.85546875" style="126" customWidth="1"/>
    <col min="12296" max="12296" width="9.28515625" style="126" bestFit="1" customWidth="1"/>
    <col min="12297" max="12297" width="12.140625" style="126" customWidth="1"/>
    <col min="12298" max="12298" width="12.7109375" style="126" customWidth="1"/>
    <col min="12299" max="12299" width="9.28515625" style="126" customWidth="1"/>
    <col min="12300" max="12300" width="9.28515625" style="126" bestFit="1" customWidth="1"/>
    <col min="12301" max="12301" width="13.140625" style="126" customWidth="1"/>
    <col min="12302" max="12302" width="13.5703125" style="126" customWidth="1"/>
    <col min="12303" max="12303" width="9.5703125" style="126" customWidth="1"/>
    <col min="12304" max="12304" width="14.85546875" style="126" customWidth="1"/>
    <col min="12305" max="12544" width="9.140625" style="126"/>
    <col min="12545" max="12545" width="5.5703125" style="126" customWidth="1"/>
    <col min="12546" max="12546" width="33.5703125" style="126" customWidth="1"/>
    <col min="12547" max="12547" width="15.5703125" style="126" customWidth="1"/>
    <col min="12548" max="12548" width="9.5703125" style="126" customWidth="1"/>
    <col min="12549" max="12549" width="11.7109375" style="126" customWidth="1"/>
    <col min="12550" max="12550" width="13.140625" style="126" customWidth="1"/>
    <col min="12551" max="12551" width="10.85546875" style="126" customWidth="1"/>
    <col min="12552" max="12552" width="9.28515625" style="126" bestFit="1" customWidth="1"/>
    <col min="12553" max="12553" width="12.140625" style="126" customWidth="1"/>
    <col min="12554" max="12554" width="12.7109375" style="126" customWidth="1"/>
    <col min="12555" max="12555" width="9.28515625" style="126" customWidth="1"/>
    <col min="12556" max="12556" width="9.28515625" style="126" bestFit="1" customWidth="1"/>
    <col min="12557" max="12557" width="13.140625" style="126" customWidth="1"/>
    <col min="12558" max="12558" width="13.5703125" style="126" customWidth="1"/>
    <col min="12559" max="12559" width="9.5703125" style="126" customWidth="1"/>
    <col min="12560" max="12560" width="14.85546875" style="126" customWidth="1"/>
    <col min="12561" max="12800" width="9.140625" style="126"/>
    <col min="12801" max="12801" width="5.5703125" style="126" customWidth="1"/>
    <col min="12802" max="12802" width="33.5703125" style="126" customWidth="1"/>
    <col min="12803" max="12803" width="15.5703125" style="126" customWidth="1"/>
    <col min="12804" max="12804" width="9.5703125" style="126" customWidth="1"/>
    <col min="12805" max="12805" width="11.7109375" style="126" customWidth="1"/>
    <col min="12806" max="12806" width="13.140625" style="126" customWidth="1"/>
    <col min="12807" max="12807" width="10.85546875" style="126" customWidth="1"/>
    <col min="12808" max="12808" width="9.28515625" style="126" bestFit="1" customWidth="1"/>
    <col min="12809" max="12809" width="12.140625" style="126" customWidth="1"/>
    <col min="12810" max="12810" width="12.7109375" style="126" customWidth="1"/>
    <col min="12811" max="12811" width="9.28515625" style="126" customWidth="1"/>
    <col min="12812" max="12812" width="9.28515625" style="126" bestFit="1" customWidth="1"/>
    <col min="12813" max="12813" width="13.140625" style="126" customWidth="1"/>
    <col min="12814" max="12814" width="13.5703125" style="126" customWidth="1"/>
    <col min="12815" max="12815" width="9.5703125" style="126" customWidth="1"/>
    <col min="12816" max="12816" width="14.85546875" style="126" customWidth="1"/>
    <col min="12817" max="13056" width="9.140625" style="126"/>
    <col min="13057" max="13057" width="5.5703125" style="126" customWidth="1"/>
    <col min="13058" max="13058" width="33.5703125" style="126" customWidth="1"/>
    <col min="13059" max="13059" width="15.5703125" style="126" customWidth="1"/>
    <col min="13060" max="13060" width="9.5703125" style="126" customWidth="1"/>
    <col min="13061" max="13061" width="11.7109375" style="126" customWidth="1"/>
    <col min="13062" max="13062" width="13.140625" style="126" customWidth="1"/>
    <col min="13063" max="13063" width="10.85546875" style="126" customWidth="1"/>
    <col min="13064" max="13064" width="9.28515625" style="126" bestFit="1" customWidth="1"/>
    <col min="13065" max="13065" width="12.140625" style="126" customWidth="1"/>
    <col min="13066" max="13066" width="12.7109375" style="126" customWidth="1"/>
    <col min="13067" max="13067" width="9.28515625" style="126" customWidth="1"/>
    <col min="13068" max="13068" width="9.28515625" style="126" bestFit="1" customWidth="1"/>
    <col min="13069" max="13069" width="13.140625" style="126" customWidth="1"/>
    <col min="13070" max="13070" width="13.5703125" style="126" customWidth="1"/>
    <col min="13071" max="13071" width="9.5703125" style="126" customWidth="1"/>
    <col min="13072" max="13072" width="14.85546875" style="126" customWidth="1"/>
    <col min="13073" max="13312" width="9.140625" style="126"/>
    <col min="13313" max="13313" width="5.5703125" style="126" customWidth="1"/>
    <col min="13314" max="13314" width="33.5703125" style="126" customWidth="1"/>
    <col min="13315" max="13315" width="15.5703125" style="126" customWidth="1"/>
    <col min="13316" max="13316" width="9.5703125" style="126" customWidth="1"/>
    <col min="13317" max="13317" width="11.7109375" style="126" customWidth="1"/>
    <col min="13318" max="13318" width="13.140625" style="126" customWidth="1"/>
    <col min="13319" max="13319" width="10.85546875" style="126" customWidth="1"/>
    <col min="13320" max="13320" width="9.28515625" style="126" bestFit="1" customWidth="1"/>
    <col min="13321" max="13321" width="12.140625" style="126" customWidth="1"/>
    <col min="13322" max="13322" width="12.7109375" style="126" customWidth="1"/>
    <col min="13323" max="13323" width="9.28515625" style="126" customWidth="1"/>
    <col min="13324" max="13324" width="9.28515625" style="126" bestFit="1" customWidth="1"/>
    <col min="13325" max="13325" width="13.140625" style="126" customWidth="1"/>
    <col min="13326" max="13326" width="13.5703125" style="126" customWidth="1"/>
    <col min="13327" max="13327" width="9.5703125" style="126" customWidth="1"/>
    <col min="13328" max="13328" width="14.85546875" style="126" customWidth="1"/>
    <col min="13329" max="13568" width="9.140625" style="126"/>
    <col min="13569" max="13569" width="5.5703125" style="126" customWidth="1"/>
    <col min="13570" max="13570" width="33.5703125" style="126" customWidth="1"/>
    <col min="13571" max="13571" width="15.5703125" style="126" customWidth="1"/>
    <col min="13572" max="13572" width="9.5703125" style="126" customWidth="1"/>
    <col min="13573" max="13573" width="11.7109375" style="126" customWidth="1"/>
    <col min="13574" max="13574" width="13.140625" style="126" customWidth="1"/>
    <col min="13575" max="13575" width="10.85546875" style="126" customWidth="1"/>
    <col min="13576" max="13576" width="9.28515625" style="126" bestFit="1" customWidth="1"/>
    <col min="13577" max="13577" width="12.140625" style="126" customWidth="1"/>
    <col min="13578" max="13578" width="12.7109375" style="126" customWidth="1"/>
    <col min="13579" max="13579" width="9.28515625" style="126" customWidth="1"/>
    <col min="13580" max="13580" width="9.28515625" style="126" bestFit="1" customWidth="1"/>
    <col min="13581" max="13581" width="13.140625" style="126" customWidth="1"/>
    <col min="13582" max="13582" width="13.5703125" style="126" customWidth="1"/>
    <col min="13583" max="13583" width="9.5703125" style="126" customWidth="1"/>
    <col min="13584" max="13584" width="14.85546875" style="126" customWidth="1"/>
    <col min="13585" max="13824" width="9.140625" style="126"/>
    <col min="13825" max="13825" width="5.5703125" style="126" customWidth="1"/>
    <col min="13826" max="13826" width="33.5703125" style="126" customWidth="1"/>
    <col min="13827" max="13827" width="15.5703125" style="126" customWidth="1"/>
    <col min="13828" max="13828" width="9.5703125" style="126" customWidth="1"/>
    <col min="13829" max="13829" width="11.7109375" style="126" customWidth="1"/>
    <col min="13830" max="13830" width="13.140625" style="126" customWidth="1"/>
    <col min="13831" max="13831" width="10.85546875" style="126" customWidth="1"/>
    <col min="13832" max="13832" width="9.28515625" style="126" bestFit="1" customWidth="1"/>
    <col min="13833" max="13833" width="12.140625" style="126" customWidth="1"/>
    <col min="13834" max="13834" width="12.7109375" style="126" customWidth="1"/>
    <col min="13835" max="13835" width="9.28515625" style="126" customWidth="1"/>
    <col min="13836" max="13836" width="9.28515625" style="126" bestFit="1" customWidth="1"/>
    <col min="13837" max="13837" width="13.140625" style="126" customWidth="1"/>
    <col min="13838" max="13838" width="13.5703125" style="126" customWidth="1"/>
    <col min="13839" max="13839" width="9.5703125" style="126" customWidth="1"/>
    <col min="13840" max="13840" width="14.85546875" style="126" customWidth="1"/>
    <col min="13841" max="14080" width="9.140625" style="126"/>
    <col min="14081" max="14081" width="5.5703125" style="126" customWidth="1"/>
    <col min="14082" max="14082" width="33.5703125" style="126" customWidth="1"/>
    <col min="14083" max="14083" width="15.5703125" style="126" customWidth="1"/>
    <col min="14084" max="14084" width="9.5703125" style="126" customWidth="1"/>
    <col min="14085" max="14085" width="11.7109375" style="126" customWidth="1"/>
    <col min="14086" max="14086" width="13.140625" style="126" customWidth="1"/>
    <col min="14087" max="14087" width="10.85546875" style="126" customWidth="1"/>
    <col min="14088" max="14088" width="9.28515625" style="126" bestFit="1" customWidth="1"/>
    <col min="14089" max="14089" width="12.140625" style="126" customWidth="1"/>
    <col min="14090" max="14090" width="12.7109375" style="126" customWidth="1"/>
    <col min="14091" max="14091" width="9.28515625" style="126" customWidth="1"/>
    <col min="14092" max="14092" width="9.28515625" style="126" bestFit="1" customWidth="1"/>
    <col min="14093" max="14093" width="13.140625" style="126" customWidth="1"/>
    <col min="14094" max="14094" width="13.5703125" style="126" customWidth="1"/>
    <col min="14095" max="14095" width="9.5703125" style="126" customWidth="1"/>
    <col min="14096" max="14096" width="14.85546875" style="126" customWidth="1"/>
    <col min="14097" max="14336" width="9.140625" style="126"/>
    <col min="14337" max="14337" width="5.5703125" style="126" customWidth="1"/>
    <col min="14338" max="14338" width="33.5703125" style="126" customWidth="1"/>
    <col min="14339" max="14339" width="15.5703125" style="126" customWidth="1"/>
    <col min="14340" max="14340" width="9.5703125" style="126" customWidth="1"/>
    <col min="14341" max="14341" width="11.7109375" style="126" customWidth="1"/>
    <col min="14342" max="14342" width="13.140625" style="126" customWidth="1"/>
    <col min="14343" max="14343" width="10.85546875" style="126" customWidth="1"/>
    <col min="14344" max="14344" width="9.28515625" style="126" bestFit="1" customWidth="1"/>
    <col min="14345" max="14345" width="12.140625" style="126" customWidth="1"/>
    <col min="14346" max="14346" width="12.7109375" style="126" customWidth="1"/>
    <col min="14347" max="14347" width="9.28515625" style="126" customWidth="1"/>
    <col min="14348" max="14348" width="9.28515625" style="126" bestFit="1" customWidth="1"/>
    <col min="14349" max="14349" width="13.140625" style="126" customWidth="1"/>
    <col min="14350" max="14350" width="13.5703125" style="126" customWidth="1"/>
    <col min="14351" max="14351" width="9.5703125" style="126" customWidth="1"/>
    <col min="14352" max="14352" width="14.85546875" style="126" customWidth="1"/>
    <col min="14353" max="14592" width="9.140625" style="126"/>
    <col min="14593" max="14593" width="5.5703125" style="126" customWidth="1"/>
    <col min="14594" max="14594" width="33.5703125" style="126" customWidth="1"/>
    <col min="14595" max="14595" width="15.5703125" style="126" customWidth="1"/>
    <col min="14596" max="14596" width="9.5703125" style="126" customWidth="1"/>
    <col min="14597" max="14597" width="11.7109375" style="126" customWidth="1"/>
    <col min="14598" max="14598" width="13.140625" style="126" customWidth="1"/>
    <col min="14599" max="14599" width="10.85546875" style="126" customWidth="1"/>
    <col min="14600" max="14600" width="9.28515625" style="126" bestFit="1" customWidth="1"/>
    <col min="14601" max="14601" width="12.140625" style="126" customWidth="1"/>
    <col min="14602" max="14602" width="12.7109375" style="126" customWidth="1"/>
    <col min="14603" max="14603" width="9.28515625" style="126" customWidth="1"/>
    <col min="14604" max="14604" width="9.28515625" style="126" bestFit="1" customWidth="1"/>
    <col min="14605" max="14605" width="13.140625" style="126" customWidth="1"/>
    <col min="14606" max="14606" width="13.5703125" style="126" customWidth="1"/>
    <col min="14607" max="14607" width="9.5703125" style="126" customWidth="1"/>
    <col min="14608" max="14608" width="14.85546875" style="126" customWidth="1"/>
    <col min="14609" max="14848" width="9.140625" style="126"/>
    <col min="14849" max="14849" width="5.5703125" style="126" customWidth="1"/>
    <col min="14850" max="14850" width="33.5703125" style="126" customWidth="1"/>
    <col min="14851" max="14851" width="15.5703125" style="126" customWidth="1"/>
    <col min="14852" max="14852" width="9.5703125" style="126" customWidth="1"/>
    <col min="14853" max="14853" width="11.7109375" style="126" customWidth="1"/>
    <col min="14854" max="14854" width="13.140625" style="126" customWidth="1"/>
    <col min="14855" max="14855" width="10.85546875" style="126" customWidth="1"/>
    <col min="14856" max="14856" width="9.28515625" style="126" bestFit="1" customWidth="1"/>
    <col min="14857" max="14857" width="12.140625" style="126" customWidth="1"/>
    <col min="14858" max="14858" width="12.7109375" style="126" customWidth="1"/>
    <col min="14859" max="14859" width="9.28515625" style="126" customWidth="1"/>
    <col min="14860" max="14860" width="9.28515625" style="126" bestFit="1" customWidth="1"/>
    <col min="14861" max="14861" width="13.140625" style="126" customWidth="1"/>
    <col min="14862" max="14862" width="13.5703125" style="126" customWidth="1"/>
    <col min="14863" max="14863" width="9.5703125" style="126" customWidth="1"/>
    <col min="14864" max="14864" width="14.85546875" style="126" customWidth="1"/>
    <col min="14865" max="15104" width="9.140625" style="126"/>
    <col min="15105" max="15105" width="5.5703125" style="126" customWidth="1"/>
    <col min="15106" max="15106" width="33.5703125" style="126" customWidth="1"/>
    <col min="15107" max="15107" width="15.5703125" style="126" customWidth="1"/>
    <col min="15108" max="15108" width="9.5703125" style="126" customWidth="1"/>
    <col min="15109" max="15109" width="11.7109375" style="126" customWidth="1"/>
    <col min="15110" max="15110" width="13.140625" style="126" customWidth="1"/>
    <col min="15111" max="15111" width="10.85546875" style="126" customWidth="1"/>
    <col min="15112" max="15112" width="9.28515625" style="126" bestFit="1" customWidth="1"/>
    <col min="15113" max="15113" width="12.140625" style="126" customWidth="1"/>
    <col min="15114" max="15114" width="12.7109375" style="126" customWidth="1"/>
    <col min="15115" max="15115" width="9.28515625" style="126" customWidth="1"/>
    <col min="15116" max="15116" width="9.28515625" style="126" bestFit="1" customWidth="1"/>
    <col min="15117" max="15117" width="13.140625" style="126" customWidth="1"/>
    <col min="15118" max="15118" width="13.5703125" style="126" customWidth="1"/>
    <col min="15119" max="15119" width="9.5703125" style="126" customWidth="1"/>
    <col min="15120" max="15120" width="14.85546875" style="126" customWidth="1"/>
    <col min="15121" max="15360" width="9.140625" style="126"/>
    <col min="15361" max="15361" width="5.5703125" style="126" customWidth="1"/>
    <col min="15362" max="15362" width="33.5703125" style="126" customWidth="1"/>
    <col min="15363" max="15363" width="15.5703125" style="126" customWidth="1"/>
    <col min="15364" max="15364" width="9.5703125" style="126" customWidth="1"/>
    <col min="15365" max="15365" width="11.7109375" style="126" customWidth="1"/>
    <col min="15366" max="15366" width="13.140625" style="126" customWidth="1"/>
    <col min="15367" max="15367" width="10.85546875" style="126" customWidth="1"/>
    <col min="15368" max="15368" width="9.28515625" style="126" bestFit="1" customWidth="1"/>
    <col min="15369" max="15369" width="12.140625" style="126" customWidth="1"/>
    <col min="15370" max="15370" width="12.7109375" style="126" customWidth="1"/>
    <col min="15371" max="15371" width="9.28515625" style="126" customWidth="1"/>
    <col min="15372" max="15372" width="9.28515625" style="126" bestFit="1" customWidth="1"/>
    <col min="15373" max="15373" width="13.140625" style="126" customWidth="1"/>
    <col min="15374" max="15374" width="13.5703125" style="126" customWidth="1"/>
    <col min="15375" max="15375" width="9.5703125" style="126" customWidth="1"/>
    <col min="15376" max="15376" width="14.85546875" style="126" customWidth="1"/>
    <col min="15377" max="15616" width="9.140625" style="126"/>
    <col min="15617" max="15617" width="5.5703125" style="126" customWidth="1"/>
    <col min="15618" max="15618" width="33.5703125" style="126" customWidth="1"/>
    <col min="15619" max="15619" width="15.5703125" style="126" customWidth="1"/>
    <col min="15620" max="15620" width="9.5703125" style="126" customWidth="1"/>
    <col min="15621" max="15621" width="11.7109375" style="126" customWidth="1"/>
    <col min="15622" max="15622" width="13.140625" style="126" customWidth="1"/>
    <col min="15623" max="15623" width="10.85546875" style="126" customWidth="1"/>
    <col min="15624" max="15624" width="9.28515625" style="126" bestFit="1" customWidth="1"/>
    <col min="15625" max="15625" width="12.140625" style="126" customWidth="1"/>
    <col min="15626" max="15626" width="12.7109375" style="126" customWidth="1"/>
    <col min="15627" max="15627" width="9.28515625" style="126" customWidth="1"/>
    <col min="15628" max="15628" width="9.28515625" style="126" bestFit="1" customWidth="1"/>
    <col min="15629" max="15629" width="13.140625" style="126" customWidth="1"/>
    <col min="15630" max="15630" width="13.5703125" style="126" customWidth="1"/>
    <col min="15631" max="15631" width="9.5703125" style="126" customWidth="1"/>
    <col min="15632" max="15632" width="14.85546875" style="126" customWidth="1"/>
    <col min="15633" max="15872" width="9.140625" style="126"/>
    <col min="15873" max="15873" width="5.5703125" style="126" customWidth="1"/>
    <col min="15874" max="15874" width="33.5703125" style="126" customWidth="1"/>
    <col min="15875" max="15875" width="15.5703125" style="126" customWidth="1"/>
    <col min="15876" max="15876" width="9.5703125" style="126" customWidth="1"/>
    <col min="15877" max="15877" width="11.7109375" style="126" customWidth="1"/>
    <col min="15878" max="15878" width="13.140625" style="126" customWidth="1"/>
    <col min="15879" max="15879" width="10.85546875" style="126" customWidth="1"/>
    <col min="15880" max="15880" width="9.28515625" style="126" bestFit="1" customWidth="1"/>
    <col min="15881" max="15881" width="12.140625" style="126" customWidth="1"/>
    <col min="15882" max="15882" width="12.7109375" style="126" customWidth="1"/>
    <col min="15883" max="15883" width="9.28515625" style="126" customWidth="1"/>
    <col min="15884" max="15884" width="9.28515625" style="126" bestFit="1" customWidth="1"/>
    <col min="15885" max="15885" width="13.140625" style="126" customWidth="1"/>
    <col min="15886" max="15886" width="13.5703125" style="126" customWidth="1"/>
    <col min="15887" max="15887" width="9.5703125" style="126" customWidth="1"/>
    <col min="15888" max="15888" width="14.85546875" style="126" customWidth="1"/>
    <col min="15889" max="16128" width="9.140625" style="126"/>
    <col min="16129" max="16129" width="5.5703125" style="126" customWidth="1"/>
    <col min="16130" max="16130" width="33.5703125" style="126" customWidth="1"/>
    <col min="16131" max="16131" width="15.5703125" style="126" customWidth="1"/>
    <col min="16132" max="16132" width="9.5703125" style="126" customWidth="1"/>
    <col min="16133" max="16133" width="11.7109375" style="126" customWidth="1"/>
    <col min="16134" max="16134" width="13.140625" style="126" customWidth="1"/>
    <col min="16135" max="16135" width="10.85546875" style="126" customWidth="1"/>
    <col min="16136" max="16136" width="9.28515625" style="126" bestFit="1" customWidth="1"/>
    <col min="16137" max="16137" width="12.140625" style="126" customWidth="1"/>
    <col min="16138" max="16138" width="12.7109375" style="126" customWidth="1"/>
    <col min="16139" max="16139" width="9.28515625" style="126" customWidth="1"/>
    <col min="16140" max="16140" width="9.28515625" style="126" bestFit="1" customWidth="1"/>
    <col min="16141" max="16141" width="13.140625" style="126" customWidth="1"/>
    <col min="16142" max="16142" width="13.5703125" style="126" customWidth="1"/>
    <col min="16143" max="16143" width="9.5703125" style="126" customWidth="1"/>
    <col min="16144" max="16144" width="14.85546875" style="126" customWidth="1"/>
    <col min="16145" max="16384" width="9.140625" style="126"/>
  </cols>
  <sheetData>
    <row r="1" spans="1:16" ht="58.9" customHeight="1">
      <c r="L1" s="229" t="s">
        <v>614</v>
      </c>
      <c r="M1" s="229"/>
      <c r="N1" s="229"/>
      <c r="O1" s="229"/>
      <c r="P1" s="229"/>
    </row>
    <row r="3" spans="1:16">
      <c r="A3" s="246" t="s">
        <v>393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</row>
    <row r="4" spans="1:16">
      <c r="A4" s="246" t="s">
        <v>349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</row>
    <row r="6" spans="1:16">
      <c r="A6" s="241" t="s">
        <v>289</v>
      </c>
      <c r="B6" s="241" t="s">
        <v>290</v>
      </c>
      <c r="C6" s="242" t="s">
        <v>291</v>
      </c>
      <c r="D6" s="242" t="s">
        <v>292</v>
      </c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 t="s">
        <v>293</v>
      </c>
    </row>
    <row r="7" spans="1:16" ht="17.25" customHeight="1">
      <c r="A7" s="241"/>
      <c r="B7" s="241"/>
      <c r="C7" s="242"/>
      <c r="D7" s="243" t="s">
        <v>94</v>
      </c>
      <c r="E7" s="244"/>
      <c r="F7" s="244"/>
      <c r="G7" s="245"/>
      <c r="H7" s="243" t="s">
        <v>385</v>
      </c>
      <c r="I7" s="244"/>
      <c r="J7" s="244"/>
      <c r="K7" s="244"/>
      <c r="L7" s="243" t="s">
        <v>350</v>
      </c>
      <c r="M7" s="244"/>
      <c r="N7" s="244"/>
      <c r="O7" s="244"/>
      <c r="P7" s="242"/>
    </row>
    <row r="8" spans="1:16" ht="78.75">
      <c r="A8" s="241"/>
      <c r="B8" s="241"/>
      <c r="C8" s="242"/>
      <c r="D8" s="130" t="s">
        <v>294</v>
      </c>
      <c r="E8" s="130" t="s">
        <v>295</v>
      </c>
      <c r="F8" s="130" t="s">
        <v>296</v>
      </c>
      <c r="G8" s="131" t="s">
        <v>297</v>
      </c>
      <c r="H8" s="130" t="s">
        <v>294</v>
      </c>
      <c r="I8" s="130" t="s">
        <v>295</v>
      </c>
      <c r="J8" s="130" t="s">
        <v>296</v>
      </c>
      <c r="K8" s="131" t="s">
        <v>297</v>
      </c>
      <c r="L8" s="130" t="s">
        <v>294</v>
      </c>
      <c r="M8" s="130" t="s">
        <v>295</v>
      </c>
      <c r="N8" s="130" t="s">
        <v>296</v>
      </c>
      <c r="O8" s="131" t="s">
        <v>297</v>
      </c>
      <c r="P8" s="242"/>
    </row>
    <row r="9" spans="1:16">
      <c r="A9" s="132" t="s">
        <v>386</v>
      </c>
      <c r="B9" s="132" t="s">
        <v>33</v>
      </c>
      <c r="C9" s="133" t="s">
        <v>298</v>
      </c>
      <c r="D9" s="134">
        <f>D10</f>
        <v>0</v>
      </c>
      <c r="E9" s="134">
        <f t="shared" ref="E9:N13" si="0">E10</f>
        <v>6851.4</v>
      </c>
      <c r="F9" s="134">
        <f t="shared" si="0"/>
        <v>0</v>
      </c>
      <c r="G9" s="134">
        <f t="shared" ref="G9:G14" si="1">D9+E9+F9</f>
        <v>6851.4</v>
      </c>
      <c r="H9" s="134">
        <f t="shared" si="0"/>
        <v>0</v>
      </c>
      <c r="I9" s="134">
        <f t="shared" si="0"/>
        <v>7830.1</v>
      </c>
      <c r="J9" s="134">
        <f t="shared" si="0"/>
        <v>0</v>
      </c>
      <c r="K9" s="134">
        <f t="shared" ref="K9:K14" si="2">H9+I9+J9</f>
        <v>7830.1</v>
      </c>
      <c r="L9" s="134">
        <f t="shared" si="0"/>
        <v>0</v>
      </c>
      <c r="M9" s="135">
        <f t="shared" si="0"/>
        <v>12723.9</v>
      </c>
      <c r="N9" s="135">
        <f t="shared" si="0"/>
        <v>0</v>
      </c>
      <c r="O9" s="134">
        <f t="shared" ref="O9:O14" si="3">L9+M9+N9</f>
        <v>12723.9</v>
      </c>
      <c r="P9" s="136" t="s">
        <v>41</v>
      </c>
    </row>
    <row r="10" spans="1:16">
      <c r="A10" s="132" t="s">
        <v>299</v>
      </c>
      <c r="B10" s="132" t="s">
        <v>89</v>
      </c>
      <c r="C10" s="133" t="s">
        <v>298</v>
      </c>
      <c r="D10" s="137">
        <f>D11</f>
        <v>0</v>
      </c>
      <c r="E10" s="137">
        <f t="shared" si="0"/>
        <v>6851.4</v>
      </c>
      <c r="F10" s="137">
        <f t="shared" si="0"/>
        <v>0</v>
      </c>
      <c r="G10" s="134">
        <f t="shared" si="1"/>
        <v>6851.4</v>
      </c>
      <c r="H10" s="137">
        <f>H11</f>
        <v>0</v>
      </c>
      <c r="I10" s="137">
        <f t="shared" si="0"/>
        <v>7830.1</v>
      </c>
      <c r="J10" s="137">
        <f t="shared" si="0"/>
        <v>0</v>
      </c>
      <c r="K10" s="134">
        <f t="shared" si="2"/>
        <v>7830.1</v>
      </c>
      <c r="L10" s="137">
        <f>L11</f>
        <v>0</v>
      </c>
      <c r="M10" s="137">
        <f t="shared" si="0"/>
        <v>12723.9</v>
      </c>
      <c r="N10" s="137">
        <f t="shared" si="0"/>
        <v>0</v>
      </c>
      <c r="O10" s="134">
        <f t="shared" si="3"/>
        <v>12723.9</v>
      </c>
      <c r="P10" s="138" t="s">
        <v>88</v>
      </c>
    </row>
    <row r="11" spans="1:16" ht="141.75">
      <c r="A11" s="132" t="s">
        <v>300</v>
      </c>
      <c r="B11" s="132" t="s">
        <v>302</v>
      </c>
      <c r="C11" s="132" t="s">
        <v>3</v>
      </c>
      <c r="D11" s="139">
        <v>0</v>
      </c>
      <c r="E11" s="139">
        <f>'№ 7'!F429</f>
        <v>6851.4</v>
      </c>
      <c r="F11" s="139">
        <v>0</v>
      </c>
      <c r="G11" s="134">
        <f t="shared" si="1"/>
        <v>6851.4</v>
      </c>
      <c r="H11" s="139">
        <v>0</v>
      </c>
      <c r="I11" s="139">
        <f>'№ 7'!G429</f>
        <v>7830.1</v>
      </c>
      <c r="J11" s="139">
        <v>0</v>
      </c>
      <c r="K11" s="134">
        <f t="shared" si="2"/>
        <v>7830.1</v>
      </c>
      <c r="L11" s="139">
        <v>0</v>
      </c>
      <c r="M11" s="139">
        <f>'№ 7'!H429</f>
        <v>12723.9</v>
      </c>
      <c r="N11" s="139">
        <v>0</v>
      </c>
      <c r="O11" s="134">
        <f t="shared" si="3"/>
        <v>12723.9</v>
      </c>
      <c r="P11" s="138" t="s">
        <v>88</v>
      </c>
    </row>
    <row r="12" spans="1:16">
      <c r="A12" s="132" t="s">
        <v>387</v>
      </c>
      <c r="B12" s="132" t="s">
        <v>31</v>
      </c>
      <c r="C12" s="140" t="s">
        <v>298</v>
      </c>
      <c r="D12" s="134">
        <f>D13</f>
        <v>3300</v>
      </c>
      <c r="E12" s="134">
        <f t="shared" si="0"/>
        <v>0</v>
      </c>
      <c r="F12" s="134">
        <f t="shared" si="0"/>
        <v>0</v>
      </c>
      <c r="G12" s="134">
        <f t="shared" si="1"/>
        <v>3300</v>
      </c>
      <c r="H12" s="134">
        <f t="shared" si="0"/>
        <v>0</v>
      </c>
      <c r="I12" s="134">
        <f t="shared" si="0"/>
        <v>0</v>
      </c>
      <c r="J12" s="134">
        <f t="shared" si="0"/>
        <v>0</v>
      </c>
      <c r="K12" s="134">
        <f t="shared" si="2"/>
        <v>0</v>
      </c>
      <c r="L12" s="134">
        <f t="shared" si="0"/>
        <v>0</v>
      </c>
      <c r="M12" s="135">
        <f t="shared" si="0"/>
        <v>0</v>
      </c>
      <c r="N12" s="135">
        <f t="shared" si="0"/>
        <v>0</v>
      </c>
      <c r="O12" s="134">
        <f t="shared" si="3"/>
        <v>0</v>
      </c>
      <c r="P12" s="136" t="s">
        <v>39</v>
      </c>
    </row>
    <row r="13" spans="1:16">
      <c r="A13" s="132" t="s">
        <v>301</v>
      </c>
      <c r="B13" s="132" t="s">
        <v>11</v>
      </c>
      <c r="C13" s="140" t="s">
        <v>298</v>
      </c>
      <c r="D13" s="137">
        <f>D14</f>
        <v>3300</v>
      </c>
      <c r="E13" s="137">
        <f t="shared" si="0"/>
        <v>0</v>
      </c>
      <c r="F13" s="137">
        <f t="shared" si="0"/>
        <v>0</v>
      </c>
      <c r="G13" s="134">
        <f t="shared" si="1"/>
        <v>3300</v>
      </c>
      <c r="H13" s="137">
        <f>H14</f>
        <v>0</v>
      </c>
      <c r="I13" s="137">
        <f t="shared" si="0"/>
        <v>0</v>
      </c>
      <c r="J13" s="137">
        <f t="shared" si="0"/>
        <v>0</v>
      </c>
      <c r="K13" s="134">
        <f t="shared" si="2"/>
        <v>0</v>
      </c>
      <c r="L13" s="137">
        <f>L14</f>
        <v>0</v>
      </c>
      <c r="M13" s="137">
        <f t="shared" si="0"/>
        <v>0</v>
      </c>
      <c r="N13" s="137">
        <f t="shared" si="0"/>
        <v>0</v>
      </c>
      <c r="O13" s="134">
        <f t="shared" si="3"/>
        <v>0</v>
      </c>
      <c r="P13" s="138" t="s">
        <v>53</v>
      </c>
    </row>
    <row r="14" spans="1:16" ht="94.5">
      <c r="A14" s="132" t="s">
        <v>388</v>
      </c>
      <c r="B14" s="132" t="s">
        <v>389</v>
      </c>
      <c r="C14" s="141" t="s">
        <v>390</v>
      </c>
      <c r="D14" s="139">
        <f>'№ 7'!F215</f>
        <v>3300</v>
      </c>
      <c r="E14" s="139">
        <v>0</v>
      </c>
      <c r="F14" s="139">
        <v>0</v>
      </c>
      <c r="G14" s="134">
        <f t="shared" si="1"/>
        <v>3300</v>
      </c>
      <c r="H14" s="139">
        <v>0</v>
      </c>
      <c r="I14" s="139">
        <v>0</v>
      </c>
      <c r="J14" s="139">
        <v>0</v>
      </c>
      <c r="K14" s="134">
        <f t="shared" si="2"/>
        <v>0</v>
      </c>
      <c r="L14" s="139">
        <v>0</v>
      </c>
      <c r="M14" s="139">
        <v>0</v>
      </c>
      <c r="N14" s="139">
        <v>0</v>
      </c>
      <c r="O14" s="134">
        <f t="shared" si="3"/>
        <v>0</v>
      </c>
      <c r="P14" s="138" t="s">
        <v>53</v>
      </c>
    </row>
    <row r="15" spans="1:16" ht="15.75" customHeight="1">
      <c r="A15" s="142"/>
      <c r="B15" s="142" t="s">
        <v>297</v>
      </c>
      <c r="C15" s="143"/>
      <c r="D15" s="134">
        <f>D9+D12</f>
        <v>3300</v>
      </c>
      <c r="E15" s="134">
        <f t="shared" ref="E15:O15" si="4">E9+E12</f>
        <v>6851.4</v>
      </c>
      <c r="F15" s="134">
        <f t="shared" si="4"/>
        <v>0</v>
      </c>
      <c r="G15" s="134">
        <f>G9+G12</f>
        <v>10151.4</v>
      </c>
      <c r="H15" s="134">
        <f t="shared" si="4"/>
        <v>0</v>
      </c>
      <c r="I15" s="134">
        <f t="shared" si="4"/>
        <v>7830.1</v>
      </c>
      <c r="J15" s="134">
        <f t="shared" si="4"/>
        <v>0</v>
      </c>
      <c r="K15" s="134">
        <f t="shared" si="4"/>
        <v>7830.1</v>
      </c>
      <c r="L15" s="134">
        <f t="shared" si="4"/>
        <v>0</v>
      </c>
      <c r="M15" s="134">
        <f t="shared" si="4"/>
        <v>12723.9</v>
      </c>
      <c r="N15" s="134">
        <f t="shared" si="4"/>
        <v>0</v>
      </c>
      <c r="O15" s="134">
        <f t="shared" si="4"/>
        <v>12723.9</v>
      </c>
      <c r="P15" s="138" t="s">
        <v>298</v>
      </c>
    </row>
    <row r="16" spans="1:16" ht="14.25" customHeight="1">
      <c r="A16" s="144"/>
      <c r="B16" s="144"/>
      <c r="C16" s="145"/>
      <c r="D16" s="146"/>
      <c r="E16" s="146"/>
      <c r="F16" s="146"/>
      <c r="G16" s="147"/>
      <c r="H16" s="146"/>
      <c r="I16" s="146"/>
      <c r="J16" s="146"/>
      <c r="K16" s="147"/>
      <c r="L16" s="146"/>
      <c r="M16" s="146"/>
      <c r="N16" s="146"/>
      <c r="O16" s="147"/>
      <c r="P16" s="148"/>
    </row>
    <row r="17" spans="1:16" ht="2.25" hidden="1" customHeight="1">
      <c r="A17" s="144"/>
      <c r="B17" s="144"/>
      <c r="C17" s="145"/>
      <c r="D17" s="146"/>
      <c r="E17" s="146"/>
      <c r="F17" s="146"/>
      <c r="G17" s="147"/>
      <c r="H17" s="146"/>
      <c r="I17" s="146"/>
      <c r="J17" s="146"/>
      <c r="K17" s="147"/>
      <c r="L17" s="146"/>
      <c r="M17" s="146"/>
      <c r="N17" s="146"/>
      <c r="O17" s="147"/>
      <c r="P17" s="148"/>
    </row>
    <row r="18" spans="1:16" hidden="1">
      <c r="A18" s="144"/>
      <c r="B18" s="144"/>
      <c r="C18" s="145"/>
      <c r="D18" s="146"/>
      <c r="E18" s="146"/>
      <c r="F18" s="146"/>
      <c r="G18" s="147"/>
      <c r="H18" s="146"/>
      <c r="I18" s="146"/>
      <c r="J18" s="146"/>
      <c r="K18" s="147"/>
      <c r="L18" s="146"/>
      <c r="M18" s="146"/>
      <c r="N18" s="146"/>
      <c r="O18" s="147"/>
      <c r="P18" s="148"/>
    </row>
    <row r="19" spans="1:16" hidden="1">
      <c r="A19" s="144"/>
      <c r="B19" s="144"/>
      <c r="C19" s="145"/>
      <c r="D19" s="146" t="e">
        <f>#REF!+#REF!+#REF!</f>
        <v>#REF!</v>
      </c>
      <c r="E19" s="146" t="e">
        <f>#REF!+#REF!+#REF!</f>
        <v>#REF!</v>
      </c>
      <c r="F19" s="146" t="e">
        <f>#REF!+#REF!+#REF!</f>
        <v>#REF!</v>
      </c>
      <c r="G19" s="146" t="e">
        <f>#REF!+#REF!+#REF!</f>
        <v>#REF!</v>
      </c>
      <c r="H19" s="146" t="e">
        <f>#REF!+#REF!+#REF!</f>
        <v>#REF!</v>
      </c>
      <c r="I19" s="146" t="e">
        <f>#REF!+#REF!+#REF!</f>
        <v>#REF!</v>
      </c>
      <c r="J19" s="146" t="e">
        <f>#REF!+#REF!+#REF!</f>
        <v>#REF!</v>
      </c>
      <c r="K19" s="146" t="e">
        <f>#REF!+#REF!+#REF!</f>
        <v>#REF!</v>
      </c>
      <c r="L19" s="146" t="e">
        <f>#REF!+#REF!+#REF!</f>
        <v>#REF!</v>
      </c>
      <c r="M19" s="146" t="e">
        <f>#REF!+#REF!+#REF!</f>
        <v>#REF!</v>
      </c>
      <c r="N19" s="146" t="e">
        <f>#REF!+#REF!+#REF!</f>
        <v>#REF!</v>
      </c>
      <c r="O19" s="146" t="e">
        <f>#REF!+#REF!+#REF!</f>
        <v>#REF!</v>
      </c>
      <c r="P19" s="148"/>
    </row>
    <row r="21" spans="1:16" s="128" customFormat="1" ht="59.25" customHeight="1">
      <c r="A21" s="247"/>
      <c r="B21" s="247"/>
      <c r="D21" s="127"/>
      <c r="E21" s="127"/>
      <c r="F21" s="127"/>
      <c r="G21" s="127"/>
      <c r="H21" s="127"/>
      <c r="I21" s="127"/>
      <c r="J21" s="127"/>
      <c r="K21" s="247"/>
      <c r="L21" s="247"/>
      <c r="M21" s="127"/>
      <c r="N21" s="127"/>
      <c r="O21" s="127"/>
      <c r="P21" s="129"/>
    </row>
    <row r="23" spans="1:16">
      <c r="A23" s="240"/>
      <c r="B23" s="240"/>
      <c r="C23" s="149"/>
    </row>
    <row r="26" spans="1:16">
      <c r="B26" s="257"/>
      <c r="C26" s="258"/>
    </row>
    <row r="27" spans="1:16">
      <c r="B27" s="259"/>
      <c r="C27" s="260"/>
    </row>
  </sheetData>
  <mergeCells count="14">
    <mergeCell ref="L1:P1"/>
    <mergeCell ref="A3:P3"/>
    <mergeCell ref="A4:P4"/>
    <mergeCell ref="A21:B21"/>
    <mergeCell ref="K21:L21"/>
    <mergeCell ref="P6:P8"/>
    <mergeCell ref="A23:B23"/>
    <mergeCell ref="A6:A8"/>
    <mergeCell ref="B6:B8"/>
    <mergeCell ref="C6:C8"/>
    <mergeCell ref="D6:O6"/>
    <mergeCell ref="D7:G7"/>
    <mergeCell ref="H7:K7"/>
    <mergeCell ref="L7:O7"/>
  </mergeCells>
  <pageMargins left="0.46" right="0.16" top="0.31496062992125984" bottom="0.35433070866141736" header="0.31496062992125984" footer="0.19685039370078741"/>
  <pageSetup paperSize="9" scale="6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tabSelected="1" zoomScale="90" zoomScaleNormal="90" workbookViewId="0">
      <selection activeCell="B4" sqref="B4"/>
    </sheetView>
  </sheetViews>
  <sheetFormatPr defaultColWidth="14.7109375" defaultRowHeight="15.75"/>
  <cols>
    <col min="1" max="1" width="8.28515625" style="75" customWidth="1"/>
    <col min="2" max="2" width="53.140625" style="75" customWidth="1"/>
    <col min="3" max="3" width="12.7109375" style="75" customWidth="1"/>
    <col min="4" max="4" width="14.42578125" style="75" customWidth="1"/>
    <col min="5" max="5" width="13.85546875" style="75" customWidth="1"/>
    <col min="6" max="6" width="32.28515625" style="75" customWidth="1"/>
    <col min="7" max="256" width="14.7109375" style="75"/>
    <col min="257" max="257" width="8.28515625" style="75" customWidth="1"/>
    <col min="258" max="258" width="53.140625" style="75" customWidth="1"/>
    <col min="259" max="259" width="18" style="75" customWidth="1"/>
    <col min="260" max="261" width="17.5703125" style="75" customWidth="1"/>
    <col min="262" max="262" width="32.28515625" style="75" customWidth="1"/>
    <col min="263" max="512" width="14.7109375" style="75"/>
    <col min="513" max="513" width="8.28515625" style="75" customWidth="1"/>
    <col min="514" max="514" width="53.140625" style="75" customWidth="1"/>
    <col min="515" max="515" width="18" style="75" customWidth="1"/>
    <col min="516" max="517" width="17.5703125" style="75" customWidth="1"/>
    <col min="518" max="518" width="32.28515625" style="75" customWidth="1"/>
    <col min="519" max="768" width="14.7109375" style="75"/>
    <col min="769" max="769" width="8.28515625" style="75" customWidth="1"/>
    <col min="770" max="770" width="53.140625" style="75" customWidth="1"/>
    <col min="771" max="771" width="18" style="75" customWidth="1"/>
    <col min="772" max="773" width="17.5703125" style="75" customWidth="1"/>
    <col min="774" max="774" width="32.28515625" style="75" customWidth="1"/>
    <col min="775" max="1024" width="14.7109375" style="75"/>
    <col min="1025" max="1025" width="8.28515625" style="75" customWidth="1"/>
    <col min="1026" max="1026" width="53.140625" style="75" customWidth="1"/>
    <col min="1027" max="1027" width="18" style="75" customWidth="1"/>
    <col min="1028" max="1029" width="17.5703125" style="75" customWidth="1"/>
    <col min="1030" max="1030" width="32.28515625" style="75" customWidth="1"/>
    <col min="1031" max="1280" width="14.7109375" style="75"/>
    <col min="1281" max="1281" width="8.28515625" style="75" customWidth="1"/>
    <col min="1282" max="1282" width="53.140625" style="75" customWidth="1"/>
    <col min="1283" max="1283" width="18" style="75" customWidth="1"/>
    <col min="1284" max="1285" width="17.5703125" style="75" customWidth="1"/>
    <col min="1286" max="1286" width="32.28515625" style="75" customWidth="1"/>
    <col min="1287" max="1536" width="14.7109375" style="75"/>
    <col min="1537" max="1537" width="8.28515625" style="75" customWidth="1"/>
    <col min="1538" max="1538" width="53.140625" style="75" customWidth="1"/>
    <col min="1539" max="1539" width="18" style="75" customWidth="1"/>
    <col min="1540" max="1541" width="17.5703125" style="75" customWidth="1"/>
    <col min="1542" max="1542" width="32.28515625" style="75" customWidth="1"/>
    <col min="1543" max="1792" width="14.7109375" style="75"/>
    <col min="1793" max="1793" width="8.28515625" style="75" customWidth="1"/>
    <col min="1794" max="1794" width="53.140625" style="75" customWidth="1"/>
    <col min="1795" max="1795" width="18" style="75" customWidth="1"/>
    <col min="1796" max="1797" width="17.5703125" style="75" customWidth="1"/>
    <col min="1798" max="1798" width="32.28515625" style="75" customWidth="1"/>
    <col min="1799" max="2048" width="14.7109375" style="75"/>
    <col min="2049" max="2049" width="8.28515625" style="75" customWidth="1"/>
    <col min="2050" max="2050" width="53.140625" style="75" customWidth="1"/>
    <col min="2051" max="2051" width="18" style="75" customWidth="1"/>
    <col min="2052" max="2053" width="17.5703125" style="75" customWidth="1"/>
    <col min="2054" max="2054" width="32.28515625" style="75" customWidth="1"/>
    <col min="2055" max="2304" width="14.7109375" style="75"/>
    <col min="2305" max="2305" width="8.28515625" style="75" customWidth="1"/>
    <col min="2306" max="2306" width="53.140625" style="75" customWidth="1"/>
    <col min="2307" max="2307" width="18" style="75" customWidth="1"/>
    <col min="2308" max="2309" width="17.5703125" style="75" customWidth="1"/>
    <col min="2310" max="2310" width="32.28515625" style="75" customWidth="1"/>
    <col min="2311" max="2560" width="14.7109375" style="75"/>
    <col min="2561" max="2561" width="8.28515625" style="75" customWidth="1"/>
    <col min="2562" max="2562" width="53.140625" style="75" customWidth="1"/>
    <col min="2563" max="2563" width="18" style="75" customWidth="1"/>
    <col min="2564" max="2565" width="17.5703125" style="75" customWidth="1"/>
    <col min="2566" max="2566" width="32.28515625" style="75" customWidth="1"/>
    <col min="2567" max="2816" width="14.7109375" style="75"/>
    <col min="2817" max="2817" width="8.28515625" style="75" customWidth="1"/>
    <col min="2818" max="2818" width="53.140625" style="75" customWidth="1"/>
    <col min="2819" max="2819" width="18" style="75" customWidth="1"/>
    <col min="2820" max="2821" width="17.5703125" style="75" customWidth="1"/>
    <col min="2822" max="2822" width="32.28515625" style="75" customWidth="1"/>
    <col min="2823" max="3072" width="14.7109375" style="75"/>
    <col min="3073" max="3073" width="8.28515625" style="75" customWidth="1"/>
    <col min="3074" max="3074" width="53.140625" style="75" customWidth="1"/>
    <col min="3075" max="3075" width="18" style="75" customWidth="1"/>
    <col min="3076" max="3077" width="17.5703125" style="75" customWidth="1"/>
    <col min="3078" max="3078" width="32.28515625" style="75" customWidth="1"/>
    <col min="3079" max="3328" width="14.7109375" style="75"/>
    <col min="3329" max="3329" width="8.28515625" style="75" customWidth="1"/>
    <col min="3330" max="3330" width="53.140625" style="75" customWidth="1"/>
    <col min="3331" max="3331" width="18" style="75" customWidth="1"/>
    <col min="3332" max="3333" width="17.5703125" style="75" customWidth="1"/>
    <col min="3334" max="3334" width="32.28515625" style="75" customWidth="1"/>
    <col min="3335" max="3584" width="14.7109375" style="75"/>
    <col min="3585" max="3585" width="8.28515625" style="75" customWidth="1"/>
    <col min="3586" max="3586" width="53.140625" style="75" customWidth="1"/>
    <col min="3587" max="3587" width="18" style="75" customWidth="1"/>
    <col min="3588" max="3589" width="17.5703125" style="75" customWidth="1"/>
    <col min="3590" max="3590" width="32.28515625" style="75" customWidth="1"/>
    <col min="3591" max="3840" width="14.7109375" style="75"/>
    <col min="3841" max="3841" width="8.28515625" style="75" customWidth="1"/>
    <col min="3842" max="3842" width="53.140625" style="75" customWidth="1"/>
    <col min="3843" max="3843" width="18" style="75" customWidth="1"/>
    <col min="3844" max="3845" width="17.5703125" style="75" customWidth="1"/>
    <col min="3846" max="3846" width="32.28515625" style="75" customWidth="1"/>
    <col min="3847" max="4096" width="14.7109375" style="75"/>
    <col min="4097" max="4097" width="8.28515625" style="75" customWidth="1"/>
    <col min="4098" max="4098" width="53.140625" style="75" customWidth="1"/>
    <col min="4099" max="4099" width="18" style="75" customWidth="1"/>
    <col min="4100" max="4101" width="17.5703125" style="75" customWidth="1"/>
    <col min="4102" max="4102" width="32.28515625" style="75" customWidth="1"/>
    <col min="4103" max="4352" width="14.7109375" style="75"/>
    <col min="4353" max="4353" width="8.28515625" style="75" customWidth="1"/>
    <col min="4354" max="4354" width="53.140625" style="75" customWidth="1"/>
    <col min="4355" max="4355" width="18" style="75" customWidth="1"/>
    <col min="4356" max="4357" width="17.5703125" style="75" customWidth="1"/>
    <col min="4358" max="4358" width="32.28515625" style="75" customWidth="1"/>
    <col min="4359" max="4608" width="14.7109375" style="75"/>
    <col min="4609" max="4609" width="8.28515625" style="75" customWidth="1"/>
    <col min="4610" max="4610" width="53.140625" style="75" customWidth="1"/>
    <col min="4611" max="4611" width="18" style="75" customWidth="1"/>
    <col min="4612" max="4613" width="17.5703125" style="75" customWidth="1"/>
    <col min="4614" max="4614" width="32.28515625" style="75" customWidth="1"/>
    <col min="4615" max="4864" width="14.7109375" style="75"/>
    <col min="4865" max="4865" width="8.28515625" style="75" customWidth="1"/>
    <col min="4866" max="4866" width="53.140625" style="75" customWidth="1"/>
    <col min="4867" max="4867" width="18" style="75" customWidth="1"/>
    <col min="4868" max="4869" width="17.5703125" style="75" customWidth="1"/>
    <col min="4870" max="4870" width="32.28515625" style="75" customWidth="1"/>
    <col min="4871" max="5120" width="14.7109375" style="75"/>
    <col min="5121" max="5121" width="8.28515625" style="75" customWidth="1"/>
    <col min="5122" max="5122" width="53.140625" style="75" customWidth="1"/>
    <col min="5123" max="5123" width="18" style="75" customWidth="1"/>
    <col min="5124" max="5125" width="17.5703125" style="75" customWidth="1"/>
    <col min="5126" max="5126" width="32.28515625" style="75" customWidth="1"/>
    <col min="5127" max="5376" width="14.7109375" style="75"/>
    <col min="5377" max="5377" width="8.28515625" style="75" customWidth="1"/>
    <col min="5378" max="5378" width="53.140625" style="75" customWidth="1"/>
    <col min="5379" max="5379" width="18" style="75" customWidth="1"/>
    <col min="5380" max="5381" width="17.5703125" style="75" customWidth="1"/>
    <col min="5382" max="5382" width="32.28515625" style="75" customWidth="1"/>
    <col min="5383" max="5632" width="14.7109375" style="75"/>
    <col min="5633" max="5633" width="8.28515625" style="75" customWidth="1"/>
    <col min="5634" max="5634" width="53.140625" style="75" customWidth="1"/>
    <col min="5635" max="5635" width="18" style="75" customWidth="1"/>
    <col min="5636" max="5637" width="17.5703125" style="75" customWidth="1"/>
    <col min="5638" max="5638" width="32.28515625" style="75" customWidth="1"/>
    <col min="5639" max="5888" width="14.7109375" style="75"/>
    <col min="5889" max="5889" width="8.28515625" style="75" customWidth="1"/>
    <col min="5890" max="5890" width="53.140625" style="75" customWidth="1"/>
    <col min="5891" max="5891" width="18" style="75" customWidth="1"/>
    <col min="5892" max="5893" width="17.5703125" style="75" customWidth="1"/>
    <col min="5894" max="5894" width="32.28515625" style="75" customWidth="1"/>
    <col min="5895" max="6144" width="14.7109375" style="75"/>
    <col min="6145" max="6145" width="8.28515625" style="75" customWidth="1"/>
    <col min="6146" max="6146" width="53.140625" style="75" customWidth="1"/>
    <col min="6147" max="6147" width="18" style="75" customWidth="1"/>
    <col min="6148" max="6149" width="17.5703125" style="75" customWidth="1"/>
    <col min="6150" max="6150" width="32.28515625" style="75" customWidth="1"/>
    <col min="6151" max="6400" width="14.7109375" style="75"/>
    <col min="6401" max="6401" width="8.28515625" style="75" customWidth="1"/>
    <col min="6402" max="6402" width="53.140625" style="75" customWidth="1"/>
    <col min="6403" max="6403" width="18" style="75" customWidth="1"/>
    <col min="6404" max="6405" width="17.5703125" style="75" customWidth="1"/>
    <col min="6406" max="6406" width="32.28515625" style="75" customWidth="1"/>
    <col min="6407" max="6656" width="14.7109375" style="75"/>
    <col min="6657" max="6657" width="8.28515625" style="75" customWidth="1"/>
    <col min="6658" max="6658" width="53.140625" style="75" customWidth="1"/>
    <col min="6659" max="6659" width="18" style="75" customWidth="1"/>
    <col min="6660" max="6661" width="17.5703125" style="75" customWidth="1"/>
    <col min="6662" max="6662" width="32.28515625" style="75" customWidth="1"/>
    <col min="6663" max="6912" width="14.7109375" style="75"/>
    <col min="6913" max="6913" width="8.28515625" style="75" customWidth="1"/>
    <col min="6914" max="6914" width="53.140625" style="75" customWidth="1"/>
    <col min="6915" max="6915" width="18" style="75" customWidth="1"/>
    <col min="6916" max="6917" width="17.5703125" style="75" customWidth="1"/>
    <col min="6918" max="6918" width="32.28515625" style="75" customWidth="1"/>
    <col min="6919" max="7168" width="14.7109375" style="75"/>
    <col min="7169" max="7169" width="8.28515625" style="75" customWidth="1"/>
    <col min="7170" max="7170" width="53.140625" style="75" customWidth="1"/>
    <col min="7171" max="7171" width="18" style="75" customWidth="1"/>
    <col min="7172" max="7173" width="17.5703125" style="75" customWidth="1"/>
    <col min="7174" max="7174" width="32.28515625" style="75" customWidth="1"/>
    <col min="7175" max="7424" width="14.7109375" style="75"/>
    <col min="7425" max="7425" width="8.28515625" style="75" customWidth="1"/>
    <col min="7426" max="7426" width="53.140625" style="75" customWidth="1"/>
    <col min="7427" max="7427" width="18" style="75" customWidth="1"/>
    <col min="7428" max="7429" width="17.5703125" style="75" customWidth="1"/>
    <col min="7430" max="7430" width="32.28515625" style="75" customWidth="1"/>
    <col min="7431" max="7680" width="14.7109375" style="75"/>
    <col min="7681" max="7681" width="8.28515625" style="75" customWidth="1"/>
    <col min="7682" max="7682" width="53.140625" style="75" customWidth="1"/>
    <col min="7683" max="7683" width="18" style="75" customWidth="1"/>
    <col min="7684" max="7685" width="17.5703125" style="75" customWidth="1"/>
    <col min="7686" max="7686" width="32.28515625" style="75" customWidth="1"/>
    <col min="7687" max="7936" width="14.7109375" style="75"/>
    <col min="7937" max="7937" width="8.28515625" style="75" customWidth="1"/>
    <col min="7938" max="7938" width="53.140625" style="75" customWidth="1"/>
    <col min="7939" max="7939" width="18" style="75" customWidth="1"/>
    <col min="7940" max="7941" width="17.5703125" style="75" customWidth="1"/>
    <col min="7942" max="7942" width="32.28515625" style="75" customWidth="1"/>
    <col min="7943" max="8192" width="14.7109375" style="75"/>
    <col min="8193" max="8193" width="8.28515625" style="75" customWidth="1"/>
    <col min="8194" max="8194" width="53.140625" style="75" customWidth="1"/>
    <col min="8195" max="8195" width="18" style="75" customWidth="1"/>
    <col min="8196" max="8197" width="17.5703125" style="75" customWidth="1"/>
    <col min="8198" max="8198" width="32.28515625" style="75" customWidth="1"/>
    <col min="8199" max="8448" width="14.7109375" style="75"/>
    <col min="8449" max="8449" width="8.28515625" style="75" customWidth="1"/>
    <col min="8450" max="8450" width="53.140625" style="75" customWidth="1"/>
    <col min="8451" max="8451" width="18" style="75" customWidth="1"/>
    <col min="8452" max="8453" width="17.5703125" style="75" customWidth="1"/>
    <col min="8454" max="8454" width="32.28515625" style="75" customWidth="1"/>
    <col min="8455" max="8704" width="14.7109375" style="75"/>
    <col min="8705" max="8705" width="8.28515625" style="75" customWidth="1"/>
    <col min="8706" max="8706" width="53.140625" style="75" customWidth="1"/>
    <col min="8707" max="8707" width="18" style="75" customWidth="1"/>
    <col min="8708" max="8709" width="17.5703125" style="75" customWidth="1"/>
    <col min="8710" max="8710" width="32.28515625" style="75" customWidth="1"/>
    <col min="8711" max="8960" width="14.7109375" style="75"/>
    <col min="8961" max="8961" width="8.28515625" style="75" customWidth="1"/>
    <col min="8962" max="8962" width="53.140625" style="75" customWidth="1"/>
    <col min="8963" max="8963" width="18" style="75" customWidth="1"/>
    <col min="8964" max="8965" width="17.5703125" style="75" customWidth="1"/>
    <col min="8966" max="8966" width="32.28515625" style="75" customWidth="1"/>
    <col min="8967" max="9216" width="14.7109375" style="75"/>
    <col min="9217" max="9217" width="8.28515625" style="75" customWidth="1"/>
    <col min="9218" max="9218" width="53.140625" style="75" customWidth="1"/>
    <col min="9219" max="9219" width="18" style="75" customWidth="1"/>
    <col min="9220" max="9221" width="17.5703125" style="75" customWidth="1"/>
    <col min="9222" max="9222" width="32.28515625" style="75" customWidth="1"/>
    <col min="9223" max="9472" width="14.7109375" style="75"/>
    <col min="9473" max="9473" width="8.28515625" style="75" customWidth="1"/>
    <col min="9474" max="9474" width="53.140625" style="75" customWidth="1"/>
    <col min="9475" max="9475" width="18" style="75" customWidth="1"/>
    <col min="9476" max="9477" width="17.5703125" style="75" customWidth="1"/>
    <col min="9478" max="9478" width="32.28515625" style="75" customWidth="1"/>
    <col min="9479" max="9728" width="14.7109375" style="75"/>
    <col min="9729" max="9729" width="8.28515625" style="75" customWidth="1"/>
    <col min="9730" max="9730" width="53.140625" style="75" customWidth="1"/>
    <col min="9731" max="9731" width="18" style="75" customWidth="1"/>
    <col min="9732" max="9733" width="17.5703125" style="75" customWidth="1"/>
    <col min="9734" max="9734" width="32.28515625" style="75" customWidth="1"/>
    <col min="9735" max="9984" width="14.7109375" style="75"/>
    <col min="9985" max="9985" width="8.28515625" style="75" customWidth="1"/>
    <col min="9986" max="9986" width="53.140625" style="75" customWidth="1"/>
    <col min="9987" max="9987" width="18" style="75" customWidth="1"/>
    <col min="9988" max="9989" width="17.5703125" style="75" customWidth="1"/>
    <col min="9990" max="9990" width="32.28515625" style="75" customWidth="1"/>
    <col min="9991" max="10240" width="14.7109375" style="75"/>
    <col min="10241" max="10241" width="8.28515625" style="75" customWidth="1"/>
    <col min="10242" max="10242" width="53.140625" style="75" customWidth="1"/>
    <col min="10243" max="10243" width="18" style="75" customWidth="1"/>
    <col min="10244" max="10245" width="17.5703125" style="75" customWidth="1"/>
    <col min="10246" max="10246" width="32.28515625" style="75" customWidth="1"/>
    <col min="10247" max="10496" width="14.7109375" style="75"/>
    <col min="10497" max="10497" width="8.28515625" style="75" customWidth="1"/>
    <col min="10498" max="10498" width="53.140625" style="75" customWidth="1"/>
    <col min="10499" max="10499" width="18" style="75" customWidth="1"/>
    <col min="10500" max="10501" width="17.5703125" style="75" customWidth="1"/>
    <col min="10502" max="10502" width="32.28515625" style="75" customWidth="1"/>
    <col min="10503" max="10752" width="14.7109375" style="75"/>
    <col min="10753" max="10753" width="8.28515625" style="75" customWidth="1"/>
    <col min="10754" max="10754" width="53.140625" style="75" customWidth="1"/>
    <col min="10755" max="10755" width="18" style="75" customWidth="1"/>
    <col min="10756" max="10757" width="17.5703125" style="75" customWidth="1"/>
    <col min="10758" max="10758" width="32.28515625" style="75" customWidth="1"/>
    <col min="10759" max="11008" width="14.7109375" style="75"/>
    <col min="11009" max="11009" width="8.28515625" style="75" customWidth="1"/>
    <col min="11010" max="11010" width="53.140625" style="75" customWidth="1"/>
    <col min="11011" max="11011" width="18" style="75" customWidth="1"/>
    <col min="11012" max="11013" width="17.5703125" style="75" customWidth="1"/>
    <col min="11014" max="11014" width="32.28515625" style="75" customWidth="1"/>
    <col min="11015" max="11264" width="14.7109375" style="75"/>
    <col min="11265" max="11265" width="8.28515625" style="75" customWidth="1"/>
    <col min="11266" max="11266" width="53.140625" style="75" customWidth="1"/>
    <col min="11267" max="11267" width="18" style="75" customWidth="1"/>
    <col min="11268" max="11269" width="17.5703125" style="75" customWidth="1"/>
    <col min="11270" max="11270" width="32.28515625" style="75" customWidth="1"/>
    <col min="11271" max="11520" width="14.7109375" style="75"/>
    <col min="11521" max="11521" width="8.28515625" style="75" customWidth="1"/>
    <col min="11522" max="11522" width="53.140625" style="75" customWidth="1"/>
    <col min="11523" max="11523" width="18" style="75" customWidth="1"/>
    <col min="11524" max="11525" width="17.5703125" style="75" customWidth="1"/>
    <col min="11526" max="11526" width="32.28515625" style="75" customWidth="1"/>
    <col min="11527" max="11776" width="14.7109375" style="75"/>
    <col min="11777" max="11777" width="8.28515625" style="75" customWidth="1"/>
    <col min="11778" max="11778" width="53.140625" style="75" customWidth="1"/>
    <col min="11779" max="11779" width="18" style="75" customWidth="1"/>
    <col min="11780" max="11781" width="17.5703125" style="75" customWidth="1"/>
    <col min="11782" max="11782" width="32.28515625" style="75" customWidth="1"/>
    <col min="11783" max="12032" width="14.7109375" style="75"/>
    <col min="12033" max="12033" width="8.28515625" style="75" customWidth="1"/>
    <col min="12034" max="12034" width="53.140625" style="75" customWidth="1"/>
    <col min="12035" max="12035" width="18" style="75" customWidth="1"/>
    <col min="12036" max="12037" width="17.5703125" style="75" customWidth="1"/>
    <col min="12038" max="12038" width="32.28515625" style="75" customWidth="1"/>
    <col min="12039" max="12288" width="14.7109375" style="75"/>
    <col min="12289" max="12289" width="8.28515625" style="75" customWidth="1"/>
    <col min="12290" max="12290" width="53.140625" style="75" customWidth="1"/>
    <col min="12291" max="12291" width="18" style="75" customWidth="1"/>
    <col min="12292" max="12293" width="17.5703125" style="75" customWidth="1"/>
    <col min="12294" max="12294" width="32.28515625" style="75" customWidth="1"/>
    <col min="12295" max="12544" width="14.7109375" style="75"/>
    <col min="12545" max="12545" width="8.28515625" style="75" customWidth="1"/>
    <col min="12546" max="12546" width="53.140625" style="75" customWidth="1"/>
    <col min="12547" max="12547" width="18" style="75" customWidth="1"/>
    <col min="12548" max="12549" width="17.5703125" style="75" customWidth="1"/>
    <col min="12550" max="12550" width="32.28515625" style="75" customWidth="1"/>
    <col min="12551" max="12800" width="14.7109375" style="75"/>
    <col min="12801" max="12801" width="8.28515625" style="75" customWidth="1"/>
    <col min="12802" max="12802" width="53.140625" style="75" customWidth="1"/>
    <col min="12803" max="12803" width="18" style="75" customWidth="1"/>
    <col min="12804" max="12805" width="17.5703125" style="75" customWidth="1"/>
    <col min="12806" max="12806" width="32.28515625" style="75" customWidth="1"/>
    <col min="12807" max="13056" width="14.7109375" style="75"/>
    <col min="13057" max="13057" width="8.28515625" style="75" customWidth="1"/>
    <col min="13058" max="13058" width="53.140625" style="75" customWidth="1"/>
    <col min="13059" max="13059" width="18" style="75" customWidth="1"/>
    <col min="13060" max="13061" width="17.5703125" style="75" customWidth="1"/>
    <col min="13062" max="13062" width="32.28515625" style="75" customWidth="1"/>
    <col min="13063" max="13312" width="14.7109375" style="75"/>
    <col min="13313" max="13313" width="8.28515625" style="75" customWidth="1"/>
    <col min="13314" max="13314" width="53.140625" style="75" customWidth="1"/>
    <col min="13315" max="13315" width="18" style="75" customWidth="1"/>
    <col min="13316" max="13317" width="17.5703125" style="75" customWidth="1"/>
    <col min="13318" max="13318" width="32.28515625" style="75" customWidth="1"/>
    <col min="13319" max="13568" width="14.7109375" style="75"/>
    <col min="13569" max="13569" width="8.28515625" style="75" customWidth="1"/>
    <col min="13570" max="13570" width="53.140625" style="75" customWidth="1"/>
    <col min="13571" max="13571" width="18" style="75" customWidth="1"/>
    <col min="13572" max="13573" width="17.5703125" style="75" customWidth="1"/>
    <col min="13574" max="13574" width="32.28515625" style="75" customWidth="1"/>
    <col min="13575" max="13824" width="14.7109375" style="75"/>
    <col min="13825" max="13825" width="8.28515625" style="75" customWidth="1"/>
    <col min="13826" max="13826" width="53.140625" style="75" customWidth="1"/>
    <col min="13827" max="13827" width="18" style="75" customWidth="1"/>
    <col min="13828" max="13829" width="17.5703125" style="75" customWidth="1"/>
    <col min="13830" max="13830" width="32.28515625" style="75" customWidth="1"/>
    <col min="13831" max="14080" width="14.7109375" style="75"/>
    <col min="14081" max="14081" width="8.28515625" style="75" customWidth="1"/>
    <col min="14082" max="14082" width="53.140625" style="75" customWidth="1"/>
    <col min="14083" max="14083" width="18" style="75" customWidth="1"/>
    <col min="14084" max="14085" width="17.5703125" style="75" customWidth="1"/>
    <col min="14086" max="14086" width="32.28515625" style="75" customWidth="1"/>
    <col min="14087" max="14336" width="14.7109375" style="75"/>
    <col min="14337" max="14337" width="8.28515625" style="75" customWidth="1"/>
    <col min="14338" max="14338" width="53.140625" style="75" customWidth="1"/>
    <col min="14339" max="14339" width="18" style="75" customWidth="1"/>
    <col min="14340" max="14341" width="17.5703125" style="75" customWidth="1"/>
    <col min="14342" max="14342" width="32.28515625" style="75" customWidth="1"/>
    <col min="14343" max="14592" width="14.7109375" style="75"/>
    <col min="14593" max="14593" width="8.28515625" style="75" customWidth="1"/>
    <col min="14594" max="14594" width="53.140625" style="75" customWidth="1"/>
    <col min="14595" max="14595" width="18" style="75" customWidth="1"/>
    <col min="14596" max="14597" width="17.5703125" style="75" customWidth="1"/>
    <col min="14598" max="14598" width="32.28515625" style="75" customWidth="1"/>
    <col min="14599" max="14848" width="14.7109375" style="75"/>
    <col min="14849" max="14849" width="8.28515625" style="75" customWidth="1"/>
    <col min="14850" max="14850" width="53.140625" style="75" customWidth="1"/>
    <col min="14851" max="14851" width="18" style="75" customWidth="1"/>
    <col min="14852" max="14853" width="17.5703125" style="75" customWidth="1"/>
    <col min="14854" max="14854" width="32.28515625" style="75" customWidth="1"/>
    <col min="14855" max="15104" width="14.7109375" style="75"/>
    <col min="15105" max="15105" width="8.28515625" style="75" customWidth="1"/>
    <col min="15106" max="15106" width="53.140625" style="75" customWidth="1"/>
    <col min="15107" max="15107" width="18" style="75" customWidth="1"/>
    <col min="15108" max="15109" width="17.5703125" style="75" customWidth="1"/>
    <col min="15110" max="15110" width="32.28515625" style="75" customWidth="1"/>
    <col min="15111" max="15360" width="14.7109375" style="75"/>
    <col min="15361" max="15361" width="8.28515625" style="75" customWidth="1"/>
    <col min="15362" max="15362" width="53.140625" style="75" customWidth="1"/>
    <col min="15363" max="15363" width="18" style="75" customWidth="1"/>
    <col min="15364" max="15365" width="17.5703125" style="75" customWidth="1"/>
    <col min="15366" max="15366" width="32.28515625" style="75" customWidth="1"/>
    <col min="15367" max="15616" width="14.7109375" style="75"/>
    <col min="15617" max="15617" width="8.28515625" style="75" customWidth="1"/>
    <col min="15618" max="15618" width="53.140625" style="75" customWidth="1"/>
    <col min="15619" max="15619" width="18" style="75" customWidth="1"/>
    <col min="15620" max="15621" width="17.5703125" style="75" customWidth="1"/>
    <col min="15622" max="15622" width="32.28515625" style="75" customWidth="1"/>
    <col min="15623" max="15872" width="14.7109375" style="75"/>
    <col min="15873" max="15873" width="8.28515625" style="75" customWidth="1"/>
    <col min="15874" max="15874" width="53.140625" style="75" customWidth="1"/>
    <col min="15875" max="15875" width="18" style="75" customWidth="1"/>
    <col min="15876" max="15877" width="17.5703125" style="75" customWidth="1"/>
    <col min="15878" max="15878" width="32.28515625" style="75" customWidth="1"/>
    <col min="15879" max="16128" width="14.7109375" style="75"/>
    <col min="16129" max="16129" width="8.28515625" style="75" customWidth="1"/>
    <col min="16130" max="16130" width="53.140625" style="75" customWidth="1"/>
    <col min="16131" max="16131" width="18" style="75" customWidth="1"/>
    <col min="16132" max="16133" width="17.5703125" style="75" customWidth="1"/>
    <col min="16134" max="16134" width="32.28515625" style="75" customWidth="1"/>
    <col min="16135" max="16384" width="14.7109375" style="75"/>
  </cols>
  <sheetData>
    <row r="1" spans="1:6">
      <c r="D1" s="251" t="s">
        <v>394</v>
      </c>
      <c r="E1" s="251"/>
    </row>
    <row r="2" spans="1:6" ht="19.5" customHeight="1">
      <c r="B2" s="252" t="s">
        <v>615</v>
      </c>
      <c r="C2" s="252"/>
      <c r="D2" s="252"/>
      <c r="E2" s="252"/>
      <c r="F2" s="76"/>
    </row>
    <row r="3" spans="1:6">
      <c r="B3" s="251" t="s">
        <v>608</v>
      </c>
      <c r="C3" s="251"/>
      <c r="D3" s="251"/>
      <c r="E3" s="251"/>
    </row>
    <row r="4" spans="1:6">
      <c r="B4" s="114"/>
      <c r="C4" s="114"/>
      <c r="D4" s="114"/>
      <c r="E4" s="114"/>
    </row>
    <row r="5" spans="1:6" ht="55.5" customHeight="1">
      <c r="A5" s="253" t="s">
        <v>357</v>
      </c>
      <c r="B5" s="253"/>
      <c r="C5" s="253"/>
      <c r="D5" s="253"/>
      <c r="E5" s="253"/>
    </row>
    <row r="6" spans="1:6" ht="28.5" customHeight="1">
      <c r="A6" s="254"/>
      <c r="B6" s="254"/>
      <c r="C6" s="254"/>
      <c r="D6" s="254"/>
      <c r="E6" s="254"/>
    </row>
    <row r="7" spans="1:6" ht="22.9" customHeight="1">
      <c r="A7" s="77" t="s">
        <v>327</v>
      </c>
      <c r="B7" s="77" t="s">
        <v>328</v>
      </c>
      <c r="C7" s="77"/>
      <c r="D7" s="77"/>
      <c r="E7" s="78"/>
    </row>
    <row r="8" spans="1:6">
      <c r="A8" s="79"/>
      <c r="E8" s="115" t="s">
        <v>329</v>
      </c>
    </row>
    <row r="9" spans="1:6" s="80" customFormat="1" ht="33.6" customHeight="1">
      <c r="A9" s="248" t="s">
        <v>330</v>
      </c>
      <c r="B9" s="248" t="s">
        <v>331</v>
      </c>
      <c r="C9" s="250" t="s">
        <v>332</v>
      </c>
      <c r="D9" s="250"/>
      <c r="E9" s="250"/>
    </row>
    <row r="10" spans="1:6" s="80" customFormat="1">
      <c r="A10" s="249"/>
      <c r="B10" s="249"/>
      <c r="C10" s="113" t="s">
        <v>94</v>
      </c>
      <c r="D10" s="113" t="s">
        <v>107</v>
      </c>
      <c r="E10" s="113" t="s">
        <v>350</v>
      </c>
    </row>
    <row r="11" spans="1:6" s="80" customFormat="1">
      <c r="A11" s="65">
        <v>1</v>
      </c>
      <c r="B11" s="65">
        <v>2</v>
      </c>
      <c r="C11" s="65">
        <v>3</v>
      </c>
      <c r="D11" s="65">
        <v>4</v>
      </c>
      <c r="E11" s="65">
        <v>5</v>
      </c>
    </row>
    <row r="12" spans="1:6" ht="36" customHeight="1">
      <c r="A12" s="113">
        <v>1</v>
      </c>
      <c r="B12" s="87" t="s">
        <v>333</v>
      </c>
      <c r="C12" s="82">
        <v>0</v>
      </c>
      <c r="D12" s="82">
        <v>0</v>
      </c>
      <c r="E12" s="82">
        <v>0</v>
      </c>
    </row>
    <row r="13" spans="1:6" ht="47.25">
      <c r="A13" s="113">
        <v>2</v>
      </c>
      <c r="B13" s="81" t="s">
        <v>343</v>
      </c>
      <c r="C13" s="71">
        <v>29598.6</v>
      </c>
      <c r="D13" s="71">
        <v>28848.3</v>
      </c>
      <c r="E13" s="71">
        <v>27911.9</v>
      </c>
    </row>
    <row r="14" spans="1:6" ht="20.45" customHeight="1">
      <c r="A14" s="113"/>
      <c r="B14" s="83" t="s">
        <v>334</v>
      </c>
      <c r="C14" s="84">
        <f>C12+C13</f>
        <v>29598.6</v>
      </c>
      <c r="D14" s="84">
        <f>D12+D13</f>
        <v>28848.3</v>
      </c>
      <c r="E14" s="84">
        <f>E12+E13</f>
        <v>27911.9</v>
      </c>
    </row>
    <row r="15" spans="1:6">
      <c r="C15" s="115"/>
      <c r="D15" s="115"/>
      <c r="E15" s="115"/>
    </row>
    <row r="16" spans="1:6" ht="24.6" customHeight="1">
      <c r="A16" s="255" t="s">
        <v>588</v>
      </c>
      <c r="B16" s="255"/>
      <c r="C16" s="255"/>
      <c r="D16" s="255"/>
      <c r="E16" s="255"/>
      <c r="F16" s="85"/>
    </row>
    <row r="17" spans="1:5" ht="27.6" customHeight="1">
      <c r="A17" s="256" t="s">
        <v>335</v>
      </c>
      <c r="B17" s="256"/>
      <c r="C17" s="256"/>
      <c r="D17" s="256"/>
      <c r="E17" s="256"/>
    </row>
    <row r="18" spans="1:5">
      <c r="E18" s="75" t="s">
        <v>329</v>
      </c>
    </row>
    <row r="19" spans="1:5" s="80" customFormat="1">
      <c r="A19" s="248" t="s">
        <v>336</v>
      </c>
      <c r="B19" s="248" t="s">
        <v>337</v>
      </c>
      <c r="C19" s="250" t="s">
        <v>338</v>
      </c>
      <c r="D19" s="250"/>
      <c r="E19" s="250"/>
    </row>
    <row r="20" spans="1:5" s="80" customFormat="1">
      <c r="A20" s="249"/>
      <c r="B20" s="249"/>
      <c r="C20" s="113" t="s">
        <v>94</v>
      </c>
      <c r="D20" s="113" t="s">
        <v>107</v>
      </c>
      <c r="E20" s="113" t="s">
        <v>350</v>
      </c>
    </row>
    <row r="21" spans="1:5" s="80" customFormat="1">
      <c r="A21" s="65">
        <v>1</v>
      </c>
      <c r="B21" s="65">
        <v>2</v>
      </c>
      <c r="C21" s="65">
        <v>3</v>
      </c>
      <c r="D21" s="65">
        <v>4</v>
      </c>
      <c r="E21" s="65">
        <v>5</v>
      </c>
    </row>
    <row r="22" spans="1:5" ht="31.5">
      <c r="A22" s="86">
        <v>1</v>
      </c>
      <c r="B22" s="87" t="s">
        <v>339</v>
      </c>
      <c r="C22" s="88">
        <f>C24+C25</f>
        <v>29598.6</v>
      </c>
      <c r="D22" s="88">
        <f>D24+D25</f>
        <v>28848.3</v>
      </c>
      <c r="E22" s="88">
        <f>E24+E25</f>
        <v>27911.9</v>
      </c>
    </row>
    <row r="23" spans="1:5">
      <c r="A23" s="89"/>
      <c r="B23" s="87" t="s">
        <v>340</v>
      </c>
      <c r="C23" s="86"/>
      <c r="D23" s="88"/>
      <c r="E23" s="88"/>
    </row>
    <row r="24" spans="1:5" ht="24" customHeight="1">
      <c r="A24" s="89"/>
      <c r="B24" s="87" t="s">
        <v>341</v>
      </c>
      <c r="C24" s="82">
        <v>0</v>
      </c>
      <c r="D24" s="82">
        <v>0</v>
      </c>
      <c r="E24" s="82">
        <v>0</v>
      </c>
    </row>
    <row r="25" spans="1:5" ht="47.25">
      <c r="A25" s="89"/>
      <c r="B25" s="81" t="s">
        <v>342</v>
      </c>
      <c r="C25" s="71">
        <v>29598.6</v>
      </c>
      <c r="D25" s="71">
        <v>28848.3</v>
      </c>
      <c r="E25" s="71">
        <v>27911.9</v>
      </c>
    </row>
    <row r="26" spans="1:5" ht="21" customHeight="1">
      <c r="A26" s="89"/>
      <c r="B26" s="90" t="s">
        <v>334</v>
      </c>
      <c r="C26" s="91">
        <f>C22</f>
        <v>29598.6</v>
      </c>
      <c r="D26" s="91">
        <f>D22</f>
        <v>28848.3</v>
      </c>
      <c r="E26" s="91">
        <f>E22</f>
        <v>27911.9</v>
      </c>
    </row>
  </sheetData>
  <mergeCells count="13">
    <mergeCell ref="A16:E16"/>
    <mergeCell ref="A17:E17"/>
    <mergeCell ref="A19:A20"/>
    <mergeCell ref="B19:B20"/>
    <mergeCell ref="C19:E19"/>
    <mergeCell ref="A9:A10"/>
    <mergeCell ref="B9:B10"/>
    <mergeCell ref="C9:E9"/>
    <mergeCell ref="D1:E1"/>
    <mergeCell ref="B2:E2"/>
    <mergeCell ref="B3:E3"/>
    <mergeCell ref="A5:E5"/>
    <mergeCell ref="A6:E6"/>
  </mergeCells>
  <pageMargins left="0.59055118110236227" right="0.19685039370078741" top="0.15748031496062992" bottom="0.15748031496062992" header="0.31496062992125984" footer="0.31496062992125984"/>
  <pageSetup paperSize="9" scale="9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3</vt:i4>
      </vt:variant>
    </vt:vector>
  </HeadingPairs>
  <TitlesOfParts>
    <vt:vector size="12" baseType="lpstr">
      <vt:lpstr>№1 </vt:lpstr>
      <vt:lpstr>№ 5</vt:lpstr>
      <vt:lpstr>№ 6 </vt:lpstr>
      <vt:lpstr>№ 7</vt:lpstr>
      <vt:lpstr>№ 8</vt:lpstr>
      <vt:lpstr>№9</vt:lpstr>
      <vt:lpstr>№10</vt:lpstr>
      <vt:lpstr>№ 11</vt:lpstr>
      <vt:lpstr>12</vt:lpstr>
      <vt:lpstr>'№ 11'!Область_печати</vt:lpstr>
      <vt:lpstr>'№ 6 '!Область_печати</vt:lpstr>
      <vt:lpstr>'№ 7'!Область_печати</vt:lpstr>
    </vt:vector>
  </TitlesOfParts>
  <Company>ОФ и ЭА Администрация города Торжка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Маслобойщикова</dc:creator>
  <cp:lastModifiedBy>Vershinskaya</cp:lastModifiedBy>
  <cp:lastPrinted>2018-11-14T13:33:08Z</cp:lastPrinted>
  <dcterms:created xsi:type="dcterms:W3CDTF">2007-11-30T05:39:28Z</dcterms:created>
  <dcterms:modified xsi:type="dcterms:W3CDTF">2019-01-11T13:36:08Z</dcterms:modified>
</cp:coreProperties>
</file>