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1 год - УТОЧНЕНИЕ бюджета\2 Уточнение\проект с изменением\"/>
    </mc:Choice>
  </mc:AlternateContent>
  <bookViews>
    <workbookView xWindow="0" yWindow="0" windowWidth="24900" windowHeight="12300" activeTab="1"/>
  </bookViews>
  <sheets>
    <sheet name="№ 1 источ" sheetId="183" r:id="rId1"/>
    <sheet name=" № 5дох" sheetId="185" r:id="rId2"/>
    <sheet name="№ 6 р.п" sheetId="143" r:id="rId3"/>
    <sheet name="№ 7 ведом" sheetId="154" r:id="rId4"/>
    <sheet name=" № 8  рп, кцср, квр" sheetId="155" r:id="rId5"/>
    <sheet name="№ 9 МП" sheetId="147" r:id="rId6"/>
  </sheets>
  <definedNames>
    <definedName name="_xlnm._FilterDatabase" localSheetId="4" hidden="1">' № 8  рп, кцср, квр'!$A$6:$K$637</definedName>
    <definedName name="_xlnm._FilterDatabase" localSheetId="3" hidden="1">'№ 7 ведом'!$A$8:$H$675</definedName>
    <definedName name="_xlnm._FilterDatabase" localSheetId="5" hidden="1">'№ 9 МП'!$A$1:$F$454</definedName>
    <definedName name="_xlnm.Print_Area" localSheetId="1">' № 5дох'!$A$1:$E$151</definedName>
    <definedName name="_xlnm.Print_Area" localSheetId="2">'№ 6 р.п'!$A$1:$E$49</definedName>
    <definedName name="_xlnm.Print_Area" localSheetId="3">'№ 7 ведом'!$A$1:$H$675</definedName>
  </definedNames>
  <calcPr calcId="152511"/>
  <fileRecoveryPr autoRecover="0"/>
</workbook>
</file>

<file path=xl/calcChain.xml><?xml version="1.0" encoding="utf-8"?>
<calcChain xmlns="http://schemas.openxmlformats.org/spreadsheetml/2006/main">
  <c r="C27" i="183" l="1"/>
  <c r="F330" i="155"/>
  <c r="G330" i="155"/>
  <c r="E330" i="155"/>
  <c r="E405" i="147"/>
  <c r="F405" i="147"/>
  <c r="D405" i="147"/>
  <c r="F381" i="155"/>
  <c r="F380" i="155" s="1"/>
  <c r="F379" i="155" s="1"/>
  <c r="F378" i="155" s="1"/>
  <c r="F377" i="155" s="1"/>
  <c r="G381" i="155"/>
  <c r="G380" i="155" s="1"/>
  <c r="G379" i="155" s="1"/>
  <c r="G378" i="155" s="1"/>
  <c r="G377" i="155" s="1"/>
  <c r="E381" i="155"/>
  <c r="E380" i="155" s="1"/>
  <c r="E379" i="155" s="1"/>
  <c r="E378" i="155" s="1"/>
  <c r="E377" i="155" s="1"/>
  <c r="G620" i="154"/>
  <c r="G619" i="154" s="1"/>
  <c r="G618" i="154" s="1"/>
  <c r="G617" i="154" s="1"/>
  <c r="H620" i="154"/>
  <c r="H619" i="154" s="1"/>
  <c r="H618" i="154" s="1"/>
  <c r="H617" i="154" s="1"/>
  <c r="F619" i="154"/>
  <c r="F618" i="154" s="1"/>
  <c r="F617" i="154" s="1"/>
  <c r="F620" i="154"/>
  <c r="F616" i="155"/>
  <c r="F615" i="155" s="1"/>
  <c r="F614" i="155" s="1"/>
  <c r="F613" i="155" s="1"/>
  <c r="F612" i="155" s="1"/>
  <c r="G616" i="155"/>
  <c r="G615" i="155" s="1"/>
  <c r="G614" i="155" s="1"/>
  <c r="G613" i="155" s="1"/>
  <c r="G612" i="155" s="1"/>
  <c r="E616" i="155"/>
  <c r="E615" i="155" s="1"/>
  <c r="E614" i="155" s="1"/>
  <c r="E613" i="155" s="1"/>
  <c r="E612" i="155" s="1"/>
  <c r="G435" i="154"/>
  <c r="G434" i="154" s="1"/>
  <c r="G433" i="154" s="1"/>
  <c r="G432" i="154" s="1"/>
  <c r="H435" i="154"/>
  <c r="H434" i="154" s="1"/>
  <c r="H433" i="154" s="1"/>
  <c r="H432" i="154" s="1"/>
  <c r="F435" i="154"/>
  <c r="F434" i="154" s="1"/>
  <c r="F433" i="154" s="1"/>
  <c r="F432" i="154" s="1"/>
  <c r="F516" i="155"/>
  <c r="F515" i="155" s="1"/>
  <c r="F514" i="155" s="1"/>
  <c r="F513" i="155" s="1"/>
  <c r="F512" i="155" s="1"/>
  <c r="G516" i="155"/>
  <c r="F404" i="147" s="1"/>
  <c r="F403" i="147" s="1"/>
  <c r="F402" i="147" s="1"/>
  <c r="E516" i="155"/>
  <c r="E515" i="155" s="1"/>
  <c r="E514" i="155" s="1"/>
  <c r="E513" i="155" s="1"/>
  <c r="E512" i="155" s="1"/>
  <c r="G352" i="154"/>
  <c r="G351" i="154" s="1"/>
  <c r="G350" i="154" s="1"/>
  <c r="G349" i="154" s="1"/>
  <c r="H352" i="154"/>
  <c r="H351" i="154" s="1"/>
  <c r="H350" i="154" s="1"/>
  <c r="H349" i="154" s="1"/>
  <c r="F352" i="154"/>
  <c r="F351" i="154" s="1"/>
  <c r="F350" i="154" s="1"/>
  <c r="F349" i="154" s="1"/>
  <c r="D108" i="185"/>
  <c r="E108" i="185"/>
  <c r="C108" i="185"/>
  <c r="D149" i="185"/>
  <c r="D148" i="185" s="1"/>
  <c r="E149" i="185"/>
  <c r="E148" i="185" s="1"/>
  <c r="C148" i="185"/>
  <c r="C149" i="185"/>
  <c r="D404" i="147" l="1"/>
  <c r="D403" i="147" s="1"/>
  <c r="D402" i="147" s="1"/>
  <c r="G515" i="155"/>
  <c r="G514" i="155" s="1"/>
  <c r="G513" i="155" s="1"/>
  <c r="G512" i="155" s="1"/>
  <c r="E404" i="147"/>
  <c r="E403" i="147" s="1"/>
  <c r="E402" i="147" s="1"/>
  <c r="C120" i="185"/>
  <c r="F180" i="154"/>
  <c r="F212" i="154"/>
  <c r="F297" i="155" l="1"/>
  <c r="F296" i="155" s="1"/>
  <c r="F295" i="155" s="1"/>
  <c r="F294" i="155" s="1"/>
  <c r="F293" i="155" s="1"/>
  <c r="G297" i="155"/>
  <c r="G296" i="155" s="1"/>
  <c r="G295" i="155" s="1"/>
  <c r="G294" i="155" s="1"/>
  <c r="G293" i="155" s="1"/>
  <c r="E297" i="155"/>
  <c r="E296" i="155" s="1"/>
  <c r="E295" i="155" s="1"/>
  <c r="E294" i="155" s="1"/>
  <c r="E293" i="155" s="1"/>
  <c r="G245" i="154"/>
  <c r="G244" i="154" s="1"/>
  <c r="G243" i="154" s="1"/>
  <c r="G242" i="154" s="1"/>
  <c r="H245" i="154"/>
  <c r="H244" i="154" s="1"/>
  <c r="H243" i="154" s="1"/>
  <c r="H242" i="154" s="1"/>
  <c r="F245" i="154"/>
  <c r="F244" i="154" s="1"/>
  <c r="F243" i="154" s="1"/>
  <c r="F242" i="154" s="1"/>
  <c r="F173" i="154"/>
  <c r="F122" i="155"/>
  <c r="E409" i="147" s="1"/>
  <c r="E408" i="147" s="1"/>
  <c r="G122" i="155"/>
  <c r="F409" i="147" s="1"/>
  <c r="F408" i="147" s="1"/>
  <c r="F124" i="155"/>
  <c r="F123" i="155" s="1"/>
  <c r="G124" i="155"/>
  <c r="G123" i="155" s="1"/>
  <c r="E122" i="155"/>
  <c r="E121" i="155" s="1"/>
  <c r="E124" i="155"/>
  <c r="E123" i="155" s="1"/>
  <c r="G492" i="154"/>
  <c r="H492" i="154"/>
  <c r="G490" i="154"/>
  <c r="H490" i="154"/>
  <c r="F492" i="154"/>
  <c r="F490" i="154"/>
  <c r="F489" i="154" s="1"/>
  <c r="F488" i="154" s="1"/>
  <c r="F483" i="154"/>
  <c r="F320" i="155"/>
  <c r="F319" i="155" s="1"/>
  <c r="F318" i="155" s="1"/>
  <c r="F317" i="155" s="1"/>
  <c r="G320" i="155"/>
  <c r="G319" i="155" s="1"/>
  <c r="G318" i="155" s="1"/>
  <c r="G317" i="155" s="1"/>
  <c r="E320" i="155"/>
  <c r="E319" i="155" s="1"/>
  <c r="E318" i="155" s="1"/>
  <c r="E317" i="155" s="1"/>
  <c r="G560" i="154"/>
  <c r="G559" i="154" s="1"/>
  <c r="G558" i="154" s="1"/>
  <c r="H560" i="154"/>
  <c r="H559" i="154" s="1"/>
  <c r="H558" i="154" s="1"/>
  <c r="F560" i="154"/>
  <c r="F559" i="154" s="1"/>
  <c r="F558" i="154" s="1"/>
  <c r="F569" i="154"/>
  <c r="F133" i="154"/>
  <c r="F209" i="154"/>
  <c r="F347" i="155"/>
  <c r="F346" i="155" s="1"/>
  <c r="F345" i="155" s="1"/>
  <c r="G347" i="155"/>
  <c r="F46" i="147" s="1"/>
  <c r="F45" i="147" s="1"/>
  <c r="F44" i="147" s="1"/>
  <c r="E347" i="155"/>
  <c r="E346" i="155" s="1"/>
  <c r="E345" i="155" s="1"/>
  <c r="G586" i="154"/>
  <c r="G585" i="154" s="1"/>
  <c r="H586" i="154"/>
  <c r="H585" i="154" s="1"/>
  <c r="F586" i="154"/>
  <c r="F585" i="154" s="1"/>
  <c r="E120" i="155" l="1"/>
  <c r="H489" i="154"/>
  <c r="H488" i="154" s="1"/>
  <c r="F121" i="155"/>
  <c r="F120" i="155" s="1"/>
  <c r="D409" i="147"/>
  <c r="D408" i="147" s="1"/>
  <c r="G121" i="155"/>
  <c r="G120" i="155" s="1"/>
  <c r="G489" i="154"/>
  <c r="G488" i="154" s="1"/>
  <c r="G346" i="155"/>
  <c r="G345" i="155" s="1"/>
  <c r="D46" i="147"/>
  <c r="D45" i="147" s="1"/>
  <c r="D44" i="147" s="1"/>
  <c r="E46" i="147"/>
  <c r="E45" i="147" s="1"/>
  <c r="E44" i="147" s="1"/>
  <c r="C106" i="185" l="1"/>
  <c r="F101" i="154" l="1"/>
  <c r="F325" i="155" l="1"/>
  <c r="F324" i="155" s="1"/>
  <c r="F323" i="155" s="1"/>
  <c r="F322" i="155" s="1"/>
  <c r="G325" i="155"/>
  <c r="G324" i="155" s="1"/>
  <c r="G323" i="155" s="1"/>
  <c r="G322" i="155" s="1"/>
  <c r="E325" i="155"/>
  <c r="E324" i="155" s="1"/>
  <c r="E323" i="155" s="1"/>
  <c r="E322" i="155" s="1"/>
  <c r="G564" i="154"/>
  <c r="G563" i="154" s="1"/>
  <c r="G562" i="154" s="1"/>
  <c r="H564" i="154"/>
  <c r="H563" i="154" s="1"/>
  <c r="H562" i="154" s="1"/>
  <c r="F564" i="154"/>
  <c r="F563" i="154" s="1"/>
  <c r="F562" i="154" s="1"/>
  <c r="F507" i="155"/>
  <c r="F506" i="155" s="1"/>
  <c r="F505" i="155" s="1"/>
  <c r="F504" i="155" s="1"/>
  <c r="G507" i="155"/>
  <c r="G506" i="155" s="1"/>
  <c r="G505" i="155" s="1"/>
  <c r="G504" i="155" s="1"/>
  <c r="E507" i="155"/>
  <c r="G343" i="154"/>
  <c r="G342" i="154" s="1"/>
  <c r="G341" i="154" s="1"/>
  <c r="H343" i="154"/>
  <c r="H342" i="154" s="1"/>
  <c r="H341" i="154" s="1"/>
  <c r="F343" i="154"/>
  <c r="F342" i="154" s="1"/>
  <c r="F341" i="154" s="1"/>
  <c r="F204" i="155"/>
  <c r="F203" i="155" s="1"/>
  <c r="F202" i="155" s="1"/>
  <c r="G204" i="155"/>
  <c r="G203" i="155" s="1"/>
  <c r="G202" i="155" s="1"/>
  <c r="E204" i="155"/>
  <c r="E203" i="155" s="1"/>
  <c r="E202" i="155" s="1"/>
  <c r="G164" i="154"/>
  <c r="G163" i="154" s="1"/>
  <c r="H164" i="154"/>
  <c r="H163" i="154" s="1"/>
  <c r="F164" i="154"/>
  <c r="F163" i="154" s="1"/>
  <c r="F190" i="154"/>
  <c r="E241" i="155" s="1"/>
  <c r="F239" i="155"/>
  <c r="F238" i="155" s="1"/>
  <c r="G239" i="155"/>
  <c r="G238" i="155" s="1"/>
  <c r="F241" i="155"/>
  <c r="F240" i="155" s="1"/>
  <c r="G241" i="155"/>
  <c r="G240" i="155" s="1"/>
  <c r="E239" i="155"/>
  <c r="D314" i="147" s="1"/>
  <c r="D313" i="147" s="1"/>
  <c r="G189" i="154"/>
  <c r="H189" i="154"/>
  <c r="G187" i="154"/>
  <c r="H187" i="154"/>
  <c r="F187" i="154"/>
  <c r="F212" i="155"/>
  <c r="E411" i="147" s="1"/>
  <c r="G212" i="155"/>
  <c r="F411" i="147" s="1"/>
  <c r="E212" i="155"/>
  <c r="D411" i="147" s="1"/>
  <c r="G172" i="154"/>
  <c r="G171" i="154" s="1"/>
  <c r="G170" i="154" s="1"/>
  <c r="G169" i="154" s="1"/>
  <c r="H172" i="154"/>
  <c r="H171" i="154" s="1"/>
  <c r="H170" i="154" s="1"/>
  <c r="H169" i="154" s="1"/>
  <c r="F172" i="154"/>
  <c r="F171" i="154" s="1"/>
  <c r="F170" i="154" s="1"/>
  <c r="F169" i="154" s="1"/>
  <c r="F140" i="154"/>
  <c r="F150" i="154"/>
  <c r="F153" i="154"/>
  <c r="F193" i="154"/>
  <c r="F284" i="155"/>
  <c r="F283" i="155" s="1"/>
  <c r="F282" i="155" s="1"/>
  <c r="G284" i="155"/>
  <c r="G283" i="155" s="1"/>
  <c r="G282" i="155" s="1"/>
  <c r="E284" i="155"/>
  <c r="E283" i="155" s="1"/>
  <c r="E282" i="155" s="1"/>
  <c r="G232" i="154"/>
  <c r="G231" i="154" s="1"/>
  <c r="H232" i="154"/>
  <c r="H231" i="154" s="1"/>
  <c r="F232" i="154"/>
  <c r="F231" i="154" s="1"/>
  <c r="F236" i="154"/>
  <c r="F221" i="154"/>
  <c r="F605" i="155"/>
  <c r="F604" i="155" s="1"/>
  <c r="F603" i="155" s="1"/>
  <c r="F602" i="155" s="1"/>
  <c r="G605" i="155"/>
  <c r="G604" i="155" s="1"/>
  <c r="G603" i="155" s="1"/>
  <c r="G602" i="155" s="1"/>
  <c r="E605" i="155"/>
  <c r="E604" i="155" s="1"/>
  <c r="E603" i="155" s="1"/>
  <c r="E602" i="155" s="1"/>
  <c r="G424" i="154"/>
  <c r="G423" i="154" s="1"/>
  <c r="G422" i="154" s="1"/>
  <c r="H424" i="154"/>
  <c r="H423" i="154" s="1"/>
  <c r="H422" i="154" s="1"/>
  <c r="F424" i="154"/>
  <c r="F423" i="154" s="1"/>
  <c r="F422" i="154" s="1"/>
  <c r="F350" i="155"/>
  <c r="F349" i="155" s="1"/>
  <c r="F348" i="155" s="1"/>
  <c r="F344" i="155" s="1"/>
  <c r="G350" i="155"/>
  <c r="G349" i="155" s="1"/>
  <c r="G348" i="155" s="1"/>
  <c r="G344" i="155" s="1"/>
  <c r="E350" i="155"/>
  <c r="E349" i="155" s="1"/>
  <c r="E348" i="155" s="1"/>
  <c r="E344" i="155" s="1"/>
  <c r="G589" i="154"/>
  <c r="G588" i="154" s="1"/>
  <c r="G584" i="154" s="1"/>
  <c r="H589" i="154"/>
  <c r="H588" i="154" s="1"/>
  <c r="H584" i="154" s="1"/>
  <c r="F589" i="154"/>
  <c r="F588" i="154" s="1"/>
  <c r="F584" i="154" s="1"/>
  <c r="G211" i="155" l="1"/>
  <c r="G210" i="155" s="1"/>
  <c r="G209" i="155" s="1"/>
  <c r="G208" i="155" s="1"/>
  <c r="F410" i="147"/>
  <c r="F407" i="147" s="1"/>
  <c r="F211" i="155"/>
  <c r="F210" i="155" s="1"/>
  <c r="F209" i="155" s="1"/>
  <c r="F208" i="155" s="1"/>
  <c r="E410" i="147"/>
  <c r="E407" i="147" s="1"/>
  <c r="E211" i="155"/>
  <c r="E210" i="155" s="1"/>
  <c r="E209" i="155" s="1"/>
  <c r="E208" i="155" s="1"/>
  <c r="D410" i="147"/>
  <c r="D407" i="147" s="1"/>
  <c r="E506" i="155"/>
  <c r="E505" i="155" s="1"/>
  <c r="E504" i="155" s="1"/>
  <c r="D334" i="147"/>
  <c r="D333" i="147" s="1"/>
  <c r="D332" i="147" s="1"/>
  <c r="D331" i="147" s="1"/>
  <c r="F337" i="147"/>
  <c r="F336" i="147" s="1"/>
  <c r="F335" i="147" s="1"/>
  <c r="H186" i="154"/>
  <c r="E337" i="147"/>
  <c r="E336" i="147" s="1"/>
  <c r="E335" i="147" s="1"/>
  <c r="D337" i="147"/>
  <c r="D336" i="147" s="1"/>
  <c r="D335" i="147" s="1"/>
  <c r="E334" i="147"/>
  <c r="E333" i="147" s="1"/>
  <c r="E332" i="147" s="1"/>
  <c r="E331" i="147" s="1"/>
  <c r="F334" i="147"/>
  <c r="F333" i="147" s="1"/>
  <c r="F332" i="147" s="1"/>
  <c r="F331" i="147" s="1"/>
  <c r="D306" i="147"/>
  <c r="D305" i="147" s="1"/>
  <c r="D304" i="147" s="1"/>
  <c r="F306" i="147"/>
  <c r="F305" i="147" s="1"/>
  <c r="F304" i="147" s="1"/>
  <c r="E306" i="147"/>
  <c r="E305" i="147" s="1"/>
  <c r="E304" i="147" s="1"/>
  <c r="E316" i="147"/>
  <c r="E315" i="147" s="1"/>
  <c r="G186" i="154"/>
  <c r="E238" i="155"/>
  <c r="F314" i="147"/>
  <c r="F313" i="147" s="1"/>
  <c r="F316" i="147"/>
  <c r="F315" i="147" s="1"/>
  <c r="E314" i="147"/>
  <c r="E313" i="147" s="1"/>
  <c r="E240" i="155"/>
  <c r="D316" i="147"/>
  <c r="D315" i="147" s="1"/>
  <c r="D312" i="147" s="1"/>
  <c r="F189" i="154"/>
  <c r="F186" i="154" s="1"/>
  <c r="G237" i="155"/>
  <c r="F237" i="155"/>
  <c r="D260" i="147"/>
  <c r="D259" i="147" s="1"/>
  <c r="D258" i="147" s="1"/>
  <c r="F260" i="147"/>
  <c r="F259" i="147" s="1"/>
  <c r="F258" i="147" s="1"/>
  <c r="E260" i="147"/>
  <c r="E259" i="147" s="1"/>
  <c r="E258" i="147" s="1"/>
  <c r="D230" i="147"/>
  <c r="D229" i="147" s="1"/>
  <c r="D228" i="147" s="1"/>
  <c r="D227" i="147" s="1"/>
  <c r="F230" i="147"/>
  <c r="F229" i="147" s="1"/>
  <c r="F228" i="147" s="1"/>
  <c r="F227" i="147" s="1"/>
  <c r="E230" i="147"/>
  <c r="E229" i="147" s="1"/>
  <c r="E228" i="147" s="1"/>
  <c r="E227" i="147" s="1"/>
  <c r="F49" i="147"/>
  <c r="F48" i="147" s="1"/>
  <c r="F47" i="147" s="1"/>
  <c r="D49" i="147"/>
  <c r="D48" i="147" s="1"/>
  <c r="D47" i="147" s="1"/>
  <c r="E49" i="147"/>
  <c r="E48" i="147" s="1"/>
  <c r="E47" i="147" s="1"/>
  <c r="E312" i="147" l="1"/>
  <c r="F312" i="147"/>
  <c r="E237" i="155"/>
  <c r="F362" i="155" l="1"/>
  <c r="F361" i="155" s="1"/>
  <c r="F360" i="155" s="1"/>
  <c r="F359" i="155" s="1"/>
  <c r="G362" i="155"/>
  <c r="G361" i="155" s="1"/>
  <c r="G360" i="155" s="1"/>
  <c r="G359" i="155" s="1"/>
  <c r="E362" i="155"/>
  <c r="E361" i="155" s="1"/>
  <c r="E360" i="155" s="1"/>
  <c r="E359" i="155" s="1"/>
  <c r="G601" i="154"/>
  <c r="G600" i="154" s="1"/>
  <c r="G599" i="154" s="1"/>
  <c r="H601" i="154"/>
  <c r="H600" i="154" s="1"/>
  <c r="H599" i="154" s="1"/>
  <c r="F601" i="154"/>
  <c r="F600" i="154" s="1"/>
  <c r="F599" i="154" s="1"/>
  <c r="F555" i="154"/>
  <c r="F579" i="154"/>
  <c r="F548" i="154"/>
  <c r="F91" i="154"/>
  <c r="C139" i="185"/>
  <c r="F64" i="147" l="1"/>
  <c r="F63" i="147" s="1"/>
  <c r="F62" i="147" s="1"/>
  <c r="F61" i="147" s="1"/>
  <c r="D64" i="147"/>
  <c r="D63" i="147" s="1"/>
  <c r="D62" i="147" s="1"/>
  <c r="D61" i="147" s="1"/>
  <c r="E64" i="147"/>
  <c r="E63" i="147" s="1"/>
  <c r="E62" i="147" s="1"/>
  <c r="E61" i="147" s="1"/>
  <c r="F287" i="155"/>
  <c r="F286" i="155" s="1"/>
  <c r="F285" i="155" s="1"/>
  <c r="G287" i="155"/>
  <c r="G286" i="155" s="1"/>
  <c r="G285" i="155" s="1"/>
  <c r="E287" i="155"/>
  <c r="E286" i="155" s="1"/>
  <c r="E285" i="155" s="1"/>
  <c r="G235" i="154"/>
  <c r="G234" i="154" s="1"/>
  <c r="H235" i="154"/>
  <c r="H234" i="154" s="1"/>
  <c r="F235" i="154"/>
  <c r="F234" i="154" s="1"/>
  <c r="F263" i="147" l="1"/>
  <c r="F262" i="147" s="1"/>
  <c r="F261" i="147" s="1"/>
  <c r="D263" i="147"/>
  <c r="D262" i="147" s="1"/>
  <c r="D261" i="147" s="1"/>
  <c r="E263" i="147"/>
  <c r="E262" i="147" s="1"/>
  <c r="E261" i="147" s="1"/>
  <c r="F338" i="154"/>
  <c r="E142" i="185" l="1"/>
  <c r="D142" i="185"/>
  <c r="C142" i="185"/>
  <c r="E140" i="185"/>
  <c r="E129" i="185" s="1"/>
  <c r="D140" i="185"/>
  <c r="C140" i="185"/>
  <c r="E138" i="185"/>
  <c r="D138" i="185"/>
  <c r="C138" i="185"/>
  <c r="E136" i="185"/>
  <c r="D136" i="185"/>
  <c r="C136" i="185"/>
  <c r="E134" i="185"/>
  <c r="D134" i="185"/>
  <c r="C134" i="185"/>
  <c r="E132" i="185"/>
  <c r="D132" i="185"/>
  <c r="C132" i="185"/>
  <c r="E130" i="185"/>
  <c r="D130" i="185"/>
  <c r="C130" i="185"/>
  <c r="E121" i="185"/>
  <c r="D121" i="185"/>
  <c r="D112" i="185" s="1"/>
  <c r="C121" i="185"/>
  <c r="E119" i="185"/>
  <c r="D119" i="185"/>
  <c r="C119" i="185"/>
  <c r="E117" i="185"/>
  <c r="D117" i="185"/>
  <c r="C117" i="185"/>
  <c r="E114" i="185"/>
  <c r="E113" i="185" s="1"/>
  <c r="D114" i="185"/>
  <c r="C114" i="185"/>
  <c r="C113" i="185" s="1"/>
  <c r="D113" i="185"/>
  <c r="E110" i="185"/>
  <c r="E109" i="185" s="1"/>
  <c r="D110" i="185"/>
  <c r="D109" i="185" s="1"/>
  <c r="C110" i="185"/>
  <c r="C109" i="185" s="1"/>
  <c r="E105" i="185"/>
  <c r="E104" i="185" s="1"/>
  <c r="D105" i="185"/>
  <c r="D104" i="185" s="1"/>
  <c r="C105" i="185"/>
  <c r="C104" i="185" s="1"/>
  <c r="E102" i="185"/>
  <c r="E101" i="185" s="1"/>
  <c r="D102" i="185"/>
  <c r="D101" i="185" s="1"/>
  <c r="C102" i="185"/>
  <c r="C101" i="185"/>
  <c r="E99" i="185"/>
  <c r="D99" i="185"/>
  <c r="C99" i="185"/>
  <c r="E98" i="185"/>
  <c r="E97" i="185" s="1"/>
  <c r="D98" i="185"/>
  <c r="D97" i="185" s="1"/>
  <c r="C98" i="185"/>
  <c r="C97" i="185" s="1"/>
  <c r="E96" i="185"/>
  <c r="E95" i="185" s="1"/>
  <c r="D96" i="185"/>
  <c r="D95" i="185" s="1"/>
  <c r="C96" i="185"/>
  <c r="C95" i="185" s="1"/>
  <c r="E94" i="185"/>
  <c r="E93" i="185" s="1"/>
  <c r="D94" i="185"/>
  <c r="D93" i="185" s="1"/>
  <c r="C94" i="185"/>
  <c r="C93" i="185" s="1"/>
  <c r="E92" i="185"/>
  <c r="E91" i="185" s="1"/>
  <c r="D92" i="185"/>
  <c r="D91" i="185" s="1"/>
  <c r="C92" i="185"/>
  <c r="C91" i="185" s="1"/>
  <c r="E90" i="185"/>
  <c r="E89" i="185" s="1"/>
  <c r="D90" i="185"/>
  <c r="C90" i="185"/>
  <c r="C89" i="185" s="1"/>
  <c r="D89" i="185"/>
  <c r="E87" i="185"/>
  <c r="D87" i="185"/>
  <c r="C87" i="185"/>
  <c r="E85" i="185"/>
  <c r="D85" i="185"/>
  <c r="C85" i="185"/>
  <c r="E84" i="185"/>
  <c r="E83" i="185" s="1"/>
  <c r="D84" i="185"/>
  <c r="D83" i="185" s="1"/>
  <c r="C84" i="185"/>
  <c r="C83" i="185" s="1"/>
  <c r="E82" i="185"/>
  <c r="E81" i="185" s="1"/>
  <c r="D82" i="185"/>
  <c r="D81" i="185" s="1"/>
  <c r="C82" i="185"/>
  <c r="C81" i="185" s="1"/>
  <c r="E80" i="185"/>
  <c r="E79" i="185" s="1"/>
  <c r="D80" i="185"/>
  <c r="D79" i="185" s="1"/>
  <c r="C80" i="185"/>
  <c r="C79" i="185" s="1"/>
  <c r="C76" i="185"/>
  <c r="C75" i="185" s="1"/>
  <c r="E75" i="185"/>
  <c r="D75" i="185"/>
  <c r="E73" i="185"/>
  <c r="E72" i="185" s="1"/>
  <c r="D73" i="185"/>
  <c r="C73" i="185"/>
  <c r="C72" i="185" s="1"/>
  <c r="C71" i="185" s="1"/>
  <c r="D72" i="185"/>
  <c r="D71" i="185" s="1"/>
  <c r="E69" i="185"/>
  <c r="D69" i="185"/>
  <c r="D66" i="185" s="1"/>
  <c r="D65" i="185" s="1"/>
  <c r="C69" i="185"/>
  <c r="C66" i="185" s="1"/>
  <c r="C65" i="185" s="1"/>
  <c r="E66" i="185"/>
  <c r="E65" i="185" s="1"/>
  <c r="E63" i="185"/>
  <c r="E62" i="185" s="1"/>
  <c r="D63" i="185"/>
  <c r="D62" i="185" s="1"/>
  <c r="C63" i="185"/>
  <c r="C62" i="185" s="1"/>
  <c r="E60" i="185"/>
  <c r="E59" i="185" s="1"/>
  <c r="D60" i="185"/>
  <c r="C60" i="185"/>
  <c r="C59" i="185" s="1"/>
  <c r="D59" i="185"/>
  <c r="E57" i="185"/>
  <c r="D57" i="185"/>
  <c r="C57" i="185"/>
  <c r="E55" i="185"/>
  <c r="D55" i="185"/>
  <c r="C55" i="185"/>
  <c r="E53" i="185"/>
  <c r="D53" i="185"/>
  <c r="D52" i="185" s="1"/>
  <c r="C53" i="185"/>
  <c r="E49" i="185"/>
  <c r="E48" i="185" s="1"/>
  <c r="D49" i="185"/>
  <c r="D48" i="185" s="1"/>
  <c r="C49" i="185"/>
  <c r="C48" i="185" s="1"/>
  <c r="E46" i="185"/>
  <c r="D46" i="185"/>
  <c r="C46" i="185"/>
  <c r="E44" i="185"/>
  <c r="D44" i="185"/>
  <c r="C44" i="185"/>
  <c r="E41" i="185"/>
  <c r="D41" i="185"/>
  <c r="C41" i="185"/>
  <c r="E38" i="185"/>
  <c r="D38" i="185"/>
  <c r="C38" i="185"/>
  <c r="E36" i="185"/>
  <c r="D36" i="185"/>
  <c r="C36" i="185"/>
  <c r="E33" i="185"/>
  <c r="D33" i="185"/>
  <c r="C33" i="185"/>
  <c r="E31" i="185"/>
  <c r="E30" i="185" s="1"/>
  <c r="D31" i="185"/>
  <c r="C31" i="185"/>
  <c r="C30" i="185"/>
  <c r="E27" i="185"/>
  <c r="D27" i="185"/>
  <c r="C27" i="185"/>
  <c r="E25" i="185"/>
  <c r="D25" i="185"/>
  <c r="C25" i="185"/>
  <c r="E23" i="185"/>
  <c r="D23" i="185"/>
  <c r="C23" i="185"/>
  <c r="E21" i="185"/>
  <c r="D21" i="185"/>
  <c r="C21" i="185"/>
  <c r="E20" i="185"/>
  <c r="E19" i="185" s="1"/>
  <c r="E14" i="185"/>
  <c r="E13" i="185" s="1"/>
  <c r="D14" i="185"/>
  <c r="D13" i="185" s="1"/>
  <c r="C14" i="185"/>
  <c r="C13" i="185" s="1"/>
  <c r="C43" i="185" l="1"/>
  <c r="C78" i="185"/>
  <c r="E52" i="185"/>
  <c r="E51" i="185" s="1"/>
  <c r="C129" i="185"/>
  <c r="D30" i="185"/>
  <c r="D29" i="185" s="1"/>
  <c r="E43" i="185"/>
  <c r="E71" i="185"/>
  <c r="E78" i="185"/>
  <c r="E77" i="185" s="1"/>
  <c r="D129" i="185"/>
  <c r="D107" i="185" s="1"/>
  <c r="C112" i="185"/>
  <c r="C107" i="185" s="1"/>
  <c r="C77" i="185"/>
  <c r="C20" i="185"/>
  <c r="C19" i="185" s="1"/>
  <c r="E29" i="185"/>
  <c r="E40" i="185"/>
  <c r="D51" i="185"/>
  <c r="D78" i="185"/>
  <c r="D77" i="185" s="1"/>
  <c r="D20" i="185"/>
  <c r="D19" i="185" s="1"/>
  <c r="C52" i="185"/>
  <c r="C51" i="185" s="1"/>
  <c r="E112" i="185"/>
  <c r="C29" i="185"/>
  <c r="C40" i="185"/>
  <c r="D43" i="185"/>
  <c r="D40" i="185" s="1"/>
  <c r="E107" i="185"/>
  <c r="C12" i="185" l="1"/>
  <c r="E12" i="185"/>
  <c r="E151" i="185" s="1"/>
  <c r="D12" i="185"/>
  <c r="D151" i="185" s="1"/>
  <c r="C151" i="185"/>
  <c r="C26" i="183" l="1"/>
  <c r="C25" i="183" s="1"/>
  <c r="C24" i="183" s="1"/>
  <c r="E26" i="183"/>
  <c r="E25" i="183" s="1"/>
  <c r="E24" i="183" s="1"/>
  <c r="D26" i="183"/>
  <c r="D25" i="183" s="1"/>
  <c r="D24" i="183" s="1"/>
  <c r="E22" i="183"/>
  <c r="E21" i="183" s="1"/>
  <c r="E20" i="183" s="1"/>
  <c r="D22" i="183"/>
  <c r="D21" i="183" s="1"/>
  <c r="D20" i="183" s="1"/>
  <c r="C22" i="183"/>
  <c r="C21" i="183" s="1"/>
  <c r="C20" i="183" s="1"/>
  <c r="C18" i="183"/>
  <c r="C17" i="183" s="1"/>
  <c r="C16" i="183" s="1"/>
  <c r="C15" i="183" s="1"/>
  <c r="C14" i="183" s="1"/>
  <c r="E17" i="183"/>
  <c r="E16" i="183" s="1"/>
  <c r="E15" i="183" s="1"/>
  <c r="E14" i="183" s="1"/>
  <c r="D17" i="183"/>
  <c r="D16" i="183" s="1"/>
  <c r="D15" i="183" s="1"/>
  <c r="D14" i="183" s="1"/>
  <c r="C19" i="183" l="1"/>
  <c r="C28" i="183" s="1"/>
  <c r="D19" i="183"/>
  <c r="D28" i="183" s="1"/>
  <c r="E19" i="183"/>
  <c r="E28" i="183" s="1"/>
  <c r="E537" i="155" l="1"/>
  <c r="E536" i="155" s="1"/>
  <c r="E539" i="155"/>
  <c r="E538" i="155" s="1"/>
  <c r="F627" i="155"/>
  <c r="E185" i="147" s="1"/>
  <c r="E184" i="147" s="1"/>
  <c r="E183" i="147" s="1"/>
  <c r="G627" i="155"/>
  <c r="F185" i="147" s="1"/>
  <c r="F184" i="147" s="1"/>
  <c r="F183" i="147" s="1"/>
  <c r="E627" i="155"/>
  <c r="E626" i="155" s="1"/>
  <c r="F583" i="155"/>
  <c r="E148" i="147" s="1"/>
  <c r="G583" i="155"/>
  <c r="F148" i="147" s="1"/>
  <c r="E583" i="155"/>
  <c r="D148" i="147" s="1"/>
  <c r="D147" i="147" s="1"/>
  <c r="D185" i="147" l="1"/>
  <c r="D184" i="147" s="1"/>
  <c r="D183" i="147" s="1"/>
  <c r="E535" i="155"/>
  <c r="F358" i="155" l="1"/>
  <c r="F357" i="155" s="1"/>
  <c r="F356" i="155" s="1"/>
  <c r="F355" i="155" s="1"/>
  <c r="G358" i="155"/>
  <c r="G357" i="155" s="1"/>
  <c r="G356" i="155" s="1"/>
  <c r="G355" i="155" s="1"/>
  <c r="E358" i="155"/>
  <c r="E357" i="155" s="1"/>
  <c r="E356" i="155" s="1"/>
  <c r="E355" i="155" s="1"/>
  <c r="G597" i="154"/>
  <c r="G596" i="154" s="1"/>
  <c r="G595" i="154" s="1"/>
  <c r="H597" i="154"/>
  <c r="H596" i="154" s="1"/>
  <c r="H595" i="154" s="1"/>
  <c r="F597" i="154"/>
  <c r="F596" i="154" s="1"/>
  <c r="F595" i="154" s="1"/>
  <c r="F376" i="155"/>
  <c r="F375" i="155" s="1"/>
  <c r="F374" i="155" s="1"/>
  <c r="F373" i="155" s="1"/>
  <c r="G376" i="155"/>
  <c r="G375" i="155" s="1"/>
  <c r="G374" i="155" s="1"/>
  <c r="G373" i="155" s="1"/>
  <c r="E376" i="155"/>
  <c r="E375" i="155" s="1"/>
  <c r="E374" i="155" s="1"/>
  <c r="E373" i="155" s="1"/>
  <c r="G615" i="154"/>
  <c r="G614" i="154" s="1"/>
  <c r="G613" i="154" s="1"/>
  <c r="G612" i="154" s="1"/>
  <c r="G611" i="154" s="1"/>
  <c r="H615" i="154"/>
  <c r="H614" i="154" s="1"/>
  <c r="H613" i="154" s="1"/>
  <c r="H612" i="154" s="1"/>
  <c r="H611" i="154" s="1"/>
  <c r="F615" i="154"/>
  <c r="F614" i="154" s="1"/>
  <c r="F613" i="154" s="1"/>
  <c r="F612" i="154" s="1"/>
  <c r="F329" i="155"/>
  <c r="F328" i="155" s="1"/>
  <c r="F327" i="155" s="1"/>
  <c r="F326" i="155" s="1"/>
  <c r="G329" i="155"/>
  <c r="G328" i="155" s="1"/>
  <c r="G327" i="155" s="1"/>
  <c r="G326" i="155" s="1"/>
  <c r="E329" i="155"/>
  <c r="E328" i="155" s="1"/>
  <c r="E327" i="155" s="1"/>
  <c r="E326" i="155" s="1"/>
  <c r="G568" i="154"/>
  <c r="G567" i="154" s="1"/>
  <c r="G566" i="154" s="1"/>
  <c r="G557" i="154" s="1"/>
  <c r="H568" i="154"/>
  <c r="H567" i="154" s="1"/>
  <c r="H566" i="154" s="1"/>
  <c r="H557" i="154" s="1"/>
  <c r="F568" i="154"/>
  <c r="F567" i="154" s="1"/>
  <c r="F566" i="154" s="1"/>
  <c r="F557" i="154" s="1"/>
  <c r="H583" i="154"/>
  <c r="G583" i="154"/>
  <c r="F583" i="154"/>
  <c r="F165" i="155"/>
  <c r="G165" i="155"/>
  <c r="E165" i="155"/>
  <c r="E558" i="155"/>
  <c r="E552" i="155"/>
  <c r="E550" i="155"/>
  <c r="E549" i="155" s="1"/>
  <c r="E543" i="155"/>
  <c r="E564" i="155"/>
  <c r="E567" i="155"/>
  <c r="E566" i="155" s="1"/>
  <c r="E565" i="155" s="1"/>
  <c r="E575" i="155"/>
  <c r="E585" i="155"/>
  <c r="E587" i="155"/>
  <c r="E590" i="155"/>
  <c r="D155" i="147" s="1"/>
  <c r="D154" i="147" s="1"/>
  <c r="E592" i="155"/>
  <c r="D157" i="147" s="1"/>
  <c r="D156" i="147" s="1"/>
  <c r="E594" i="155"/>
  <c r="E630" i="155"/>
  <c r="E637" i="155"/>
  <c r="E533" i="155"/>
  <c r="D164" i="147" s="1"/>
  <c r="D163" i="147" s="1"/>
  <c r="D162" i="147" s="1"/>
  <c r="D161" i="147" s="1"/>
  <c r="F611" i="155"/>
  <c r="F610" i="155" s="1"/>
  <c r="F609" i="155" s="1"/>
  <c r="F608" i="155" s="1"/>
  <c r="F607" i="155" s="1"/>
  <c r="F606" i="155" s="1"/>
  <c r="G611" i="155"/>
  <c r="G610" i="155" s="1"/>
  <c r="G609" i="155" s="1"/>
  <c r="G608" i="155" s="1"/>
  <c r="G607" i="155" s="1"/>
  <c r="G606" i="155" s="1"/>
  <c r="E611" i="155"/>
  <c r="E610" i="155" s="1"/>
  <c r="E609" i="155" s="1"/>
  <c r="E608" i="155" s="1"/>
  <c r="E607" i="155" s="1"/>
  <c r="E606" i="155" s="1"/>
  <c r="G430" i="154"/>
  <c r="G429" i="154" s="1"/>
  <c r="G428" i="154" s="1"/>
  <c r="G427" i="154" s="1"/>
  <c r="G426" i="154" s="1"/>
  <c r="H430" i="154"/>
  <c r="H429" i="154" s="1"/>
  <c r="H428" i="154" s="1"/>
  <c r="H427" i="154" s="1"/>
  <c r="H426" i="154" s="1"/>
  <c r="F430" i="154"/>
  <c r="F429" i="154" s="1"/>
  <c r="F428" i="154" s="1"/>
  <c r="F427" i="154" s="1"/>
  <c r="F426" i="154" s="1"/>
  <c r="E601" i="155"/>
  <c r="E624" i="155"/>
  <c r="E579" i="155"/>
  <c r="F511" i="155"/>
  <c r="F510" i="155" s="1"/>
  <c r="F509" i="155" s="1"/>
  <c r="F508" i="155" s="1"/>
  <c r="G511" i="155"/>
  <c r="G510" i="155" s="1"/>
  <c r="G509" i="155" s="1"/>
  <c r="G508" i="155" s="1"/>
  <c r="E511" i="155"/>
  <c r="E510" i="155" s="1"/>
  <c r="E509" i="155" s="1"/>
  <c r="E508" i="155" s="1"/>
  <c r="G347" i="154"/>
  <c r="G346" i="154" s="1"/>
  <c r="G345" i="154" s="1"/>
  <c r="H347" i="154"/>
  <c r="H346" i="154" s="1"/>
  <c r="H345" i="154" s="1"/>
  <c r="F347" i="154"/>
  <c r="F346" i="154" s="1"/>
  <c r="F345" i="154" s="1"/>
  <c r="F499" i="155"/>
  <c r="E133" i="147" s="1"/>
  <c r="E132" i="147" s="1"/>
  <c r="G499" i="155"/>
  <c r="G498" i="155" s="1"/>
  <c r="E501" i="155"/>
  <c r="E524" i="155"/>
  <c r="E526" i="155"/>
  <c r="E499" i="155"/>
  <c r="D133" i="147" s="1"/>
  <c r="D132" i="147" s="1"/>
  <c r="G335" i="154"/>
  <c r="H335" i="154"/>
  <c r="F335" i="154"/>
  <c r="F400" i="155"/>
  <c r="F399" i="155" s="1"/>
  <c r="F398" i="155" s="1"/>
  <c r="F397" i="155" s="1"/>
  <c r="F396" i="155" s="1"/>
  <c r="F395" i="155" s="1"/>
  <c r="G400" i="155"/>
  <c r="G399" i="155" s="1"/>
  <c r="G398" i="155" s="1"/>
  <c r="G397" i="155" s="1"/>
  <c r="G396" i="155" s="1"/>
  <c r="G395" i="155" s="1"/>
  <c r="E400" i="155"/>
  <c r="G265" i="154"/>
  <c r="G264" i="154" s="1"/>
  <c r="G263" i="154" s="1"/>
  <c r="G262" i="154" s="1"/>
  <c r="G261" i="154" s="1"/>
  <c r="H265" i="154"/>
  <c r="H264" i="154" s="1"/>
  <c r="H263" i="154" s="1"/>
  <c r="H262" i="154" s="1"/>
  <c r="H261" i="154" s="1"/>
  <c r="F265" i="154"/>
  <c r="F264" i="154" s="1"/>
  <c r="F263" i="154" s="1"/>
  <c r="F262" i="154" s="1"/>
  <c r="F261" i="154" s="1"/>
  <c r="F268" i="155"/>
  <c r="F267" i="155" s="1"/>
  <c r="F266" i="155" s="1"/>
  <c r="F265" i="155" s="1"/>
  <c r="G268" i="155"/>
  <c r="G267" i="155" s="1"/>
  <c r="G266" i="155" s="1"/>
  <c r="G265" i="155" s="1"/>
  <c r="E268" i="155"/>
  <c r="E267" i="155" s="1"/>
  <c r="E266" i="155" s="1"/>
  <c r="E265" i="155" s="1"/>
  <c r="G216" i="154"/>
  <c r="G215" i="154" s="1"/>
  <c r="G214" i="154" s="1"/>
  <c r="H216" i="154"/>
  <c r="H215" i="154" s="1"/>
  <c r="H214" i="154" s="1"/>
  <c r="F216" i="154"/>
  <c r="F215" i="154" s="1"/>
  <c r="F214" i="154" s="1"/>
  <c r="F127" i="155"/>
  <c r="E420" i="147" s="1"/>
  <c r="E419" i="147" s="1"/>
  <c r="E418" i="147" s="1"/>
  <c r="G127" i="155"/>
  <c r="G126" i="155" s="1"/>
  <c r="G125" i="155" s="1"/>
  <c r="G119" i="155" s="1"/>
  <c r="E127" i="155"/>
  <c r="E126" i="155" s="1"/>
  <c r="E125" i="155" s="1"/>
  <c r="E119" i="155" s="1"/>
  <c r="G90" i="154"/>
  <c r="G89" i="154" s="1"/>
  <c r="G88" i="154" s="1"/>
  <c r="H90" i="154"/>
  <c r="H89" i="154" s="1"/>
  <c r="H88" i="154" s="1"/>
  <c r="F90" i="154"/>
  <c r="F89" i="154" s="1"/>
  <c r="F88" i="154" s="1"/>
  <c r="F556" i="154" l="1"/>
  <c r="H556" i="154"/>
  <c r="G556" i="154"/>
  <c r="G321" i="155"/>
  <c r="E321" i="155"/>
  <c r="E316" i="155" s="1"/>
  <c r="E399" i="155"/>
  <c r="E398" i="155" s="1"/>
  <c r="E397" i="155" s="1"/>
  <c r="E396" i="155" s="1"/>
  <c r="E395" i="155" s="1"/>
  <c r="D341" i="147"/>
  <c r="D340" i="147" s="1"/>
  <c r="D339" i="147" s="1"/>
  <c r="D338" i="147" s="1"/>
  <c r="D330" i="147" s="1"/>
  <c r="F321" i="155"/>
  <c r="F340" i="154"/>
  <c r="F339" i="154" s="1"/>
  <c r="H340" i="154"/>
  <c r="H339" i="154" s="1"/>
  <c r="G340" i="154"/>
  <c r="G339" i="154" s="1"/>
  <c r="E503" i="155"/>
  <c r="E502" i="155" s="1"/>
  <c r="G503" i="155"/>
  <c r="G502" i="155" s="1"/>
  <c r="F503" i="155"/>
  <c r="F502" i="155" s="1"/>
  <c r="E500" i="155"/>
  <c r="D135" i="147"/>
  <c r="D134" i="147" s="1"/>
  <c r="D131" i="147" s="1"/>
  <c r="D130" i="147" s="1"/>
  <c r="E600" i="155"/>
  <c r="E599" i="155" s="1"/>
  <c r="E598" i="155" s="1"/>
  <c r="E597" i="155" s="1"/>
  <c r="D226" i="147"/>
  <c r="D225" i="147" s="1"/>
  <c r="D224" i="147" s="1"/>
  <c r="D223" i="147" s="1"/>
  <c r="D222" i="147" s="1"/>
  <c r="E636" i="155"/>
  <c r="E635" i="155" s="1"/>
  <c r="E634" i="155" s="1"/>
  <c r="E633" i="155" s="1"/>
  <c r="E632" i="155" s="1"/>
  <c r="E631" i="155" s="1"/>
  <c r="F60" i="147"/>
  <c r="F59" i="147" s="1"/>
  <c r="F58" i="147" s="1"/>
  <c r="F57" i="147" s="1"/>
  <c r="E578" i="155"/>
  <c r="D144" i="147"/>
  <c r="D143" i="147" s="1"/>
  <c r="D142" i="147" s="1"/>
  <c r="D141" i="147" s="1"/>
  <c r="E629" i="155"/>
  <c r="E628" i="155" s="1"/>
  <c r="D188" i="147"/>
  <c r="D187" i="147" s="1"/>
  <c r="D186" i="147" s="1"/>
  <c r="E586" i="155"/>
  <c r="D152" i="147"/>
  <c r="D151" i="147" s="1"/>
  <c r="E557" i="155"/>
  <c r="E556" i="155" s="1"/>
  <c r="D200" i="147"/>
  <c r="D199" i="147" s="1"/>
  <c r="D198" i="147" s="1"/>
  <c r="E525" i="155"/>
  <c r="D197" i="147"/>
  <c r="D196" i="147" s="1"/>
  <c r="E593" i="155"/>
  <c r="D159" i="147"/>
  <c r="D158" i="147" s="1"/>
  <c r="D153" i="147" s="1"/>
  <c r="E584" i="155"/>
  <c r="E582" i="155" s="1"/>
  <c r="E581" i="155" s="1"/>
  <c r="D150" i="147"/>
  <c r="D149" i="147" s="1"/>
  <c r="D146" i="147" s="1"/>
  <c r="D192" i="147"/>
  <c r="D191" i="147" s="1"/>
  <c r="D190" i="147" s="1"/>
  <c r="E542" i="155"/>
  <c r="E523" i="155"/>
  <c r="D195" i="147"/>
  <c r="D194" i="147" s="1"/>
  <c r="D193" i="147" s="1"/>
  <c r="E623" i="155"/>
  <c r="E622" i="155" s="1"/>
  <c r="D182" i="147"/>
  <c r="D181" i="147" s="1"/>
  <c r="D180" i="147" s="1"/>
  <c r="E574" i="155"/>
  <c r="E573" i="155" s="1"/>
  <c r="E572" i="155" s="1"/>
  <c r="D140" i="147"/>
  <c r="D139" i="147" s="1"/>
  <c r="D138" i="147" s="1"/>
  <c r="D137" i="147" s="1"/>
  <c r="D60" i="147"/>
  <c r="D59" i="147" s="1"/>
  <c r="D58" i="147" s="1"/>
  <c r="D57" i="147" s="1"/>
  <c r="E60" i="147"/>
  <c r="E59" i="147" s="1"/>
  <c r="E58" i="147" s="1"/>
  <c r="E57" i="147" s="1"/>
  <c r="E498" i="155"/>
  <c r="F498" i="155"/>
  <c r="F133" i="147"/>
  <c r="F132" i="147" s="1"/>
  <c r="E244" i="147"/>
  <c r="E243" i="147" s="1"/>
  <c r="E242" i="147" s="1"/>
  <c r="E241" i="147" s="1"/>
  <c r="D244" i="147"/>
  <c r="D243" i="147" s="1"/>
  <c r="D242" i="147" s="1"/>
  <c r="D241" i="147" s="1"/>
  <c r="F244" i="147"/>
  <c r="F243" i="147" s="1"/>
  <c r="F242" i="147" s="1"/>
  <c r="F241" i="147" s="1"/>
  <c r="D420" i="147"/>
  <c r="D419" i="147" s="1"/>
  <c r="D418" i="147" s="1"/>
  <c r="F420" i="147"/>
  <c r="F419" i="147" s="1"/>
  <c r="F418" i="147" s="1"/>
  <c r="F126" i="155"/>
  <c r="F125" i="155" s="1"/>
  <c r="F119" i="155" s="1"/>
  <c r="F316" i="155" l="1"/>
  <c r="E341" i="147" s="1"/>
  <c r="E340" i="147" s="1"/>
  <c r="E339" i="147" s="1"/>
  <c r="E338" i="147" s="1"/>
  <c r="E330" i="147" s="1"/>
  <c r="G316" i="155"/>
  <c r="F341" i="147" s="1"/>
  <c r="F340" i="147" s="1"/>
  <c r="F339" i="147" s="1"/>
  <c r="F338" i="147" s="1"/>
  <c r="F330" i="147" s="1"/>
  <c r="E497" i="155"/>
  <c r="D189" i="147"/>
  <c r="D179" i="147"/>
  <c r="D145" i="147"/>
  <c r="D136" i="147" s="1"/>
  <c r="F136" i="154"/>
  <c r="F315" i="155" l="1"/>
  <c r="E52" i="147" s="1"/>
  <c r="G315" i="155"/>
  <c r="F52" i="147" s="1"/>
  <c r="E315" i="155"/>
  <c r="D52" i="147" s="1"/>
  <c r="F406" i="154"/>
  <c r="G406" i="154"/>
  <c r="H406" i="154"/>
  <c r="F354" i="155" l="1"/>
  <c r="F353" i="155" s="1"/>
  <c r="F352" i="155" s="1"/>
  <c r="F351" i="155" s="1"/>
  <c r="G354" i="155"/>
  <c r="G353" i="155" s="1"/>
  <c r="G352" i="155" s="1"/>
  <c r="G351" i="155" s="1"/>
  <c r="E354" i="155"/>
  <c r="E353" i="155" s="1"/>
  <c r="E352" i="155" s="1"/>
  <c r="E351" i="155" s="1"/>
  <c r="G593" i="154"/>
  <c r="G592" i="154" s="1"/>
  <c r="G591" i="154" s="1"/>
  <c r="H593" i="154"/>
  <c r="H592" i="154" s="1"/>
  <c r="H591" i="154" s="1"/>
  <c r="F593" i="154"/>
  <c r="F592" i="154" s="1"/>
  <c r="F591" i="154" s="1"/>
  <c r="E56" i="147" l="1"/>
  <c r="E55" i="147" s="1"/>
  <c r="E54" i="147" s="1"/>
  <c r="E53" i="147" s="1"/>
  <c r="D56" i="147"/>
  <c r="D55" i="147" s="1"/>
  <c r="D54" i="147" s="1"/>
  <c r="D53" i="147" s="1"/>
  <c r="F56" i="147"/>
  <c r="F55" i="147" s="1"/>
  <c r="F54" i="147" s="1"/>
  <c r="F53" i="147" s="1"/>
  <c r="F343" i="155" l="1"/>
  <c r="E30" i="147" s="1"/>
  <c r="E29" i="147" s="1"/>
  <c r="E28" i="147" s="1"/>
  <c r="E27" i="147" s="1"/>
  <c r="G343" i="155"/>
  <c r="G342" i="155" s="1"/>
  <c r="G341" i="155" s="1"/>
  <c r="G340" i="155" s="1"/>
  <c r="E343" i="155"/>
  <c r="D30" i="147" s="1"/>
  <c r="D29" i="147" s="1"/>
  <c r="D28" i="147" s="1"/>
  <c r="D27" i="147" s="1"/>
  <c r="G582" i="154"/>
  <c r="G581" i="154" s="1"/>
  <c r="G580" i="154" s="1"/>
  <c r="H582" i="154"/>
  <c r="H581" i="154" s="1"/>
  <c r="H580" i="154" s="1"/>
  <c r="F582" i="154"/>
  <c r="F581" i="154" s="1"/>
  <c r="F580" i="154" s="1"/>
  <c r="F342" i="155" l="1"/>
  <c r="F341" i="155" s="1"/>
  <c r="F340" i="155" s="1"/>
  <c r="F30" i="147"/>
  <c r="F29" i="147" s="1"/>
  <c r="F28" i="147" s="1"/>
  <c r="F27" i="147" s="1"/>
  <c r="E342" i="155"/>
  <c r="E341" i="155" s="1"/>
  <c r="E340" i="155" s="1"/>
  <c r="F312" i="155" l="1"/>
  <c r="F311" i="155" s="1"/>
  <c r="F310" i="155" s="1"/>
  <c r="G312" i="155"/>
  <c r="G311" i="155" s="1"/>
  <c r="G310" i="155" s="1"/>
  <c r="E312" i="155"/>
  <c r="D43" i="147" s="1"/>
  <c r="D42" i="147" s="1"/>
  <c r="D41" i="147" s="1"/>
  <c r="G551" i="154"/>
  <c r="G550" i="154" s="1"/>
  <c r="H551" i="154"/>
  <c r="H550" i="154" s="1"/>
  <c r="F551" i="154"/>
  <c r="F550" i="154" s="1"/>
  <c r="E43" i="147" l="1"/>
  <c r="E42" i="147" s="1"/>
  <c r="E41" i="147" s="1"/>
  <c r="E311" i="155"/>
  <c r="E310" i="155" s="1"/>
  <c r="F43" i="147"/>
  <c r="F42" i="147" s="1"/>
  <c r="F41" i="147" s="1"/>
  <c r="E51" i="147" l="1"/>
  <c r="E50" i="147" s="1"/>
  <c r="E40" i="147" s="1"/>
  <c r="F51" i="147"/>
  <c r="F50" i="147" s="1"/>
  <c r="F40" i="147" s="1"/>
  <c r="D51" i="147"/>
  <c r="D50" i="147" s="1"/>
  <c r="D40" i="147" s="1"/>
  <c r="F314" i="155"/>
  <c r="F313" i="155" s="1"/>
  <c r="F309" i="155" s="1"/>
  <c r="G314" i="155"/>
  <c r="G313" i="155" s="1"/>
  <c r="G309" i="155" s="1"/>
  <c r="E314" i="155"/>
  <c r="E313" i="155" s="1"/>
  <c r="E309" i="155" s="1"/>
  <c r="G554" i="154"/>
  <c r="G553" i="154" s="1"/>
  <c r="G549" i="154" s="1"/>
  <c r="H554" i="154"/>
  <c r="H553" i="154" s="1"/>
  <c r="H549" i="154" s="1"/>
  <c r="F554" i="154"/>
  <c r="F553" i="154" s="1"/>
  <c r="F549" i="154" s="1"/>
  <c r="F189" i="155" l="1"/>
  <c r="E291" i="147" s="1"/>
  <c r="E290" i="147" s="1"/>
  <c r="E289" i="147" s="1"/>
  <c r="G189" i="155"/>
  <c r="G188" i="155" s="1"/>
  <c r="G187" i="155" s="1"/>
  <c r="E189" i="155"/>
  <c r="D291" i="147" s="1"/>
  <c r="D290" i="147" s="1"/>
  <c r="D289" i="147" s="1"/>
  <c r="G149" i="154"/>
  <c r="G148" i="154" s="1"/>
  <c r="H149" i="154"/>
  <c r="H148" i="154" s="1"/>
  <c r="F149" i="154"/>
  <c r="F148" i="154" s="1"/>
  <c r="F188" i="155" l="1"/>
  <c r="F187" i="155" s="1"/>
  <c r="E188" i="155"/>
  <c r="E187" i="155" s="1"/>
  <c r="F291" i="147"/>
  <c r="F290" i="147" s="1"/>
  <c r="F289" i="147" s="1"/>
  <c r="F601" i="155" l="1"/>
  <c r="F600" i="155" s="1"/>
  <c r="F599" i="155" s="1"/>
  <c r="F598" i="155" s="1"/>
  <c r="G601" i="155"/>
  <c r="G600" i="155" s="1"/>
  <c r="G599" i="155" s="1"/>
  <c r="G598" i="155" s="1"/>
  <c r="G401" i="154"/>
  <c r="H401" i="154"/>
  <c r="F401" i="154"/>
  <c r="E563" i="155" s="1"/>
  <c r="E562" i="155" s="1"/>
  <c r="E561" i="155" s="1"/>
  <c r="E560" i="155" s="1"/>
  <c r="G597" i="155" l="1"/>
  <c r="G596" i="155" s="1"/>
  <c r="G595" i="155" s="1"/>
  <c r="F597" i="155"/>
  <c r="F596" i="155" s="1"/>
  <c r="F595" i="155" s="1"/>
  <c r="E226" i="147"/>
  <c r="E225" i="147" s="1"/>
  <c r="E224" i="147" s="1"/>
  <c r="E223" i="147" s="1"/>
  <c r="E222" i="147" s="1"/>
  <c r="F226" i="147"/>
  <c r="F225" i="147" s="1"/>
  <c r="F224" i="147" s="1"/>
  <c r="F223" i="147" s="1"/>
  <c r="F222" i="147" s="1"/>
  <c r="E45" i="143" l="1"/>
  <c r="D45" i="143" l="1"/>
  <c r="G420" i="154"/>
  <c r="G419" i="154" s="1"/>
  <c r="G418" i="154" s="1"/>
  <c r="H420" i="154"/>
  <c r="H419" i="154" s="1"/>
  <c r="H418" i="154" s="1"/>
  <c r="F420" i="154"/>
  <c r="F419" i="154" s="1"/>
  <c r="H417" i="154" l="1"/>
  <c r="H416" i="154" s="1"/>
  <c r="H415" i="154" s="1"/>
  <c r="G417" i="154"/>
  <c r="G416" i="154" s="1"/>
  <c r="G415" i="154" s="1"/>
  <c r="F418" i="154"/>
  <c r="F417" i="154" s="1"/>
  <c r="E591" i="155"/>
  <c r="E596" i="155"/>
  <c r="E595" i="155" s="1"/>
  <c r="C45" i="143" l="1"/>
  <c r="E577" i="155" l="1"/>
  <c r="E576" i="155" s="1"/>
  <c r="F192" i="155"/>
  <c r="F191" i="155" s="1"/>
  <c r="F190" i="155" s="1"/>
  <c r="G192" i="155"/>
  <c r="F294" i="147" s="1"/>
  <c r="F293" i="147" s="1"/>
  <c r="F292" i="147" s="1"/>
  <c r="E192" i="155"/>
  <c r="E191" i="155" s="1"/>
  <c r="E190" i="155" s="1"/>
  <c r="G152" i="154"/>
  <c r="G151" i="154" s="1"/>
  <c r="H152" i="154"/>
  <c r="H151" i="154" s="1"/>
  <c r="F152" i="154"/>
  <c r="F151" i="154" s="1"/>
  <c r="F182" i="155"/>
  <c r="F181" i="155" s="1"/>
  <c r="F180" i="155" s="1"/>
  <c r="G182" i="155"/>
  <c r="G181" i="155" s="1"/>
  <c r="G180" i="155" s="1"/>
  <c r="E182" i="155"/>
  <c r="E181" i="155" s="1"/>
  <c r="E180" i="155" s="1"/>
  <c r="G142" i="154"/>
  <c r="G141" i="154" s="1"/>
  <c r="H142" i="154"/>
  <c r="H141" i="154" s="1"/>
  <c r="F142" i="154"/>
  <c r="F141" i="154" s="1"/>
  <c r="E294" i="147" l="1"/>
  <c r="E293" i="147" s="1"/>
  <c r="E292" i="147" s="1"/>
  <c r="D294" i="147"/>
  <c r="D293" i="147" s="1"/>
  <c r="D292" i="147" s="1"/>
  <c r="G191" i="155"/>
  <c r="G190" i="155" s="1"/>
  <c r="F284" i="147"/>
  <c r="F283" i="147" s="1"/>
  <c r="F282" i="147" s="1"/>
  <c r="D284" i="147"/>
  <c r="D283" i="147" s="1"/>
  <c r="D282" i="147" s="1"/>
  <c r="E284" i="147"/>
  <c r="E283" i="147" s="1"/>
  <c r="E282" i="147" s="1"/>
  <c r="F250" i="155" l="1"/>
  <c r="E351" i="147" s="1"/>
  <c r="E350" i="147" s="1"/>
  <c r="E349" i="147" s="1"/>
  <c r="G250" i="155"/>
  <c r="F351" i="147" s="1"/>
  <c r="F350" i="147" s="1"/>
  <c r="F349" i="147" s="1"/>
  <c r="E250" i="155"/>
  <c r="E249" i="155" s="1"/>
  <c r="E248" i="155" s="1"/>
  <c r="G198" i="154"/>
  <c r="G197" i="154" s="1"/>
  <c r="H198" i="154"/>
  <c r="H197" i="154" s="1"/>
  <c r="F198" i="154"/>
  <c r="F197" i="154" s="1"/>
  <c r="G249" i="155" l="1"/>
  <c r="G248" i="155" s="1"/>
  <c r="F249" i="155"/>
  <c r="F248" i="155" s="1"/>
  <c r="D351" i="147"/>
  <c r="D350" i="147" s="1"/>
  <c r="D349" i="147" s="1"/>
  <c r="F33" i="155"/>
  <c r="F32" i="155" s="1"/>
  <c r="G33" i="155"/>
  <c r="G32" i="155" s="1"/>
  <c r="E33" i="155"/>
  <c r="D436" i="147" s="1"/>
  <c r="D435" i="147" s="1"/>
  <c r="G24" i="154"/>
  <c r="H24" i="154"/>
  <c r="F24" i="154"/>
  <c r="E436" i="147" l="1"/>
  <c r="E435" i="147" s="1"/>
  <c r="E32" i="155"/>
  <c r="F436" i="147"/>
  <c r="F435" i="147" s="1"/>
  <c r="F253" i="155"/>
  <c r="F252" i="155" s="1"/>
  <c r="F251" i="155" s="1"/>
  <c r="G253" i="155"/>
  <c r="G252" i="155" s="1"/>
  <c r="G251" i="155" s="1"/>
  <c r="E253" i="155"/>
  <c r="D354" i="147" s="1"/>
  <c r="D353" i="147" s="1"/>
  <c r="D352" i="147" s="1"/>
  <c r="D348" i="147" s="1"/>
  <c r="G201" i="154"/>
  <c r="G200" i="154" s="1"/>
  <c r="H201" i="154"/>
  <c r="H200" i="154" s="1"/>
  <c r="F201" i="154"/>
  <c r="F200" i="154" s="1"/>
  <c r="F196" i="154" s="1"/>
  <c r="F195" i="154" s="1"/>
  <c r="F194" i="154" s="1"/>
  <c r="G196" i="154" l="1"/>
  <c r="G195" i="154" s="1"/>
  <c r="G194" i="154" s="1"/>
  <c r="F247" i="155"/>
  <c r="F246" i="155" s="1"/>
  <c r="F245" i="155" s="1"/>
  <c r="H196" i="154"/>
  <c r="H195" i="154" s="1"/>
  <c r="H194" i="154" s="1"/>
  <c r="G247" i="155"/>
  <c r="G246" i="155" s="1"/>
  <c r="G245" i="155" s="1"/>
  <c r="E354" i="147"/>
  <c r="E353" i="147" s="1"/>
  <c r="E352" i="147" s="1"/>
  <c r="E348" i="147" s="1"/>
  <c r="E252" i="155"/>
  <c r="E251" i="155" s="1"/>
  <c r="F354" i="147"/>
  <c r="F353" i="147" s="1"/>
  <c r="F352" i="147" s="1"/>
  <c r="F348" i="147" s="1"/>
  <c r="G386" i="154"/>
  <c r="G385" i="154" s="1"/>
  <c r="G384" i="154" s="1"/>
  <c r="G383" i="154" s="1"/>
  <c r="G382" i="154" s="1"/>
  <c r="G381" i="154" s="1"/>
  <c r="H386" i="154"/>
  <c r="H385" i="154" s="1"/>
  <c r="H384" i="154" s="1"/>
  <c r="H383" i="154" s="1"/>
  <c r="H382" i="154" s="1"/>
  <c r="H381" i="154" s="1"/>
  <c r="F394" i="154"/>
  <c r="F393" i="154" s="1"/>
  <c r="G394" i="154"/>
  <c r="G393" i="154" s="1"/>
  <c r="G392" i="154" s="1"/>
  <c r="H394" i="154"/>
  <c r="H393" i="154" s="1"/>
  <c r="H392" i="154" s="1"/>
  <c r="F398" i="154"/>
  <c r="F397" i="154" s="1"/>
  <c r="G398" i="154"/>
  <c r="G397" i="154" s="1"/>
  <c r="G396" i="154" s="1"/>
  <c r="H398" i="154"/>
  <c r="H397" i="154" s="1"/>
  <c r="H396" i="154" s="1"/>
  <c r="F402" i="154"/>
  <c r="G402" i="154"/>
  <c r="H402" i="154"/>
  <c r="F404" i="154"/>
  <c r="G404" i="154"/>
  <c r="H404" i="154"/>
  <c r="G97" i="155"/>
  <c r="G96" i="155" s="1"/>
  <c r="F97" i="155"/>
  <c r="F96" i="155" s="1"/>
  <c r="E97" i="155"/>
  <c r="E96" i="155" s="1"/>
  <c r="F392" i="154" l="1"/>
  <c r="E555" i="155"/>
  <c r="E554" i="155" s="1"/>
  <c r="F396" i="154"/>
  <c r="E559" i="155"/>
  <c r="E247" i="155"/>
  <c r="E246" i="155" s="1"/>
  <c r="E245" i="155" s="1"/>
  <c r="G558" i="155"/>
  <c r="G557" i="155" s="1"/>
  <c r="G556" i="155" s="1"/>
  <c r="G555" i="155" s="1"/>
  <c r="G554" i="155" s="1"/>
  <c r="G553" i="155" s="1"/>
  <c r="F558" i="155"/>
  <c r="F557" i="155" s="1"/>
  <c r="F556" i="155" s="1"/>
  <c r="F555" i="155" s="1"/>
  <c r="F554" i="155" s="1"/>
  <c r="F553" i="155" s="1"/>
  <c r="F386" i="154"/>
  <c r="F385" i="154" s="1"/>
  <c r="F384" i="154" l="1"/>
  <c r="F383" i="154" s="1"/>
  <c r="F416" i="154"/>
  <c r="F415" i="154" s="1"/>
  <c r="E589" i="155"/>
  <c r="E588" i="155" s="1"/>
  <c r="E580" i="155" s="1"/>
  <c r="E200" i="147"/>
  <c r="F200" i="147"/>
  <c r="E571" i="155" l="1"/>
  <c r="E570" i="155" s="1"/>
  <c r="F382" i="154"/>
  <c r="F381" i="154" s="1"/>
  <c r="F637" i="155"/>
  <c r="G637" i="155"/>
  <c r="D414" i="147"/>
  <c r="D413" i="147" s="1"/>
  <c r="D412" i="147" s="1"/>
  <c r="F624" i="155"/>
  <c r="G624" i="155"/>
  <c r="F626" i="155"/>
  <c r="F625" i="155" s="1"/>
  <c r="F630" i="155"/>
  <c r="G630" i="155"/>
  <c r="F575" i="155"/>
  <c r="F574" i="155" s="1"/>
  <c r="F573" i="155" s="1"/>
  <c r="F572" i="155" s="1"/>
  <c r="G575" i="155"/>
  <c r="G574" i="155" s="1"/>
  <c r="G573" i="155" s="1"/>
  <c r="G572" i="155" s="1"/>
  <c r="F579" i="155"/>
  <c r="F578" i="155" s="1"/>
  <c r="F577" i="155" s="1"/>
  <c r="F576" i="155" s="1"/>
  <c r="G579" i="155"/>
  <c r="G578" i="155" s="1"/>
  <c r="G577" i="155" s="1"/>
  <c r="G576" i="155" s="1"/>
  <c r="F582" i="155"/>
  <c r="G582" i="155"/>
  <c r="F585" i="155"/>
  <c r="F584" i="155" s="1"/>
  <c r="G585" i="155"/>
  <c r="G584" i="155" s="1"/>
  <c r="F587" i="155"/>
  <c r="F586" i="155" s="1"/>
  <c r="G587" i="155"/>
  <c r="G586" i="155" s="1"/>
  <c r="F590" i="155"/>
  <c r="F589" i="155" s="1"/>
  <c r="G590" i="155"/>
  <c r="G589" i="155" s="1"/>
  <c r="F592" i="155"/>
  <c r="F591" i="155" s="1"/>
  <c r="G592" i="155"/>
  <c r="G591" i="155" s="1"/>
  <c r="F594" i="155"/>
  <c r="F593" i="155" s="1"/>
  <c r="G594" i="155"/>
  <c r="G593" i="155" s="1"/>
  <c r="F564" i="155"/>
  <c r="G564" i="155"/>
  <c r="F567" i="155"/>
  <c r="G567" i="155"/>
  <c r="F375" i="147" s="1"/>
  <c r="D372" i="147"/>
  <c r="F550" i="155"/>
  <c r="F549" i="155" s="1"/>
  <c r="G550" i="155"/>
  <c r="G549" i="155" s="1"/>
  <c r="F552" i="155"/>
  <c r="F551" i="155" s="1"/>
  <c r="G552" i="155"/>
  <c r="G551" i="155" s="1"/>
  <c r="F533" i="155"/>
  <c r="F532" i="155" s="1"/>
  <c r="F531" i="155" s="1"/>
  <c r="F530" i="155" s="1"/>
  <c r="G533" i="155"/>
  <c r="G532" i="155" s="1"/>
  <c r="G531" i="155" s="1"/>
  <c r="G530" i="155" s="1"/>
  <c r="F537" i="155"/>
  <c r="F536" i="155" s="1"/>
  <c r="G537" i="155"/>
  <c r="G536" i="155" s="1"/>
  <c r="F539" i="155"/>
  <c r="F538" i="155" s="1"/>
  <c r="G539" i="155"/>
  <c r="G538" i="155" s="1"/>
  <c r="F543" i="155"/>
  <c r="F542" i="155" s="1"/>
  <c r="F541" i="155" s="1"/>
  <c r="F540" i="155" s="1"/>
  <c r="G543" i="155"/>
  <c r="G542" i="155" s="1"/>
  <c r="G541" i="155" s="1"/>
  <c r="G540" i="155" s="1"/>
  <c r="F495" i="155"/>
  <c r="E129" i="147" s="1"/>
  <c r="G495" i="155"/>
  <c r="F129" i="147" s="1"/>
  <c r="E495" i="155"/>
  <c r="D129" i="147" s="1"/>
  <c r="D128" i="147" s="1"/>
  <c r="D127" i="147" s="1"/>
  <c r="D126" i="147" s="1"/>
  <c r="F491" i="155"/>
  <c r="F490" i="155" s="1"/>
  <c r="F489" i="155" s="1"/>
  <c r="G491" i="155"/>
  <c r="F125" i="147" s="1"/>
  <c r="F124" i="147" s="1"/>
  <c r="F123" i="147" s="1"/>
  <c r="E491" i="155"/>
  <c r="E480" i="155"/>
  <c r="F524" i="155"/>
  <c r="F523" i="155" s="1"/>
  <c r="G524" i="155"/>
  <c r="G523" i="155" s="1"/>
  <c r="G327" i="154"/>
  <c r="G326" i="154" s="1"/>
  <c r="H327" i="154"/>
  <c r="H326" i="154" s="1"/>
  <c r="F327" i="154"/>
  <c r="F326" i="154" s="1"/>
  <c r="F476" i="155"/>
  <c r="F475" i="155" s="1"/>
  <c r="F474" i="155" s="1"/>
  <c r="G476" i="155"/>
  <c r="G475" i="155" s="1"/>
  <c r="G474" i="155" s="1"/>
  <c r="E476" i="155"/>
  <c r="D110" i="147" s="1"/>
  <c r="D109" i="147" s="1"/>
  <c r="D108" i="147" s="1"/>
  <c r="G312" i="154"/>
  <c r="G311" i="154" s="1"/>
  <c r="H312" i="154"/>
  <c r="H311" i="154" s="1"/>
  <c r="F312" i="154"/>
  <c r="F311" i="154" s="1"/>
  <c r="F394" i="155"/>
  <c r="F393" i="155" s="1"/>
  <c r="F392" i="155" s="1"/>
  <c r="G394" i="155"/>
  <c r="F75" i="147" s="1"/>
  <c r="F74" i="147" s="1"/>
  <c r="F73" i="147" s="1"/>
  <c r="E394" i="155"/>
  <c r="D75" i="147" s="1"/>
  <c r="D74" i="147" s="1"/>
  <c r="D73" i="147" s="1"/>
  <c r="G633" i="154"/>
  <c r="G632" i="154" s="1"/>
  <c r="H633" i="154"/>
  <c r="H632" i="154" s="1"/>
  <c r="F633" i="154"/>
  <c r="F632" i="154" s="1"/>
  <c r="G259" i="154"/>
  <c r="G258" i="154" s="1"/>
  <c r="H259" i="154"/>
  <c r="H258" i="154" s="1"/>
  <c r="F259" i="154"/>
  <c r="F258" i="154" s="1"/>
  <c r="G443" i="154"/>
  <c r="G442" i="154" s="1"/>
  <c r="H443" i="154"/>
  <c r="H442" i="154" s="1"/>
  <c r="F443" i="154"/>
  <c r="F414" i="155"/>
  <c r="F413" i="155" s="1"/>
  <c r="G414" i="155"/>
  <c r="G413" i="155" s="1"/>
  <c r="F416" i="155"/>
  <c r="F415" i="155" s="1"/>
  <c r="G416" i="155"/>
  <c r="G415" i="155" s="1"/>
  <c r="E414" i="155"/>
  <c r="D34" i="147" s="1"/>
  <c r="D33" i="147" s="1"/>
  <c r="E416" i="155"/>
  <c r="D36" i="147" s="1"/>
  <c r="D35" i="147" s="1"/>
  <c r="G640" i="154"/>
  <c r="H640" i="154"/>
  <c r="F640" i="154"/>
  <c r="G642" i="154"/>
  <c r="H642" i="154"/>
  <c r="F642" i="154"/>
  <c r="E479" i="155" l="1"/>
  <c r="E478" i="155" s="1"/>
  <c r="E477" i="155" s="1"/>
  <c r="D114" i="147"/>
  <c r="D113" i="147" s="1"/>
  <c r="D112" i="147" s="1"/>
  <c r="D111" i="147" s="1"/>
  <c r="G623" i="155"/>
  <c r="G622" i="155" s="1"/>
  <c r="F182" i="147"/>
  <c r="F181" i="147" s="1"/>
  <c r="F180" i="147" s="1"/>
  <c r="E490" i="155"/>
  <c r="E489" i="155" s="1"/>
  <c r="D125" i="147"/>
  <c r="D124" i="147" s="1"/>
  <c r="D123" i="147" s="1"/>
  <c r="G629" i="155"/>
  <c r="G628" i="155" s="1"/>
  <c r="F188" i="147"/>
  <c r="F187" i="147" s="1"/>
  <c r="F186" i="147" s="1"/>
  <c r="F179" i="147" s="1"/>
  <c r="F623" i="155"/>
  <c r="F622" i="155" s="1"/>
  <c r="E182" i="147"/>
  <c r="E181" i="147" s="1"/>
  <c r="E180" i="147" s="1"/>
  <c r="F629" i="155"/>
  <c r="F628" i="155" s="1"/>
  <c r="E188" i="147"/>
  <c r="E187" i="147" s="1"/>
  <c r="E186" i="147" s="1"/>
  <c r="F442" i="154"/>
  <c r="F636" i="155"/>
  <c r="F635" i="155" s="1"/>
  <c r="F634" i="155" s="1"/>
  <c r="F633" i="155" s="1"/>
  <c r="F632" i="155" s="1"/>
  <c r="F631" i="155" s="1"/>
  <c r="E414" i="147"/>
  <c r="E413" i="147" s="1"/>
  <c r="E412" i="147" s="1"/>
  <c r="E49" i="143"/>
  <c r="F414" i="147"/>
  <c r="F413" i="147" s="1"/>
  <c r="F412" i="147" s="1"/>
  <c r="F581" i="155"/>
  <c r="G581" i="155"/>
  <c r="E152" i="147"/>
  <c r="G636" i="155"/>
  <c r="G635" i="155" s="1"/>
  <c r="G634" i="155" s="1"/>
  <c r="G633" i="155" s="1"/>
  <c r="G632" i="155" s="1"/>
  <c r="G631" i="155" s="1"/>
  <c r="E144" i="147"/>
  <c r="F159" i="147"/>
  <c r="D24" i="147"/>
  <c r="E159" i="147"/>
  <c r="F173" i="147"/>
  <c r="F24" i="147"/>
  <c r="E157" i="147"/>
  <c r="E173" i="147"/>
  <c r="F566" i="155"/>
  <c r="F565" i="155" s="1"/>
  <c r="D49" i="143"/>
  <c r="F140" i="147"/>
  <c r="G563" i="155"/>
  <c r="G562" i="155" s="1"/>
  <c r="E140" i="147"/>
  <c r="F150" i="147"/>
  <c r="D375" i="147"/>
  <c r="F372" i="147"/>
  <c r="F192" i="147"/>
  <c r="F563" i="155"/>
  <c r="F562" i="155" s="1"/>
  <c r="G626" i="155"/>
  <c r="G625" i="155" s="1"/>
  <c r="C49" i="143"/>
  <c r="F26" i="147"/>
  <c r="E24" i="147"/>
  <c r="E150" i="147"/>
  <c r="E372" i="147"/>
  <c r="F155" i="147"/>
  <c r="E192" i="147"/>
  <c r="F164" i="147"/>
  <c r="F175" i="147"/>
  <c r="G548" i="155"/>
  <c r="G547" i="155" s="1"/>
  <c r="G546" i="155" s="1"/>
  <c r="G545" i="155" s="1"/>
  <c r="G566" i="155"/>
  <c r="G565" i="155" s="1"/>
  <c r="E26" i="147"/>
  <c r="F144" i="147"/>
  <c r="F152" i="147"/>
  <c r="E375" i="147"/>
  <c r="F157" i="147"/>
  <c r="E155" i="147"/>
  <c r="E164" i="147"/>
  <c r="E175" i="147"/>
  <c r="F548" i="155"/>
  <c r="F547" i="155" s="1"/>
  <c r="F546" i="155" s="1"/>
  <c r="F545" i="155" s="1"/>
  <c r="G588" i="155"/>
  <c r="G535" i="155"/>
  <c r="F535" i="155"/>
  <c r="F588" i="155"/>
  <c r="F195" i="147"/>
  <c r="E195" i="147"/>
  <c r="G490" i="155"/>
  <c r="G489" i="155" s="1"/>
  <c r="E494" i="155"/>
  <c r="E493" i="155" s="1"/>
  <c r="E492" i="155" s="1"/>
  <c r="E125" i="147"/>
  <c r="E124" i="147" s="1"/>
  <c r="E123" i="147" s="1"/>
  <c r="G393" i="155"/>
  <c r="G392" i="155" s="1"/>
  <c r="E75" i="147"/>
  <c r="E74" i="147" s="1"/>
  <c r="E73" i="147" s="1"/>
  <c r="F110" i="147"/>
  <c r="F109" i="147" s="1"/>
  <c r="F108" i="147" s="1"/>
  <c r="E110" i="147"/>
  <c r="E109" i="147" s="1"/>
  <c r="E108" i="147" s="1"/>
  <c r="E393" i="155"/>
  <c r="E392" i="155" s="1"/>
  <c r="E475" i="155"/>
  <c r="E474" i="155" s="1"/>
  <c r="F639" i="154"/>
  <c r="G639" i="154"/>
  <c r="H639" i="154"/>
  <c r="G412" i="155"/>
  <c r="E34" i="147"/>
  <c r="E33" i="147" s="1"/>
  <c r="E36" i="147"/>
  <c r="E35" i="147" s="1"/>
  <c r="E415" i="155"/>
  <c r="D32" i="147"/>
  <c r="E413" i="155"/>
  <c r="F412" i="155"/>
  <c r="F34" i="147"/>
  <c r="F33" i="147" s="1"/>
  <c r="F36" i="147"/>
  <c r="F35" i="147" s="1"/>
  <c r="F621" i="155" l="1"/>
  <c r="F620" i="155" s="1"/>
  <c r="F619" i="155" s="1"/>
  <c r="F618" i="155" s="1"/>
  <c r="D47" i="143" s="1"/>
  <c r="G621" i="155"/>
  <c r="G620" i="155" s="1"/>
  <c r="G619" i="155" s="1"/>
  <c r="G618" i="155" s="1"/>
  <c r="E47" i="143" s="1"/>
  <c r="E179" i="147"/>
  <c r="G580" i="155"/>
  <c r="G571" i="155" s="1"/>
  <c r="F580" i="155"/>
  <c r="F571" i="155" s="1"/>
  <c r="F561" i="155"/>
  <c r="F560" i="155" s="1"/>
  <c r="F559" i="155" s="1"/>
  <c r="G561" i="155"/>
  <c r="G560" i="155" s="1"/>
  <c r="G559" i="155" s="1"/>
  <c r="F534" i="155"/>
  <c r="F529" i="155" s="1"/>
  <c r="F528" i="155" s="1"/>
  <c r="G534" i="155"/>
  <c r="G529" i="155" s="1"/>
  <c r="G528" i="155" s="1"/>
  <c r="E32" i="147"/>
  <c r="F32" i="147"/>
  <c r="E412" i="155"/>
  <c r="F617" i="155" l="1"/>
  <c r="G617" i="155"/>
  <c r="F527" i="155"/>
  <c r="G527" i="155"/>
  <c r="F544" i="155"/>
  <c r="F570" i="155"/>
  <c r="F569" i="155" s="1"/>
  <c r="G570" i="155"/>
  <c r="G569" i="155" s="1"/>
  <c r="G544" i="155"/>
  <c r="G568" i="155" l="1"/>
  <c r="D42" i="143"/>
  <c r="F568" i="155"/>
  <c r="E42" i="143"/>
  <c r="D44" i="143"/>
  <c r="D43" i="143" s="1"/>
  <c r="E44" i="143"/>
  <c r="E43" i="143" s="1"/>
  <c r="F367" i="155"/>
  <c r="F366" i="155" s="1"/>
  <c r="F365" i="155" s="1"/>
  <c r="G367" i="155"/>
  <c r="G366" i="155" s="1"/>
  <c r="G365" i="155" s="1"/>
  <c r="E367" i="155"/>
  <c r="D83" i="147" s="1"/>
  <c r="D82" i="147" s="1"/>
  <c r="D81" i="147" s="1"/>
  <c r="G606" i="154"/>
  <c r="G605" i="154" s="1"/>
  <c r="H606" i="154"/>
  <c r="H605" i="154" s="1"/>
  <c r="F606" i="154"/>
  <c r="F605" i="154" s="1"/>
  <c r="F201" i="155"/>
  <c r="G201" i="155"/>
  <c r="E201" i="155"/>
  <c r="G161" i="154"/>
  <c r="G160" i="154" s="1"/>
  <c r="H161" i="154"/>
  <c r="H160" i="154" s="1"/>
  <c r="F161" i="154"/>
  <c r="F160" i="154" s="1"/>
  <c r="F186" i="155"/>
  <c r="F185" i="155" s="1"/>
  <c r="F184" i="155" s="1"/>
  <c r="F183" i="155" s="1"/>
  <c r="G186" i="155"/>
  <c r="G185" i="155" s="1"/>
  <c r="G184" i="155" s="1"/>
  <c r="G183" i="155" s="1"/>
  <c r="E186" i="155"/>
  <c r="E185" i="155" s="1"/>
  <c r="E184" i="155" s="1"/>
  <c r="E183" i="155" s="1"/>
  <c r="G146" i="154"/>
  <c r="G145" i="154" s="1"/>
  <c r="G144" i="154" s="1"/>
  <c r="H146" i="154"/>
  <c r="H145" i="154" s="1"/>
  <c r="H144" i="154" s="1"/>
  <c r="F146" i="154"/>
  <c r="F145" i="154" s="1"/>
  <c r="F144" i="154" s="1"/>
  <c r="F176" i="155"/>
  <c r="E278" i="147" s="1"/>
  <c r="E277" i="147" s="1"/>
  <c r="E276" i="147" s="1"/>
  <c r="G176" i="155"/>
  <c r="G175" i="155" s="1"/>
  <c r="G174" i="155" s="1"/>
  <c r="E176" i="155"/>
  <c r="D278" i="147" s="1"/>
  <c r="D277" i="147" s="1"/>
  <c r="D276" i="147" s="1"/>
  <c r="G136" i="154"/>
  <c r="G135" i="154" s="1"/>
  <c r="H136" i="154"/>
  <c r="H135" i="154" s="1"/>
  <c r="F135" i="154"/>
  <c r="F485" i="155"/>
  <c r="F484" i="155" s="1"/>
  <c r="F483" i="155" s="1"/>
  <c r="G485" i="155"/>
  <c r="G484" i="155" s="1"/>
  <c r="G483" i="155" s="1"/>
  <c r="E485" i="155"/>
  <c r="F470" i="155"/>
  <c r="E104" i="147" s="1"/>
  <c r="E103" i="147" s="1"/>
  <c r="E102" i="147" s="1"/>
  <c r="G470" i="155"/>
  <c r="G469" i="155" s="1"/>
  <c r="G468" i="155" s="1"/>
  <c r="E470" i="155"/>
  <c r="D104" i="147" s="1"/>
  <c r="D103" i="147" s="1"/>
  <c r="D102" i="147" s="1"/>
  <c r="G321" i="154"/>
  <c r="G320" i="154" s="1"/>
  <c r="H321" i="154"/>
  <c r="H320" i="154" s="1"/>
  <c r="F321" i="154"/>
  <c r="F320" i="154" s="1"/>
  <c r="G306" i="154"/>
  <c r="G305" i="154" s="1"/>
  <c r="H306" i="154"/>
  <c r="H305" i="154" s="1"/>
  <c r="F306" i="154"/>
  <c r="F305" i="154" s="1"/>
  <c r="G627" i="154"/>
  <c r="G626" i="154" s="1"/>
  <c r="H627" i="154"/>
  <c r="H626" i="154" s="1"/>
  <c r="F627" i="154"/>
  <c r="F626" i="154" s="1"/>
  <c r="F388" i="155"/>
  <c r="E69" i="147" s="1"/>
  <c r="E68" i="147" s="1"/>
  <c r="E67" i="147" s="1"/>
  <c r="G388" i="155"/>
  <c r="G387" i="155" s="1"/>
  <c r="G386" i="155" s="1"/>
  <c r="E388" i="155"/>
  <c r="D69" i="147" s="1"/>
  <c r="D68" i="147" s="1"/>
  <c r="D67" i="147" s="1"/>
  <c r="G253" i="154"/>
  <c r="G252" i="154" s="1"/>
  <c r="H253" i="154"/>
  <c r="H252" i="154" s="1"/>
  <c r="F253" i="154"/>
  <c r="F252" i="154" s="1"/>
  <c r="E484" i="155" l="1"/>
  <c r="E483" i="155" s="1"/>
  <c r="D119" i="147"/>
  <c r="D118" i="147" s="1"/>
  <c r="D117" i="147" s="1"/>
  <c r="E200" i="155"/>
  <c r="E199" i="155" s="1"/>
  <c r="D303" i="147"/>
  <c r="D302" i="147" s="1"/>
  <c r="D301" i="147" s="1"/>
  <c r="G200" i="155"/>
  <c r="G199" i="155" s="1"/>
  <c r="F303" i="147"/>
  <c r="F302" i="147" s="1"/>
  <c r="F301" i="147" s="1"/>
  <c r="F200" i="155"/>
  <c r="F199" i="155" s="1"/>
  <c r="E303" i="147"/>
  <c r="E302" i="147" s="1"/>
  <c r="E301" i="147" s="1"/>
  <c r="E83" i="147"/>
  <c r="E82" i="147" s="1"/>
  <c r="E81" i="147" s="1"/>
  <c r="F83" i="147"/>
  <c r="F82" i="147" s="1"/>
  <c r="F81" i="147" s="1"/>
  <c r="E366" i="155"/>
  <c r="E365" i="155" s="1"/>
  <c r="D288" i="147"/>
  <c r="D287" i="147" s="1"/>
  <c r="D286" i="147" s="1"/>
  <c r="D285" i="147" s="1"/>
  <c r="E288" i="147"/>
  <c r="E287" i="147" s="1"/>
  <c r="E286" i="147" s="1"/>
  <c r="E285" i="147" s="1"/>
  <c r="F288" i="147"/>
  <c r="F287" i="147" s="1"/>
  <c r="F286" i="147" s="1"/>
  <c r="F285" i="147" s="1"/>
  <c r="F278" i="147"/>
  <c r="F277" i="147" s="1"/>
  <c r="F276" i="147" s="1"/>
  <c r="E175" i="155"/>
  <c r="E174" i="155" s="1"/>
  <c r="F175" i="155"/>
  <c r="F174" i="155" s="1"/>
  <c r="F104" i="147"/>
  <c r="F103" i="147" s="1"/>
  <c r="F102" i="147" s="1"/>
  <c r="F119" i="147"/>
  <c r="F118" i="147" s="1"/>
  <c r="F117" i="147" s="1"/>
  <c r="E469" i="155"/>
  <c r="E468" i="155" s="1"/>
  <c r="F469" i="155"/>
  <c r="F468" i="155" s="1"/>
  <c r="E119" i="147"/>
  <c r="E118" i="147" s="1"/>
  <c r="E117" i="147" s="1"/>
  <c r="F387" i="155"/>
  <c r="F386" i="155" s="1"/>
  <c r="F69" i="147"/>
  <c r="F68" i="147" s="1"/>
  <c r="F67" i="147" s="1"/>
  <c r="E387" i="155"/>
  <c r="E386" i="155" s="1"/>
  <c r="F112" i="155" l="1"/>
  <c r="G112" i="155"/>
  <c r="E112" i="155"/>
  <c r="F105" i="155"/>
  <c r="G105" i="155"/>
  <c r="E105" i="155"/>
  <c r="G446" i="154"/>
  <c r="G445" i="154" s="1"/>
  <c r="H446" i="154"/>
  <c r="H445" i="154" s="1"/>
  <c r="F446" i="154"/>
  <c r="F445" i="154" s="1"/>
  <c r="E244" i="155" l="1"/>
  <c r="E243" i="155" s="1"/>
  <c r="E242" i="155" s="1"/>
  <c r="F192" i="154"/>
  <c r="F191" i="154" s="1"/>
  <c r="E236" i="155" l="1"/>
  <c r="E235" i="155" s="1"/>
  <c r="F185" i="154"/>
  <c r="F184" i="154" s="1"/>
  <c r="D319" i="147"/>
  <c r="D318" i="147" s="1"/>
  <c r="D317" i="147" s="1"/>
  <c r="D311" i="147" l="1"/>
  <c r="D310" i="147" s="1"/>
  <c r="E234" i="155"/>
  <c r="E233" i="155" s="1"/>
  <c r="F183" i="154"/>
  <c r="F182" i="154" s="1"/>
  <c r="C28" i="143" l="1"/>
  <c r="G672" i="154"/>
  <c r="H672" i="154"/>
  <c r="F100" i="155" l="1"/>
  <c r="G100" i="155"/>
  <c r="E100" i="155"/>
  <c r="F494" i="155" l="1"/>
  <c r="F493" i="155" s="1"/>
  <c r="F492" i="155" s="1"/>
  <c r="G494" i="155"/>
  <c r="G493" i="155" s="1"/>
  <c r="G492" i="155" s="1"/>
  <c r="G331" i="154"/>
  <c r="G330" i="154" s="1"/>
  <c r="G329" i="154" s="1"/>
  <c r="H331" i="154"/>
  <c r="H330" i="154" s="1"/>
  <c r="H329" i="154" s="1"/>
  <c r="F331" i="154"/>
  <c r="F330" i="154" s="1"/>
  <c r="F329" i="154" s="1"/>
  <c r="F128" i="147" l="1"/>
  <c r="F127" i="147" s="1"/>
  <c r="F126" i="147" s="1"/>
  <c r="E128" i="147"/>
  <c r="E127" i="147" s="1"/>
  <c r="E126" i="147" s="1"/>
  <c r="F167" i="154" l="1"/>
  <c r="F260" i="155"/>
  <c r="E236" i="147" s="1"/>
  <c r="E235" i="147" s="1"/>
  <c r="E234" i="147" s="1"/>
  <c r="G260" i="155"/>
  <c r="F236" i="147" s="1"/>
  <c r="F235" i="147" s="1"/>
  <c r="F234" i="147" s="1"/>
  <c r="E260" i="155"/>
  <c r="D236" i="147" s="1"/>
  <c r="D235" i="147" s="1"/>
  <c r="D234" i="147" s="1"/>
  <c r="G208" i="154"/>
  <c r="G207" i="154" s="1"/>
  <c r="H208" i="154"/>
  <c r="H207" i="154" s="1"/>
  <c r="F208" i="154"/>
  <c r="F207" i="154" s="1"/>
  <c r="F611" i="154" l="1"/>
  <c r="G259" i="155"/>
  <c r="G258" i="155" s="1"/>
  <c r="E259" i="155"/>
  <c r="E258" i="155" s="1"/>
  <c r="F259" i="155"/>
  <c r="F258" i="155" s="1"/>
  <c r="F372" i="155" l="1"/>
  <c r="F371" i="155" s="1"/>
  <c r="G372" i="155"/>
  <c r="G371" i="155" s="1"/>
  <c r="E372" i="155"/>
  <c r="E371" i="155" s="1"/>
  <c r="F207" i="155" l="1"/>
  <c r="F206" i="155" s="1"/>
  <c r="F205" i="155" s="1"/>
  <c r="F198" i="155" s="1"/>
  <c r="G207" i="155"/>
  <c r="G206" i="155" s="1"/>
  <c r="G205" i="155" s="1"/>
  <c r="G198" i="155" s="1"/>
  <c r="E207" i="155"/>
  <c r="E206" i="155" s="1"/>
  <c r="E205" i="155" s="1"/>
  <c r="E198" i="155" s="1"/>
  <c r="G167" i="154"/>
  <c r="G166" i="154" s="1"/>
  <c r="G159" i="154" s="1"/>
  <c r="H167" i="154"/>
  <c r="H166" i="154" s="1"/>
  <c r="H159" i="154" s="1"/>
  <c r="F166" i="154"/>
  <c r="F159" i="154" s="1"/>
  <c r="F179" i="155"/>
  <c r="E281" i="147" s="1"/>
  <c r="E280" i="147" s="1"/>
  <c r="E279" i="147" s="1"/>
  <c r="E275" i="147" s="1"/>
  <c r="G179" i="155"/>
  <c r="F281" i="147" s="1"/>
  <c r="F280" i="147" s="1"/>
  <c r="F279" i="147" s="1"/>
  <c r="F275" i="147" s="1"/>
  <c r="E179" i="155"/>
  <c r="D281" i="147" s="1"/>
  <c r="D280" i="147" s="1"/>
  <c r="D279" i="147" s="1"/>
  <c r="D275" i="147" s="1"/>
  <c r="G139" i="154"/>
  <c r="G138" i="154" s="1"/>
  <c r="G134" i="154" s="1"/>
  <c r="H139" i="154"/>
  <c r="H138" i="154" s="1"/>
  <c r="H134" i="154" s="1"/>
  <c r="F139" i="154"/>
  <c r="F138" i="154" s="1"/>
  <c r="F134" i="154" s="1"/>
  <c r="F309" i="147" l="1"/>
  <c r="F308" i="147" s="1"/>
  <c r="F307" i="147" s="1"/>
  <c r="F300" i="147" s="1"/>
  <c r="D309" i="147"/>
  <c r="D308" i="147" s="1"/>
  <c r="D307" i="147" s="1"/>
  <c r="D300" i="147" s="1"/>
  <c r="E309" i="147"/>
  <c r="E308" i="147" s="1"/>
  <c r="E307" i="147" s="1"/>
  <c r="E300" i="147" s="1"/>
  <c r="G178" i="155"/>
  <c r="G177" i="155" s="1"/>
  <c r="G173" i="155" s="1"/>
  <c r="E178" i="155"/>
  <c r="E177" i="155" s="1"/>
  <c r="E173" i="155" s="1"/>
  <c r="F178" i="155"/>
  <c r="F177" i="155" s="1"/>
  <c r="F173" i="155" s="1"/>
  <c r="G524" i="154" l="1"/>
  <c r="G523" i="154" s="1"/>
  <c r="H524" i="154"/>
  <c r="H523" i="154" s="1"/>
  <c r="F524" i="154"/>
  <c r="F523" i="154" s="1"/>
  <c r="D374" i="147" l="1"/>
  <c r="D373" i="147" s="1"/>
  <c r="F374" i="147"/>
  <c r="F373" i="147" s="1"/>
  <c r="E374" i="147"/>
  <c r="E373" i="147" s="1"/>
  <c r="G100" i="154" l="1"/>
  <c r="D48" i="143" l="1"/>
  <c r="C48" i="143"/>
  <c r="G473" i="154"/>
  <c r="G472" i="154" s="1"/>
  <c r="G471" i="154" s="1"/>
  <c r="G470" i="154" s="1"/>
  <c r="G469" i="154" s="1"/>
  <c r="G468" i="154" s="1"/>
  <c r="H473" i="154"/>
  <c r="H472" i="154" s="1"/>
  <c r="H471" i="154" s="1"/>
  <c r="H470" i="154" s="1"/>
  <c r="H469" i="154" s="1"/>
  <c r="H468" i="154" s="1"/>
  <c r="F473" i="154"/>
  <c r="F472" i="154" l="1"/>
  <c r="F471" i="154" s="1"/>
  <c r="E48" i="143"/>
  <c r="F470" i="154" l="1"/>
  <c r="F469" i="154" s="1"/>
  <c r="F407" i="155"/>
  <c r="G407" i="155"/>
  <c r="E407" i="155"/>
  <c r="F391" i="155"/>
  <c r="E72" i="147" s="1"/>
  <c r="G391" i="155"/>
  <c r="F72" i="147" s="1"/>
  <c r="E391" i="155"/>
  <c r="D72" i="147" s="1"/>
  <c r="F437" i="155"/>
  <c r="G437" i="155"/>
  <c r="E437" i="155"/>
  <c r="D215" i="147" s="1"/>
  <c r="D214" i="147" s="1"/>
  <c r="D213" i="147" s="1"/>
  <c r="F443" i="155"/>
  <c r="G443" i="155"/>
  <c r="E443" i="155"/>
  <c r="D221" i="147" s="1"/>
  <c r="D220" i="147" s="1"/>
  <c r="D219" i="147" s="1"/>
  <c r="H460" i="154"/>
  <c r="F468" i="154" l="1"/>
  <c r="F78" i="155"/>
  <c r="F77" i="155" s="1"/>
  <c r="F76" i="155" s="1"/>
  <c r="G78" i="155"/>
  <c r="G77" i="155" s="1"/>
  <c r="G76" i="155" s="1"/>
  <c r="E78" i="155"/>
  <c r="D178" i="147" s="1"/>
  <c r="D177" i="147" s="1"/>
  <c r="D176" i="147" s="1"/>
  <c r="G54" i="154"/>
  <c r="G53" i="154" s="1"/>
  <c r="H54" i="154"/>
  <c r="H53" i="154" s="1"/>
  <c r="F54" i="154"/>
  <c r="F53" i="154" s="1"/>
  <c r="E77" i="155" l="1"/>
  <c r="E76" i="155" s="1"/>
  <c r="F178" i="147"/>
  <c r="F177" i="147" s="1"/>
  <c r="F176" i="147" s="1"/>
  <c r="E178" i="147"/>
  <c r="E177" i="147" s="1"/>
  <c r="E176" i="147" s="1"/>
  <c r="F22" i="154" l="1"/>
  <c r="F21" i="154" s="1"/>
  <c r="G22" i="154"/>
  <c r="G21" i="154" s="1"/>
  <c r="H22" i="154"/>
  <c r="H21" i="154" s="1"/>
  <c r="F95" i="154" l="1"/>
  <c r="F94" i="154" s="1"/>
  <c r="G95" i="154"/>
  <c r="G94" i="154" s="1"/>
  <c r="H95" i="154"/>
  <c r="H94" i="154" s="1"/>
  <c r="G93" i="154" l="1"/>
  <c r="H93" i="154"/>
  <c r="F93" i="154"/>
  <c r="F424" i="155" l="1"/>
  <c r="F423" i="155" s="1"/>
  <c r="G424" i="155"/>
  <c r="G423" i="155" s="1"/>
  <c r="E424" i="155"/>
  <c r="E423" i="155" s="1"/>
  <c r="F440" i="155"/>
  <c r="G440" i="155"/>
  <c r="E440" i="155"/>
  <c r="D218" i="147" s="1"/>
  <c r="D217" i="147" s="1"/>
  <c r="D216" i="147" s="1"/>
  <c r="E371" i="147" l="1"/>
  <c r="E370" i="147" s="1"/>
  <c r="E369" i="147" s="1"/>
  <c r="G521" i="154"/>
  <c r="G520" i="154" s="1"/>
  <c r="G519" i="154" s="1"/>
  <c r="H521" i="154"/>
  <c r="H520" i="154" s="1"/>
  <c r="H519" i="154" s="1"/>
  <c r="F521" i="154"/>
  <c r="F520" i="154" s="1"/>
  <c r="F519" i="154" s="1"/>
  <c r="D371" i="147" l="1"/>
  <c r="D370" i="147" s="1"/>
  <c r="D369" i="147" s="1"/>
  <c r="F371" i="147"/>
  <c r="F370" i="147" s="1"/>
  <c r="F369" i="147" s="1"/>
  <c r="F60" i="155" l="1"/>
  <c r="F59" i="155" s="1"/>
  <c r="F58" i="155" s="1"/>
  <c r="F57" i="155" s="1"/>
  <c r="F56" i="155" s="1"/>
  <c r="F55" i="155" s="1"/>
  <c r="F54" i="155" s="1"/>
  <c r="G60" i="155"/>
  <c r="G59" i="155" s="1"/>
  <c r="G58" i="155" s="1"/>
  <c r="G57" i="155" s="1"/>
  <c r="G56" i="155" s="1"/>
  <c r="G55" i="155" s="1"/>
  <c r="G54" i="155" s="1"/>
  <c r="E60" i="155"/>
  <c r="D205" i="147" s="1"/>
  <c r="G42" i="154"/>
  <c r="G41" i="154" s="1"/>
  <c r="G40" i="154" s="1"/>
  <c r="G39" i="154" s="1"/>
  <c r="G38" i="154" s="1"/>
  <c r="G37" i="154" s="1"/>
  <c r="H42" i="154"/>
  <c r="H41" i="154" s="1"/>
  <c r="H40" i="154" s="1"/>
  <c r="H39" i="154" s="1"/>
  <c r="H38" i="154" s="1"/>
  <c r="H37" i="154" s="1"/>
  <c r="F42" i="154"/>
  <c r="F41" i="154" s="1"/>
  <c r="F40" i="154" s="1"/>
  <c r="F39" i="154" s="1"/>
  <c r="F38" i="154" s="1"/>
  <c r="F37" i="154" s="1"/>
  <c r="E16" i="143" l="1"/>
  <c r="D16" i="143"/>
  <c r="E59" i="155"/>
  <c r="E58" i="155" s="1"/>
  <c r="E57" i="155" s="1"/>
  <c r="E56" i="155" s="1"/>
  <c r="E55" i="155" s="1"/>
  <c r="E54" i="155" s="1"/>
  <c r="E205" i="147"/>
  <c r="F205" i="147"/>
  <c r="F224" i="155"/>
  <c r="G224" i="155"/>
  <c r="E224" i="155"/>
  <c r="F232" i="155"/>
  <c r="G232" i="155"/>
  <c r="E232" i="155"/>
  <c r="C16" i="143" l="1"/>
  <c r="F370" i="155"/>
  <c r="G370" i="155"/>
  <c r="E370" i="155"/>
  <c r="F91" i="155"/>
  <c r="G91" i="155"/>
  <c r="F15" i="155"/>
  <c r="G15" i="155"/>
  <c r="E15" i="155"/>
  <c r="F526" i="155"/>
  <c r="G526" i="155"/>
  <c r="E417" i="147" l="1"/>
  <c r="E416" i="147" s="1"/>
  <c r="E415" i="147" s="1"/>
  <c r="E406" i="147" s="1"/>
  <c r="F417" i="147"/>
  <c r="F416" i="147" s="1"/>
  <c r="F415" i="147" s="1"/>
  <c r="F406" i="147" s="1"/>
  <c r="D417" i="147"/>
  <c r="D416" i="147" s="1"/>
  <c r="D415" i="147" s="1"/>
  <c r="D406" i="147" s="1"/>
  <c r="E401" i="147"/>
  <c r="E400" i="147" s="1"/>
  <c r="E399" i="147" s="1"/>
  <c r="E398" i="147" s="1"/>
  <c r="F401" i="147"/>
  <c r="F400" i="147" s="1"/>
  <c r="F399" i="147" s="1"/>
  <c r="F398" i="147" s="1"/>
  <c r="D401" i="147"/>
  <c r="D400" i="147" s="1"/>
  <c r="D399" i="147" s="1"/>
  <c r="D398" i="147" s="1"/>
  <c r="E347" i="147"/>
  <c r="E346" i="147" s="1"/>
  <c r="E345" i="147" s="1"/>
  <c r="E344" i="147" s="1"/>
  <c r="E343" i="147" s="1"/>
  <c r="F347" i="147"/>
  <c r="F346" i="147" s="1"/>
  <c r="F345" i="147" s="1"/>
  <c r="F344" i="147" s="1"/>
  <c r="F343" i="147" s="1"/>
  <c r="D347" i="147"/>
  <c r="D346" i="147" s="1"/>
  <c r="D345" i="147" s="1"/>
  <c r="D344" i="147" s="1"/>
  <c r="D343" i="147" s="1"/>
  <c r="E329" i="147"/>
  <c r="E328" i="147" s="1"/>
  <c r="E327" i="147" s="1"/>
  <c r="E326" i="147" s="1"/>
  <c r="F329" i="147"/>
  <c r="F328" i="147" s="1"/>
  <c r="F327" i="147" s="1"/>
  <c r="F326" i="147" s="1"/>
  <c r="D329" i="147"/>
  <c r="D328" i="147" s="1"/>
  <c r="D327" i="147" s="1"/>
  <c r="D326" i="147" s="1"/>
  <c r="E142" i="155"/>
  <c r="F140" i="155"/>
  <c r="G140" i="155"/>
  <c r="E140" i="155"/>
  <c r="F138" i="155"/>
  <c r="E450" i="147" s="1"/>
  <c r="G138" i="155"/>
  <c r="E138" i="155"/>
  <c r="F132" i="155"/>
  <c r="E439" i="147" s="1"/>
  <c r="E438" i="147" s="1"/>
  <c r="E437" i="147" s="1"/>
  <c r="G132" i="155"/>
  <c r="G131" i="155" s="1"/>
  <c r="G130" i="155" s="1"/>
  <c r="E132" i="155"/>
  <c r="E131" i="155" s="1"/>
  <c r="E130" i="155" s="1"/>
  <c r="F135" i="155"/>
  <c r="F134" i="155" s="1"/>
  <c r="F133" i="155" s="1"/>
  <c r="G135" i="155"/>
  <c r="G134" i="155" s="1"/>
  <c r="G133" i="155" s="1"/>
  <c r="E135" i="155"/>
  <c r="E134" i="155" s="1"/>
  <c r="E133" i="155" s="1"/>
  <c r="F117" i="155"/>
  <c r="F116" i="155" s="1"/>
  <c r="F115" i="155" s="1"/>
  <c r="F114" i="155" s="1"/>
  <c r="F113" i="155" s="1"/>
  <c r="G117" i="155"/>
  <c r="F396" i="147" s="1"/>
  <c r="F395" i="147" s="1"/>
  <c r="F394" i="147" s="1"/>
  <c r="F393" i="147" s="1"/>
  <c r="E117" i="155"/>
  <c r="E116" i="155" s="1"/>
  <c r="E115" i="155" s="1"/>
  <c r="E114" i="155" s="1"/>
  <c r="E113" i="155" s="1"/>
  <c r="F111" i="155"/>
  <c r="F110" i="155" s="1"/>
  <c r="F109" i="155" s="1"/>
  <c r="G111" i="155"/>
  <c r="G110" i="155" s="1"/>
  <c r="G109" i="155" s="1"/>
  <c r="E111" i="155"/>
  <c r="E110" i="155" s="1"/>
  <c r="E109" i="155" s="1"/>
  <c r="F108" i="155"/>
  <c r="F107" i="155" s="1"/>
  <c r="F106" i="155" s="1"/>
  <c r="G108" i="155"/>
  <c r="G107" i="155" s="1"/>
  <c r="G106" i="155" s="1"/>
  <c r="E108" i="155"/>
  <c r="E107" i="155" s="1"/>
  <c r="E106" i="155" s="1"/>
  <c r="E380" i="147"/>
  <c r="E379" i="147" s="1"/>
  <c r="E378" i="147" s="1"/>
  <c r="G104" i="155"/>
  <c r="G103" i="155" s="1"/>
  <c r="E104" i="155"/>
  <c r="E103" i="155" s="1"/>
  <c r="E91" i="155"/>
  <c r="E90" i="155" s="1"/>
  <c r="E89" i="155" s="1"/>
  <c r="E88" i="155" s="1"/>
  <c r="E87" i="155" s="1"/>
  <c r="E86" i="155" s="1"/>
  <c r="F85" i="155"/>
  <c r="F84" i="155" s="1"/>
  <c r="F83" i="155" s="1"/>
  <c r="G85" i="155"/>
  <c r="G84" i="155" s="1"/>
  <c r="G83" i="155" s="1"/>
  <c r="E85" i="155"/>
  <c r="F82" i="155"/>
  <c r="F81" i="155" s="1"/>
  <c r="F80" i="155" s="1"/>
  <c r="G82" i="155"/>
  <c r="F204" i="147" s="1"/>
  <c r="F203" i="147" s="1"/>
  <c r="E82" i="155"/>
  <c r="F75" i="155"/>
  <c r="F74" i="155" s="1"/>
  <c r="G75" i="155"/>
  <c r="G74" i="155" s="1"/>
  <c r="E75" i="155"/>
  <c r="F73" i="155"/>
  <c r="F72" i="155" s="1"/>
  <c r="G73" i="155"/>
  <c r="F168" i="147" s="1"/>
  <c r="F167" i="147" s="1"/>
  <c r="E73" i="155"/>
  <c r="F66" i="155"/>
  <c r="F65" i="155" s="1"/>
  <c r="F64" i="155" s="1"/>
  <c r="F63" i="155" s="1"/>
  <c r="F62" i="155" s="1"/>
  <c r="F61" i="155" s="1"/>
  <c r="G66" i="155"/>
  <c r="G65" i="155" s="1"/>
  <c r="G64" i="155" s="1"/>
  <c r="G63" i="155" s="1"/>
  <c r="G62" i="155" s="1"/>
  <c r="G61" i="155" s="1"/>
  <c r="E66" i="155"/>
  <c r="E65" i="155" s="1"/>
  <c r="E64" i="155" s="1"/>
  <c r="E63" i="155" s="1"/>
  <c r="E62" i="155" s="1"/>
  <c r="E61" i="155" s="1"/>
  <c r="F53" i="155"/>
  <c r="F52" i="155" s="1"/>
  <c r="G53" i="155"/>
  <c r="G52" i="155" s="1"/>
  <c r="E53" i="155"/>
  <c r="E52" i="155" s="1"/>
  <c r="F51" i="155"/>
  <c r="F50" i="155" s="1"/>
  <c r="G51" i="155"/>
  <c r="G50" i="155" s="1"/>
  <c r="E51" i="155"/>
  <c r="E50" i="155" s="1"/>
  <c r="F44" i="155"/>
  <c r="F43" i="155" s="1"/>
  <c r="F42" i="155" s="1"/>
  <c r="F41" i="155" s="1"/>
  <c r="F40" i="155" s="1"/>
  <c r="F39" i="155" s="1"/>
  <c r="G44" i="155"/>
  <c r="G43" i="155" s="1"/>
  <c r="G42" i="155" s="1"/>
  <c r="G41" i="155" s="1"/>
  <c r="G40" i="155" s="1"/>
  <c r="G39" i="155" s="1"/>
  <c r="E44" i="155"/>
  <c r="E43" i="155" s="1"/>
  <c r="E42" i="155" s="1"/>
  <c r="E41" i="155" s="1"/>
  <c r="E40" i="155" s="1"/>
  <c r="E39" i="155" s="1"/>
  <c r="F31" i="155"/>
  <c r="E434" i="147" s="1"/>
  <c r="G31" i="155"/>
  <c r="E31" i="155"/>
  <c r="F38" i="155"/>
  <c r="G38" i="155"/>
  <c r="E38" i="155"/>
  <c r="F36" i="155"/>
  <c r="F35" i="155" s="1"/>
  <c r="G36" i="155"/>
  <c r="G35" i="155" s="1"/>
  <c r="E36" i="155"/>
  <c r="E35" i="155" s="1"/>
  <c r="F24" i="155"/>
  <c r="F23" i="155" s="1"/>
  <c r="G24" i="155"/>
  <c r="F430" i="147" s="1"/>
  <c r="F429" i="147" s="1"/>
  <c r="E24" i="155"/>
  <c r="E23" i="155" s="1"/>
  <c r="F22" i="155"/>
  <c r="F21" i="155" s="1"/>
  <c r="G22" i="155"/>
  <c r="F428" i="147" s="1"/>
  <c r="F427" i="147" s="1"/>
  <c r="E22" i="155"/>
  <c r="E21" i="155" s="1"/>
  <c r="F150" i="155"/>
  <c r="F149" i="155" s="1"/>
  <c r="F148" i="155" s="1"/>
  <c r="G150" i="155"/>
  <c r="G149" i="155" s="1"/>
  <c r="G148" i="155" s="1"/>
  <c r="E150" i="155"/>
  <c r="E149" i="155" s="1"/>
  <c r="E148" i="155" s="1"/>
  <c r="F157" i="155"/>
  <c r="F156" i="155" s="1"/>
  <c r="F155" i="155" s="1"/>
  <c r="F154" i="155" s="1"/>
  <c r="G157" i="155"/>
  <c r="F325" i="147" s="1"/>
  <c r="F324" i="147" s="1"/>
  <c r="F323" i="147" s="1"/>
  <c r="F322" i="147" s="1"/>
  <c r="E157" i="155"/>
  <c r="E156" i="155" s="1"/>
  <c r="E155" i="155" s="1"/>
  <c r="E154" i="155" s="1"/>
  <c r="F164" i="155"/>
  <c r="F163" i="155" s="1"/>
  <c r="F162" i="155" s="1"/>
  <c r="F161" i="155" s="1"/>
  <c r="F160" i="155" s="1"/>
  <c r="F159" i="155" s="1"/>
  <c r="G164" i="155"/>
  <c r="G163" i="155" s="1"/>
  <c r="G162" i="155" s="1"/>
  <c r="G161" i="155" s="1"/>
  <c r="G160" i="155" s="1"/>
  <c r="G159" i="155" s="1"/>
  <c r="E164" i="155"/>
  <c r="E163" i="155" s="1"/>
  <c r="E162" i="155" s="1"/>
  <c r="E161" i="155" s="1"/>
  <c r="E160" i="155" s="1"/>
  <c r="E159" i="155" s="1"/>
  <c r="F172" i="155"/>
  <c r="F171" i="155" s="1"/>
  <c r="G172" i="155"/>
  <c r="F274" i="147" s="1"/>
  <c r="F273" i="147" s="1"/>
  <c r="F272" i="147" s="1"/>
  <c r="F271" i="147" s="1"/>
  <c r="F270" i="147" s="1"/>
  <c r="E172" i="155"/>
  <c r="E171" i="155" s="1"/>
  <c r="F197" i="155"/>
  <c r="F196" i="155" s="1"/>
  <c r="F195" i="155" s="1"/>
  <c r="G197" i="155"/>
  <c r="F299" i="147" s="1"/>
  <c r="F298" i="147" s="1"/>
  <c r="F297" i="147" s="1"/>
  <c r="F296" i="147" s="1"/>
  <c r="F295" i="147" s="1"/>
  <c r="E197" i="155"/>
  <c r="E196" i="155" s="1"/>
  <c r="E195" i="155" s="1"/>
  <c r="E194" i="155" s="1"/>
  <c r="E193" i="155" s="1"/>
  <c r="F219" i="155"/>
  <c r="F218" i="155" s="1"/>
  <c r="F217" i="155" s="1"/>
  <c r="F216" i="155" s="1"/>
  <c r="F215" i="155" s="1"/>
  <c r="G219" i="155"/>
  <c r="G218" i="155" s="1"/>
  <c r="G217" i="155" s="1"/>
  <c r="G216" i="155" s="1"/>
  <c r="G215" i="155" s="1"/>
  <c r="E219" i="155"/>
  <c r="E218" i="155" s="1"/>
  <c r="E217" i="155" s="1"/>
  <c r="E216" i="155" s="1"/>
  <c r="E215" i="155" s="1"/>
  <c r="F223" i="155"/>
  <c r="F222" i="155" s="1"/>
  <c r="F221" i="155" s="1"/>
  <c r="F220" i="155" s="1"/>
  <c r="F368" i="147"/>
  <c r="F367" i="147" s="1"/>
  <c r="F366" i="147" s="1"/>
  <c r="E223" i="155"/>
  <c r="E222" i="155" s="1"/>
  <c r="E221" i="155" s="1"/>
  <c r="E220" i="155" s="1"/>
  <c r="F231" i="155"/>
  <c r="F230" i="155" s="1"/>
  <c r="F229" i="155" s="1"/>
  <c r="F228" i="155" s="1"/>
  <c r="F227" i="155" s="1"/>
  <c r="F226" i="155" s="1"/>
  <c r="F365" i="147"/>
  <c r="F364" i="147" s="1"/>
  <c r="F363" i="147" s="1"/>
  <c r="E231" i="155"/>
  <c r="E230" i="155" s="1"/>
  <c r="E229" i="155" s="1"/>
  <c r="E228" i="155" s="1"/>
  <c r="E227" i="155" s="1"/>
  <c r="E226" i="155" s="1"/>
  <c r="F263" i="155"/>
  <c r="F262" i="155" s="1"/>
  <c r="F261" i="155" s="1"/>
  <c r="G263" i="155"/>
  <c r="F238" i="147" s="1"/>
  <c r="F237" i="147" s="1"/>
  <c r="E263" i="155"/>
  <c r="E262" i="155" s="1"/>
  <c r="E261" i="155" s="1"/>
  <c r="F272" i="155"/>
  <c r="F271" i="155" s="1"/>
  <c r="F270" i="155" s="1"/>
  <c r="G272" i="155"/>
  <c r="G271" i="155" s="1"/>
  <c r="G270" i="155" s="1"/>
  <c r="E272" i="155"/>
  <c r="E271" i="155" s="1"/>
  <c r="E270" i="155" s="1"/>
  <c r="F275" i="155"/>
  <c r="E251" i="147" s="1"/>
  <c r="E250" i="147" s="1"/>
  <c r="E249" i="147" s="1"/>
  <c r="G275" i="155"/>
  <c r="G274" i="155" s="1"/>
  <c r="G273" i="155" s="1"/>
  <c r="E275" i="155"/>
  <c r="E274" i="155" s="1"/>
  <c r="E273" i="155" s="1"/>
  <c r="F278" i="155"/>
  <c r="E254" i="147" s="1"/>
  <c r="E253" i="147" s="1"/>
  <c r="E252" i="147" s="1"/>
  <c r="G278" i="155"/>
  <c r="G277" i="155" s="1"/>
  <c r="G276" i="155" s="1"/>
  <c r="E278" i="155"/>
  <c r="E277" i="155" s="1"/>
  <c r="E276" i="155" s="1"/>
  <c r="F281" i="155"/>
  <c r="E257" i="147" s="1"/>
  <c r="E256" i="147" s="1"/>
  <c r="E255" i="147" s="1"/>
  <c r="G281" i="155"/>
  <c r="G280" i="155" s="1"/>
  <c r="G279" i="155" s="1"/>
  <c r="E281" i="155"/>
  <c r="E280" i="155" s="1"/>
  <c r="E279" i="155" s="1"/>
  <c r="F292" i="155"/>
  <c r="F291" i="155" s="1"/>
  <c r="F290" i="155" s="1"/>
  <c r="F289" i="155" s="1"/>
  <c r="G292" i="155"/>
  <c r="G291" i="155" s="1"/>
  <c r="G290" i="155" s="1"/>
  <c r="G289" i="155" s="1"/>
  <c r="E292" i="155"/>
  <c r="D268" i="147" s="1"/>
  <c r="D267" i="147" s="1"/>
  <c r="D266" i="147" s="1"/>
  <c r="D265" i="147" s="1"/>
  <c r="F419" i="155"/>
  <c r="F418" i="155" s="1"/>
  <c r="F417" i="155" s="1"/>
  <c r="F411" i="155" s="1"/>
  <c r="G419" i="155"/>
  <c r="G418" i="155" s="1"/>
  <c r="G417" i="155" s="1"/>
  <c r="G411" i="155" s="1"/>
  <c r="E419" i="155"/>
  <c r="D39" i="147" s="1"/>
  <c r="D38" i="147" s="1"/>
  <c r="D37" i="147" s="1"/>
  <c r="D31" i="147" s="1"/>
  <c r="G422" i="155"/>
  <c r="G421" i="155" s="1"/>
  <c r="E422" i="155"/>
  <c r="E421" i="155" s="1"/>
  <c r="F428" i="155"/>
  <c r="F427" i="155" s="1"/>
  <c r="F426" i="155" s="1"/>
  <c r="F425" i="155" s="1"/>
  <c r="G428" i="155"/>
  <c r="F98" i="147" s="1"/>
  <c r="F97" i="147" s="1"/>
  <c r="F96" i="147" s="1"/>
  <c r="F95" i="147" s="1"/>
  <c r="E428" i="155"/>
  <c r="E427" i="155" s="1"/>
  <c r="E426" i="155" s="1"/>
  <c r="E425" i="155" s="1"/>
  <c r="F434" i="155"/>
  <c r="F433" i="155" s="1"/>
  <c r="F432" i="155" s="1"/>
  <c r="G434" i="155"/>
  <c r="F212" i="147" s="1"/>
  <c r="F211" i="147" s="1"/>
  <c r="F210" i="147" s="1"/>
  <c r="E434" i="155"/>
  <c r="F436" i="155"/>
  <c r="F435" i="155" s="1"/>
  <c r="F215" i="147"/>
  <c r="F214" i="147" s="1"/>
  <c r="F213" i="147" s="1"/>
  <c r="E436" i="155"/>
  <c r="E435" i="155" s="1"/>
  <c r="F439" i="155"/>
  <c r="F438" i="155" s="1"/>
  <c r="G439" i="155"/>
  <c r="G438" i="155" s="1"/>
  <c r="E439" i="155"/>
  <c r="E438" i="155" s="1"/>
  <c r="F442" i="155"/>
  <c r="F441" i="155" s="1"/>
  <c r="G442" i="155"/>
  <c r="G441" i="155" s="1"/>
  <c r="F336" i="155"/>
  <c r="F335" i="155" s="1"/>
  <c r="F334" i="155" s="1"/>
  <c r="G336" i="155"/>
  <c r="F17" i="147" s="1"/>
  <c r="F16" i="147" s="1"/>
  <c r="F15" i="147" s="1"/>
  <c r="E336" i="155"/>
  <c r="E335" i="155" s="1"/>
  <c r="E334" i="155" s="1"/>
  <c r="F339" i="155"/>
  <c r="F338" i="155" s="1"/>
  <c r="F337" i="155" s="1"/>
  <c r="G339" i="155"/>
  <c r="G338" i="155" s="1"/>
  <c r="G337" i="155" s="1"/>
  <c r="E339" i="155"/>
  <c r="E338" i="155" s="1"/>
  <c r="E337" i="155" s="1"/>
  <c r="F305" i="155"/>
  <c r="F304" i="155" s="1"/>
  <c r="F303" i="155" s="1"/>
  <c r="G305" i="155"/>
  <c r="F14" i="147" s="1"/>
  <c r="F13" i="147" s="1"/>
  <c r="F12" i="147" s="1"/>
  <c r="E305" i="155"/>
  <c r="E304" i="155" s="1"/>
  <c r="E303" i="155" s="1"/>
  <c r="F308" i="155"/>
  <c r="F307" i="155" s="1"/>
  <c r="F306" i="155" s="1"/>
  <c r="G308" i="155"/>
  <c r="E308" i="155"/>
  <c r="E307" i="155" s="1"/>
  <c r="E306" i="155" s="1"/>
  <c r="E392" i="147"/>
  <c r="E391" i="147" s="1"/>
  <c r="E390" i="147" s="1"/>
  <c r="E389" i="147" s="1"/>
  <c r="G406" i="155"/>
  <c r="G405" i="155" s="1"/>
  <c r="G404" i="155" s="1"/>
  <c r="G403" i="155" s="1"/>
  <c r="G402" i="155" s="1"/>
  <c r="G401" i="155" s="1"/>
  <c r="E406" i="155"/>
  <c r="E405" i="155" s="1"/>
  <c r="E404" i="155" s="1"/>
  <c r="E403" i="155" s="1"/>
  <c r="E402" i="155" s="1"/>
  <c r="E401" i="155" s="1"/>
  <c r="F450" i="155"/>
  <c r="F449" i="155" s="1"/>
  <c r="F448" i="155" s="1"/>
  <c r="G450" i="155"/>
  <c r="F80" i="147" s="1"/>
  <c r="F79" i="147" s="1"/>
  <c r="F78" i="147" s="1"/>
  <c r="E450" i="155"/>
  <c r="E449" i="155" s="1"/>
  <c r="E448" i="155" s="1"/>
  <c r="F454" i="155"/>
  <c r="E90" i="147" s="1"/>
  <c r="G454" i="155"/>
  <c r="F90" i="147" s="1"/>
  <c r="E454" i="155"/>
  <c r="F460" i="155"/>
  <c r="G460" i="155"/>
  <c r="E460" i="155"/>
  <c r="F462" i="155"/>
  <c r="F461" i="155" s="1"/>
  <c r="G462" i="155"/>
  <c r="G461" i="155" s="1"/>
  <c r="E462" i="155"/>
  <c r="E461" i="155" s="1"/>
  <c r="F473" i="155"/>
  <c r="G473" i="155"/>
  <c r="E473" i="155"/>
  <c r="F480" i="155"/>
  <c r="F479" i="155" s="1"/>
  <c r="F478" i="155" s="1"/>
  <c r="F477" i="155" s="1"/>
  <c r="G480" i="155"/>
  <c r="G479" i="155" s="1"/>
  <c r="G478" i="155" s="1"/>
  <c r="G477" i="155" s="1"/>
  <c r="F501" i="155"/>
  <c r="F500" i="155" s="1"/>
  <c r="G501" i="155"/>
  <c r="G500" i="155" s="1"/>
  <c r="E496" i="155"/>
  <c r="F154" i="147"/>
  <c r="F156" i="147"/>
  <c r="F158" i="147"/>
  <c r="G525" i="155"/>
  <c r="G522" i="155" s="1"/>
  <c r="F525" i="155"/>
  <c r="F522" i="155" s="1"/>
  <c r="G369" i="155"/>
  <c r="G368" i="155" s="1"/>
  <c r="G364" i="155" s="1"/>
  <c r="F369" i="155"/>
  <c r="F368" i="155" s="1"/>
  <c r="F364" i="155" s="1"/>
  <c r="E369" i="155"/>
  <c r="E368" i="155" s="1"/>
  <c r="E364" i="155" s="1"/>
  <c r="F359" i="147"/>
  <c r="F358" i="147" s="1"/>
  <c r="F357" i="147" s="1"/>
  <c r="D359" i="147"/>
  <c r="D358" i="147" s="1"/>
  <c r="D357" i="147" s="1"/>
  <c r="G90" i="155"/>
  <c r="G89" i="155" s="1"/>
  <c r="G88" i="155" s="1"/>
  <c r="G87" i="155" s="1"/>
  <c r="G86" i="155" s="1"/>
  <c r="F90" i="155"/>
  <c r="F89" i="155" s="1"/>
  <c r="F88" i="155" s="1"/>
  <c r="F87" i="155" s="1"/>
  <c r="F86" i="155" s="1"/>
  <c r="G14" i="155"/>
  <c r="G13" i="155" s="1"/>
  <c r="G12" i="155" s="1"/>
  <c r="G11" i="155" s="1"/>
  <c r="G10" i="155" s="1"/>
  <c r="F14" i="155"/>
  <c r="F13" i="155" s="1"/>
  <c r="F12" i="155" s="1"/>
  <c r="F11" i="155" s="1"/>
  <c r="F10" i="155" s="1"/>
  <c r="E14" i="155"/>
  <c r="E13" i="155" s="1"/>
  <c r="E12" i="155" s="1"/>
  <c r="E11" i="155" s="1"/>
  <c r="E10" i="155" s="1"/>
  <c r="H413" i="154"/>
  <c r="G413" i="154"/>
  <c r="F413" i="154"/>
  <c r="H411" i="154"/>
  <c r="G411" i="154"/>
  <c r="F411" i="154"/>
  <c r="H409" i="154"/>
  <c r="G409" i="154"/>
  <c r="F409" i="154"/>
  <c r="E569" i="155" s="1"/>
  <c r="H298" i="154"/>
  <c r="H297" i="154" s="1"/>
  <c r="G298" i="154"/>
  <c r="G297" i="154" s="1"/>
  <c r="F298" i="154"/>
  <c r="F297" i="154" s="1"/>
  <c r="H295" i="154"/>
  <c r="H294" i="154" s="1"/>
  <c r="G295" i="154"/>
  <c r="G294" i="154" s="1"/>
  <c r="F295" i="154"/>
  <c r="F294" i="154" s="1"/>
  <c r="H292" i="154"/>
  <c r="H291" i="154" s="1"/>
  <c r="G292" i="154"/>
  <c r="G291" i="154" s="1"/>
  <c r="F292" i="154"/>
  <c r="F291" i="154" s="1"/>
  <c r="H279" i="154"/>
  <c r="H278" i="154" s="1"/>
  <c r="H277" i="154" s="1"/>
  <c r="G279" i="154"/>
  <c r="G278" i="154" s="1"/>
  <c r="G277" i="154" s="1"/>
  <c r="F279" i="154"/>
  <c r="F278" i="154" s="1"/>
  <c r="F277" i="154" s="1"/>
  <c r="E269" i="155" l="1"/>
  <c r="E264" i="155" s="1"/>
  <c r="G269" i="155"/>
  <c r="G264" i="155" s="1"/>
  <c r="D14" i="143"/>
  <c r="E17" i="143"/>
  <c r="E81" i="155"/>
  <c r="E80" i="155" s="1"/>
  <c r="D204" i="147"/>
  <c r="D203" i="147" s="1"/>
  <c r="D202" i="147" s="1"/>
  <c r="D17" i="143"/>
  <c r="E74" i="155"/>
  <c r="D170" i="147"/>
  <c r="D169" i="147" s="1"/>
  <c r="C34" i="143"/>
  <c r="E433" i="155"/>
  <c r="E432" i="155" s="1"/>
  <c r="D212" i="147"/>
  <c r="D211" i="147" s="1"/>
  <c r="D210" i="147" s="1"/>
  <c r="D209" i="147" s="1"/>
  <c r="C14" i="143"/>
  <c r="E72" i="155"/>
  <c r="D168" i="147"/>
  <c r="D167" i="147" s="1"/>
  <c r="E472" i="155"/>
  <c r="E471" i="155" s="1"/>
  <c r="E467" i="155" s="1"/>
  <c r="E466" i="155" s="1"/>
  <c r="D107" i="147"/>
  <c r="D106" i="147" s="1"/>
  <c r="D105" i="147" s="1"/>
  <c r="D101" i="147" s="1"/>
  <c r="D100" i="147" s="1"/>
  <c r="E34" i="143"/>
  <c r="E14" i="143"/>
  <c r="C17" i="143"/>
  <c r="E84" i="155"/>
  <c r="E83" i="155" s="1"/>
  <c r="D208" i="147"/>
  <c r="D207" i="147" s="1"/>
  <c r="D206" i="147" s="1"/>
  <c r="F194" i="155"/>
  <c r="F193" i="155" s="1"/>
  <c r="E20" i="155"/>
  <c r="E19" i="155" s="1"/>
  <c r="F426" i="147"/>
  <c r="F425" i="147" s="1"/>
  <c r="F20" i="155"/>
  <c r="F19" i="155" s="1"/>
  <c r="E568" i="155"/>
  <c r="C44" i="143"/>
  <c r="C43" i="143" s="1"/>
  <c r="G497" i="155"/>
  <c r="G496" i="155" s="1"/>
  <c r="F497" i="155"/>
  <c r="F496" i="155" s="1"/>
  <c r="F170" i="155"/>
  <c r="F169" i="155" s="1"/>
  <c r="F168" i="155" s="1"/>
  <c r="E170" i="155"/>
  <c r="E169" i="155" s="1"/>
  <c r="E168" i="155" s="1"/>
  <c r="F288" i="155"/>
  <c r="D264" i="147"/>
  <c r="G288" i="155"/>
  <c r="F147" i="155"/>
  <c r="E147" i="155"/>
  <c r="G472" i="155"/>
  <c r="G471" i="155" s="1"/>
  <c r="G467" i="155" s="1"/>
  <c r="G466" i="155" s="1"/>
  <c r="F107" i="147"/>
  <c r="F106" i="147" s="1"/>
  <c r="F105" i="147" s="1"/>
  <c r="F101" i="147" s="1"/>
  <c r="F472" i="155"/>
  <c r="F471" i="155" s="1"/>
  <c r="F467" i="155" s="1"/>
  <c r="F466" i="155" s="1"/>
  <c r="E107" i="147"/>
  <c r="E106" i="147" s="1"/>
  <c r="E105" i="147" s="1"/>
  <c r="E101" i="147" s="1"/>
  <c r="F521" i="155"/>
  <c r="F191" i="147"/>
  <c r="F190" i="147" s="1"/>
  <c r="G521" i="155"/>
  <c r="F37" i="155"/>
  <c r="F34" i="155" s="1"/>
  <c r="E444" i="147"/>
  <c r="E443" i="147" s="1"/>
  <c r="E141" i="155"/>
  <c r="D454" i="147"/>
  <c r="D453" i="147" s="1"/>
  <c r="E37" i="155"/>
  <c r="E34" i="155" s="1"/>
  <c r="D444" i="147"/>
  <c r="D443" i="147" s="1"/>
  <c r="G37" i="155"/>
  <c r="G34" i="155" s="1"/>
  <c r="F444" i="147"/>
  <c r="F443" i="147" s="1"/>
  <c r="C23" i="143"/>
  <c r="E23" i="143"/>
  <c r="D23" i="143"/>
  <c r="E302" i="155"/>
  <c r="E301" i="155" s="1"/>
  <c r="F302" i="155"/>
  <c r="F301" i="155" s="1"/>
  <c r="F333" i="155"/>
  <c r="F332" i="155" s="1"/>
  <c r="E333" i="155"/>
  <c r="E332" i="155" s="1"/>
  <c r="E257" i="155"/>
  <c r="E256" i="155" s="1"/>
  <c r="F233" i="147"/>
  <c r="F232" i="147" s="1"/>
  <c r="F257" i="155"/>
  <c r="F256" i="155" s="1"/>
  <c r="G137" i="155"/>
  <c r="F450" i="147"/>
  <c r="F449" i="147" s="1"/>
  <c r="E139" i="155"/>
  <c r="D452" i="147"/>
  <c r="D451" i="147" s="1"/>
  <c r="F139" i="155"/>
  <c r="E452" i="147"/>
  <c r="E451" i="147" s="1"/>
  <c r="E137" i="155"/>
  <c r="D450" i="147"/>
  <c r="D449" i="147" s="1"/>
  <c r="G139" i="155"/>
  <c r="F452" i="147"/>
  <c r="F451" i="147" s="1"/>
  <c r="G49" i="155"/>
  <c r="G48" i="155" s="1"/>
  <c r="G47" i="155" s="1"/>
  <c r="G46" i="155" s="1"/>
  <c r="G45" i="155" s="1"/>
  <c r="E459" i="155"/>
  <c r="D442" i="147"/>
  <c r="D441" i="147" s="1"/>
  <c r="F459" i="155"/>
  <c r="E442" i="147"/>
  <c r="E441" i="147" s="1"/>
  <c r="G459" i="155"/>
  <c r="F442" i="147"/>
  <c r="F441" i="147" s="1"/>
  <c r="E49" i="155"/>
  <c r="E48" i="155" s="1"/>
  <c r="E47" i="155" s="1"/>
  <c r="E46" i="155" s="1"/>
  <c r="E45" i="155" s="1"/>
  <c r="F49" i="155"/>
  <c r="F48" i="155" s="1"/>
  <c r="F47" i="155" s="1"/>
  <c r="F46" i="155" s="1"/>
  <c r="F45" i="155" s="1"/>
  <c r="E214" i="155"/>
  <c r="F214" i="155"/>
  <c r="E153" i="155"/>
  <c r="E152" i="155" s="1"/>
  <c r="E151" i="155" s="1"/>
  <c r="F153" i="155"/>
  <c r="F152" i="155" s="1"/>
  <c r="F151" i="155" s="1"/>
  <c r="D27" i="143"/>
  <c r="C27" i="143"/>
  <c r="E363" i="155"/>
  <c r="G363" i="155"/>
  <c r="F363" i="155"/>
  <c r="F410" i="155"/>
  <c r="G410" i="155"/>
  <c r="F202" i="147"/>
  <c r="E11" i="143"/>
  <c r="D11" i="143"/>
  <c r="C11" i="143"/>
  <c r="G30" i="155"/>
  <c r="G29" i="155" s="1"/>
  <c r="F434" i="147"/>
  <c r="F433" i="147" s="1"/>
  <c r="F432" i="147" s="1"/>
  <c r="E30" i="155"/>
  <c r="E29" i="155" s="1"/>
  <c r="D434" i="147"/>
  <c r="D433" i="147" s="1"/>
  <c r="D432" i="147" s="1"/>
  <c r="E442" i="155"/>
  <c r="E441" i="155" s="1"/>
  <c r="G81" i="155"/>
  <c r="G80" i="155" s="1"/>
  <c r="G79" i="155" s="1"/>
  <c r="G156" i="155"/>
  <c r="G155" i="155" s="1"/>
  <c r="G154" i="155" s="1"/>
  <c r="G116" i="155"/>
  <c r="G115" i="155" s="1"/>
  <c r="G114" i="155" s="1"/>
  <c r="G113" i="155" s="1"/>
  <c r="E447" i="155"/>
  <c r="F447" i="155"/>
  <c r="G223" i="155"/>
  <c r="G222" i="155" s="1"/>
  <c r="G221" i="155" s="1"/>
  <c r="G220" i="155" s="1"/>
  <c r="G147" i="155"/>
  <c r="E433" i="147"/>
  <c r="E432" i="147" s="1"/>
  <c r="G72" i="155"/>
  <c r="G71" i="155" s="1"/>
  <c r="G70" i="155" s="1"/>
  <c r="F406" i="155"/>
  <c r="F405" i="155" s="1"/>
  <c r="F404" i="155" s="1"/>
  <c r="F403" i="155" s="1"/>
  <c r="F402" i="155" s="1"/>
  <c r="F401" i="155" s="1"/>
  <c r="F104" i="155"/>
  <c r="F103" i="155" s="1"/>
  <c r="F102" i="155" s="1"/>
  <c r="F101" i="155" s="1"/>
  <c r="G262" i="155"/>
  <c r="G261" i="155" s="1"/>
  <c r="G433" i="155"/>
  <c r="G432" i="155" s="1"/>
  <c r="D387" i="147"/>
  <c r="D386" i="147" s="1"/>
  <c r="D385" i="147" s="1"/>
  <c r="D384" i="147" s="1"/>
  <c r="G196" i="155"/>
  <c r="G195" i="155" s="1"/>
  <c r="G335" i="155"/>
  <c r="G334" i="155" s="1"/>
  <c r="G333" i="155" s="1"/>
  <c r="G332" i="155" s="1"/>
  <c r="E418" i="155"/>
  <c r="E417" i="155" s="1"/>
  <c r="E411" i="155" s="1"/>
  <c r="E449" i="147"/>
  <c r="F439" i="147"/>
  <c r="F438" i="147" s="1"/>
  <c r="F437" i="147" s="1"/>
  <c r="E23" i="147"/>
  <c r="E114" i="147"/>
  <c r="E113" i="147" s="1"/>
  <c r="E112" i="147" s="1"/>
  <c r="E111" i="147" s="1"/>
  <c r="F131" i="155"/>
  <c r="F130" i="155" s="1"/>
  <c r="F30" i="155"/>
  <c r="F29" i="155" s="1"/>
  <c r="G231" i="155"/>
  <c r="G230" i="155" s="1"/>
  <c r="G229" i="155" s="1"/>
  <c r="G228" i="155" s="1"/>
  <c r="G227" i="155" s="1"/>
  <c r="G226" i="155" s="1"/>
  <c r="G436" i="155"/>
  <c r="G435" i="155" s="1"/>
  <c r="D14" i="147"/>
  <c r="D13" i="147" s="1"/>
  <c r="D12" i="147" s="1"/>
  <c r="E215" i="147"/>
  <c r="E214" i="147" s="1"/>
  <c r="E213" i="147" s="1"/>
  <c r="G453" i="155"/>
  <c r="G452" i="155" s="1"/>
  <c r="F89" i="147"/>
  <c r="F88" i="147" s="1"/>
  <c r="E453" i="155"/>
  <c r="E452" i="155" s="1"/>
  <c r="D90" i="147"/>
  <c r="D89" i="147" s="1"/>
  <c r="D88" i="147" s="1"/>
  <c r="E430" i="147"/>
  <c r="E429" i="147" s="1"/>
  <c r="F248" i="147"/>
  <c r="F247" i="147" s="1"/>
  <c r="F246" i="147" s="1"/>
  <c r="F380" i="147"/>
  <c r="F379" i="147" s="1"/>
  <c r="F378" i="147" s="1"/>
  <c r="F170" i="147"/>
  <c r="F169" i="147" s="1"/>
  <c r="F166" i="147" s="1"/>
  <c r="E383" i="147"/>
  <c r="E382" i="147" s="1"/>
  <c r="E381" i="147" s="1"/>
  <c r="F218" i="147"/>
  <c r="F217" i="147" s="1"/>
  <c r="F216" i="147" s="1"/>
  <c r="G21" i="155"/>
  <c r="F280" i="155"/>
  <c r="F279" i="155" s="1"/>
  <c r="G304" i="155"/>
  <c r="G303" i="155" s="1"/>
  <c r="D20" i="147"/>
  <c r="D19" i="147" s="1"/>
  <c r="D18" i="147" s="1"/>
  <c r="E420" i="155"/>
  <c r="E447" i="147"/>
  <c r="E446" i="147" s="1"/>
  <c r="E445" i="147" s="1"/>
  <c r="D254" i="147"/>
  <c r="D253" i="147" s="1"/>
  <c r="D252" i="147" s="1"/>
  <c r="E17" i="147"/>
  <c r="E16" i="147" s="1"/>
  <c r="E15" i="147" s="1"/>
  <c r="E39" i="147"/>
  <c r="E38" i="147" s="1"/>
  <c r="E37" i="147" s="1"/>
  <c r="E31" i="147" s="1"/>
  <c r="E154" i="147"/>
  <c r="E172" i="147"/>
  <c r="F135" i="147"/>
  <c r="F134" i="147" s="1"/>
  <c r="F453" i="155"/>
  <c r="F452" i="155" s="1"/>
  <c r="E89" i="147"/>
  <c r="E88" i="147" s="1"/>
  <c r="F151" i="147"/>
  <c r="F199" i="147"/>
  <c r="F198" i="147" s="1"/>
  <c r="G171" i="155"/>
  <c r="G170" i="155" s="1"/>
  <c r="G169" i="155" s="1"/>
  <c r="G168" i="155" s="1"/>
  <c r="D439" i="147"/>
  <c r="D438" i="147" s="1"/>
  <c r="D437" i="147" s="1"/>
  <c r="F257" i="147"/>
  <c r="F256" i="147" s="1"/>
  <c r="F255" i="147" s="1"/>
  <c r="F137" i="155"/>
  <c r="F277" i="155"/>
  <c r="F276" i="155" s="1"/>
  <c r="E291" i="155"/>
  <c r="E290" i="155" s="1"/>
  <c r="E289" i="155" s="1"/>
  <c r="G427" i="155"/>
  <c r="G426" i="155" s="1"/>
  <c r="G425" i="155" s="1"/>
  <c r="G420" i="155" s="1"/>
  <c r="G449" i="155"/>
  <c r="G448" i="155" s="1"/>
  <c r="F20" i="147"/>
  <c r="F19" i="147" s="1"/>
  <c r="F18" i="147" s="1"/>
  <c r="F11" i="147" s="1"/>
  <c r="E428" i="147"/>
  <c r="E427" i="147" s="1"/>
  <c r="E248" i="147"/>
  <c r="E247" i="147" s="1"/>
  <c r="E246" i="147" s="1"/>
  <c r="E245" i="147" s="1"/>
  <c r="D365" i="147"/>
  <c r="D364" i="147" s="1"/>
  <c r="D363" i="147" s="1"/>
  <c r="E147" i="147"/>
  <c r="E204" i="147"/>
  <c r="E203" i="147" s="1"/>
  <c r="E368" i="147"/>
  <c r="E367" i="147" s="1"/>
  <c r="E366" i="147" s="1"/>
  <c r="D80" i="147"/>
  <c r="D79" i="147" s="1"/>
  <c r="D78" i="147" s="1"/>
  <c r="E139" i="147"/>
  <c r="E138" i="147" s="1"/>
  <c r="E137" i="147" s="1"/>
  <c r="E163" i="147"/>
  <c r="E162" i="147" s="1"/>
  <c r="E161" i="147" s="1"/>
  <c r="G23" i="155"/>
  <c r="F274" i="155"/>
  <c r="F273" i="155" s="1"/>
  <c r="D239" i="147"/>
  <c r="D238" i="147" s="1"/>
  <c r="D237" i="147" s="1"/>
  <c r="E268" i="147"/>
  <c r="E267" i="147" s="1"/>
  <c r="E266" i="147" s="1"/>
  <c r="E265" i="147" s="1"/>
  <c r="D380" i="147"/>
  <c r="D379" i="147" s="1"/>
  <c r="D378" i="147" s="1"/>
  <c r="F392" i="147"/>
  <c r="F391" i="147" s="1"/>
  <c r="F390" i="147" s="1"/>
  <c r="F389" i="147" s="1"/>
  <c r="F388" i="147" s="1"/>
  <c r="E396" i="147"/>
  <c r="E395" i="147" s="1"/>
  <c r="E394" i="147" s="1"/>
  <c r="E393" i="147" s="1"/>
  <c r="E388" i="147" s="1"/>
  <c r="F94" i="147"/>
  <c r="F93" i="147" s="1"/>
  <c r="F92" i="147" s="1"/>
  <c r="F91" i="147" s="1"/>
  <c r="F163" i="147"/>
  <c r="F162" i="147" s="1"/>
  <c r="F161" i="147" s="1"/>
  <c r="E208" i="147"/>
  <c r="E207" i="147" s="1"/>
  <c r="E206" i="147" s="1"/>
  <c r="E212" i="147"/>
  <c r="E211" i="147" s="1"/>
  <c r="E210" i="147" s="1"/>
  <c r="F114" i="147"/>
  <c r="F113" i="147" s="1"/>
  <c r="F112" i="147" s="1"/>
  <c r="F111" i="147" s="1"/>
  <c r="F447" i="147"/>
  <c r="F446" i="147" s="1"/>
  <c r="F445" i="147" s="1"/>
  <c r="D430" i="147"/>
  <c r="D429" i="147" s="1"/>
  <c r="D248" i="147"/>
  <c r="D247" i="147" s="1"/>
  <c r="D246" i="147" s="1"/>
  <c r="F251" i="147"/>
  <c r="F250" i="147" s="1"/>
  <c r="F249" i="147" s="1"/>
  <c r="F268" i="147"/>
  <c r="F267" i="147" s="1"/>
  <c r="F266" i="147" s="1"/>
  <c r="F265" i="147" s="1"/>
  <c r="E274" i="147"/>
  <c r="E273" i="147" s="1"/>
  <c r="E272" i="147" s="1"/>
  <c r="E271" i="147" s="1"/>
  <c r="E270" i="147" s="1"/>
  <c r="D299" i="147"/>
  <c r="D298" i="147" s="1"/>
  <c r="D297" i="147" s="1"/>
  <c r="D296" i="147" s="1"/>
  <c r="D295" i="147" s="1"/>
  <c r="D368" i="147"/>
  <c r="D367" i="147" s="1"/>
  <c r="D366" i="147" s="1"/>
  <c r="F383" i="147"/>
  <c r="F382" i="147" s="1"/>
  <c r="F381" i="147" s="1"/>
  <c r="E387" i="147"/>
  <c r="E386" i="147" s="1"/>
  <c r="E385" i="147" s="1"/>
  <c r="E384" i="147" s="1"/>
  <c r="D392" i="147"/>
  <c r="D391" i="147" s="1"/>
  <c r="D390" i="147" s="1"/>
  <c r="D389" i="147" s="1"/>
  <c r="E20" i="147"/>
  <c r="E19" i="147" s="1"/>
  <c r="E18" i="147" s="1"/>
  <c r="D17" i="147"/>
  <c r="D16" i="147" s="1"/>
  <c r="D15" i="147" s="1"/>
  <c r="F23" i="147"/>
  <c r="E25" i="147"/>
  <c r="D94" i="147"/>
  <c r="D93" i="147" s="1"/>
  <c r="D92" i="147" s="1"/>
  <c r="D91" i="147" s="1"/>
  <c r="E80" i="147"/>
  <c r="E79" i="147" s="1"/>
  <c r="E78" i="147" s="1"/>
  <c r="F147" i="147"/>
  <c r="E149" i="147"/>
  <c r="E156" i="147"/>
  <c r="F172" i="147"/>
  <c r="E174" i="147"/>
  <c r="E191" i="147"/>
  <c r="E190" i="147" s="1"/>
  <c r="F208" i="147"/>
  <c r="F207" i="147" s="1"/>
  <c r="F206" i="147" s="1"/>
  <c r="E221" i="147"/>
  <c r="E220" i="147" s="1"/>
  <c r="E219" i="147" s="1"/>
  <c r="D274" i="147"/>
  <c r="D273" i="147" s="1"/>
  <c r="D272" i="147" s="1"/>
  <c r="D271" i="147" s="1"/>
  <c r="D270" i="147" s="1"/>
  <c r="E299" i="147"/>
  <c r="E298" i="147" s="1"/>
  <c r="E297" i="147" s="1"/>
  <c r="E296" i="147" s="1"/>
  <c r="E295" i="147" s="1"/>
  <c r="E94" i="147"/>
  <c r="E93" i="147" s="1"/>
  <c r="E92" i="147" s="1"/>
  <c r="E91" i="147" s="1"/>
  <c r="F143" i="147"/>
  <c r="F142" i="147" s="1"/>
  <c r="F141" i="147" s="1"/>
  <c r="D257" i="147"/>
  <c r="D256" i="147" s="1"/>
  <c r="D255" i="147" s="1"/>
  <c r="E325" i="147"/>
  <c r="E324" i="147" s="1"/>
  <c r="E323" i="147" s="1"/>
  <c r="E322" i="147" s="1"/>
  <c r="F39" i="147"/>
  <c r="F38" i="147" s="1"/>
  <c r="F37" i="147" s="1"/>
  <c r="F31" i="147" s="1"/>
  <c r="E98" i="147"/>
  <c r="E97" i="147" s="1"/>
  <c r="E96" i="147" s="1"/>
  <c r="E95" i="147" s="1"/>
  <c r="F139" i="147"/>
  <c r="F138" i="147" s="1"/>
  <c r="F137" i="147" s="1"/>
  <c r="E168" i="147"/>
  <c r="E167" i="147" s="1"/>
  <c r="F95" i="155"/>
  <c r="G307" i="155"/>
  <c r="G306" i="155" s="1"/>
  <c r="D447" i="147"/>
  <c r="D446" i="147" s="1"/>
  <c r="D445" i="147" s="1"/>
  <c r="D428" i="147"/>
  <c r="D427" i="147" s="1"/>
  <c r="E239" i="147"/>
  <c r="E238" i="147" s="1"/>
  <c r="E237" i="147" s="1"/>
  <c r="D251" i="147"/>
  <c r="D250" i="147" s="1"/>
  <c r="D249" i="147" s="1"/>
  <c r="F254" i="147"/>
  <c r="F253" i="147" s="1"/>
  <c r="F252" i="147" s="1"/>
  <c r="D325" i="147"/>
  <c r="D324" i="147" s="1"/>
  <c r="D323" i="147" s="1"/>
  <c r="D322" i="147" s="1"/>
  <c r="D321" i="147" s="1"/>
  <c r="D320" i="147" s="1"/>
  <c r="E365" i="147"/>
  <c r="E364" i="147" s="1"/>
  <c r="E363" i="147" s="1"/>
  <c r="D383" i="147"/>
  <c r="D382" i="147" s="1"/>
  <c r="D381" i="147" s="1"/>
  <c r="F387" i="147"/>
  <c r="F386" i="147" s="1"/>
  <c r="F385" i="147" s="1"/>
  <c r="F384" i="147" s="1"/>
  <c r="D396" i="147"/>
  <c r="D395" i="147" s="1"/>
  <c r="D394" i="147" s="1"/>
  <c r="D393" i="147" s="1"/>
  <c r="E14" i="147"/>
  <c r="E13" i="147" s="1"/>
  <c r="E12" i="147" s="1"/>
  <c r="D23" i="147"/>
  <c r="F25" i="147"/>
  <c r="D98" i="147"/>
  <c r="D97" i="147" s="1"/>
  <c r="D96" i="147" s="1"/>
  <c r="D95" i="147" s="1"/>
  <c r="E143" i="147"/>
  <c r="E142" i="147" s="1"/>
  <c r="E141" i="147" s="1"/>
  <c r="F149" i="147"/>
  <c r="E151" i="147"/>
  <c r="E158" i="147"/>
  <c r="F174" i="147"/>
  <c r="E199" i="147"/>
  <c r="E198" i="147" s="1"/>
  <c r="F221" i="147"/>
  <c r="F220" i="147" s="1"/>
  <c r="F219" i="147" s="1"/>
  <c r="E218" i="147"/>
  <c r="E217" i="147" s="1"/>
  <c r="E216" i="147" s="1"/>
  <c r="E135" i="147"/>
  <c r="E134" i="147" s="1"/>
  <c r="E170" i="147"/>
  <c r="E169" i="147" s="1"/>
  <c r="E194" i="147"/>
  <c r="D424" i="147"/>
  <c r="D423" i="147" s="1"/>
  <c r="D422" i="147" s="1"/>
  <c r="E86" i="147"/>
  <c r="E85" i="147" s="1"/>
  <c r="E84" i="147" s="1"/>
  <c r="F197" i="147"/>
  <c r="F196" i="147" s="1"/>
  <c r="E424" i="147"/>
  <c r="E423" i="147" s="1"/>
  <c r="E422" i="147" s="1"/>
  <c r="F86" i="147"/>
  <c r="F85" i="147" s="1"/>
  <c r="F84" i="147" s="1"/>
  <c r="F77" i="147" s="1"/>
  <c r="F194" i="147"/>
  <c r="F424" i="147"/>
  <c r="F423" i="147" s="1"/>
  <c r="F422" i="147" s="1"/>
  <c r="E359" i="147"/>
  <c r="E358" i="147" s="1"/>
  <c r="E357" i="147" s="1"/>
  <c r="D86" i="147"/>
  <c r="D85" i="147" s="1"/>
  <c r="D84" i="147" s="1"/>
  <c r="E197" i="147"/>
  <c r="E196" i="147" s="1"/>
  <c r="F321" i="147"/>
  <c r="F320" i="147" s="1"/>
  <c r="F153" i="147"/>
  <c r="G129" i="155"/>
  <c r="G95" i="155"/>
  <c r="E95" i="155"/>
  <c r="F422" i="155"/>
  <c r="F421" i="155" s="1"/>
  <c r="F420" i="155" s="1"/>
  <c r="F79" i="155"/>
  <c r="F71" i="155"/>
  <c r="F70" i="155" s="1"/>
  <c r="F431" i="155"/>
  <c r="F430" i="155" s="1"/>
  <c r="F429" i="155" s="1"/>
  <c r="G102" i="155"/>
  <c r="G101" i="155" s="1"/>
  <c r="E102" i="155"/>
  <c r="E101" i="155" s="1"/>
  <c r="E129" i="155"/>
  <c r="G408" i="154"/>
  <c r="G400" i="154" s="1"/>
  <c r="G391" i="154" s="1"/>
  <c r="H408" i="154"/>
  <c r="H400" i="154" s="1"/>
  <c r="H391" i="154" s="1"/>
  <c r="F408" i="154"/>
  <c r="H100" i="154"/>
  <c r="H674" i="154"/>
  <c r="H671" i="154" s="1"/>
  <c r="G674" i="154"/>
  <c r="G671" i="154" s="1"/>
  <c r="F674" i="154"/>
  <c r="F672" i="154"/>
  <c r="H664" i="154"/>
  <c r="G664" i="154"/>
  <c r="F664" i="154"/>
  <c r="H662" i="154"/>
  <c r="G662" i="154"/>
  <c r="F662" i="154"/>
  <c r="H656" i="154"/>
  <c r="H655" i="154" s="1"/>
  <c r="G656" i="154"/>
  <c r="G655" i="154" s="1"/>
  <c r="F656" i="154"/>
  <c r="F655" i="154" s="1"/>
  <c r="H652" i="154"/>
  <c r="H651" i="154" s="1"/>
  <c r="G652" i="154"/>
  <c r="G651" i="154" s="1"/>
  <c r="F652" i="154"/>
  <c r="F651" i="154" s="1"/>
  <c r="H645" i="154"/>
  <c r="H644" i="154" s="1"/>
  <c r="H638" i="154" s="1"/>
  <c r="G645" i="154"/>
  <c r="G644" i="154" s="1"/>
  <c r="G638" i="154" s="1"/>
  <c r="F645" i="154"/>
  <c r="F644" i="154" s="1"/>
  <c r="F638" i="154" s="1"/>
  <c r="H630" i="154"/>
  <c r="H629" i="154" s="1"/>
  <c r="H625" i="154" s="1"/>
  <c r="G630" i="154"/>
  <c r="G629" i="154" s="1"/>
  <c r="G625" i="154" s="1"/>
  <c r="F630" i="154"/>
  <c r="F629" i="154" s="1"/>
  <c r="F625" i="154" s="1"/>
  <c r="H609" i="154"/>
  <c r="H608" i="154" s="1"/>
  <c r="H604" i="154" s="1"/>
  <c r="G609" i="154"/>
  <c r="G608" i="154" s="1"/>
  <c r="G604" i="154" s="1"/>
  <c r="F609" i="154"/>
  <c r="F608" i="154" s="1"/>
  <c r="F604" i="154" s="1"/>
  <c r="H575" i="154"/>
  <c r="H574" i="154" s="1"/>
  <c r="G575" i="154"/>
  <c r="G574" i="154" s="1"/>
  <c r="F575" i="154"/>
  <c r="F574" i="154" s="1"/>
  <c r="H578" i="154"/>
  <c r="H577" i="154" s="1"/>
  <c r="G578" i="154"/>
  <c r="G577" i="154" s="1"/>
  <c r="F578" i="154"/>
  <c r="F577" i="154" s="1"/>
  <c r="H544" i="154"/>
  <c r="H543" i="154" s="1"/>
  <c r="G544" i="154"/>
  <c r="G543" i="154" s="1"/>
  <c r="F544" i="154"/>
  <c r="F543" i="154" s="1"/>
  <c r="H547" i="154"/>
  <c r="H546" i="154" s="1"/>
  <c r="G547" i="154"/>
  <c r="G546" i="154" s="1"/>
  <c r="F547" i="154"/>
  <c r="F546" i="154" s="1"/>
  <c r="H535" i="154"/>
  <c r="G535" i="154"/>
  <c r="F535" i="154"/>
  <c r="H533" i="154"/>
  <c r="G533" i="154"/>
  <c r="F533" i="154"/>
  <c r="H513" i="154"/>
  <c r="H512" i="154" s="1"/>
  <c r="H511" i="154" s="1"/>
  <c r="H510" i="154" s="1"/>
  <c r="H509" i="154" s="1"/>
  <c r="H508" i="154" s="1"/>
  <c r="H507" i="154" s="1"/>
  <c r="G513" i="154"/>
  <c r="G512" i="154" s="1"/>
  <c r="G511" i="154" s="1"/>
  <c r="G510" i="154" s="1"/>
  <c r="G509" i="154" s="1"/>
  <c r="G508" i="154" s="1"/>
  <c r="G507" i="154" s="1"/>
  <c r="F513" i="154"/>
  <c r="F512" i="154" s="1"/>
  <c r="F511" i="154" s="1"/>
  <c r="F510" i="154" s="1"/>
  <c r="F509" i="154" s="1"/>
  <c r="F508" i="154" s="1"/>
  <c r="F507" i="154" s="1"/>
  <c r="H505" i="154"/>
  <c r="H504" i="154" s="1"/>
  <c r="H503" i="154" s="1"/>
  <c r="H502" i="154" s="1"/>
  <c r="H501" i="154" s="1"/>
  <c r="H500" i="154" s="1"/>
  <c r="H499" i="154" s="1"/>
  <c r="G505" i="154"/>
  <c r="G504" i="154" s="1"/>
  <c r="G503" i="154" s="1"/>
  <c r="G502" i="154" s="1"/>
  <c r="G501" i="154" s="1"/>
  <c r="G500" i="154" s="1"/>
  <c r="G499" i="154" s="1"/>
  <c r="F505" i="154"/>
  <c r="F504" i="154" s="1"/>
  <c r="F503" i="154" s="1"/>
  <c r="F502" i="154" s="1"/>
  <c r="F501" i="154" s="1"/>
  <c r="F500" i="154" s="1"/>
  <c r="F499" i="154" s="1"/>
  <c r="H497" i="154"/>
  <c r="H496" i="154" s="1"/>
  <c r="G497" i="154"/>
  <c r="G496" i="154" s="1"/>
  <c r="F497" i="154"/>
  <c r="F496" i="154" s="1"/>
  <c r="H485" i="154"/>
  <c r="H484" i="154" s="1"/>
  <c r="G485" i="154"/>
  <c r="G484" i="154" s="1"/>
  <c r="F485" i="154"/>
  <c r="F484" i="154" s="1"/>
  <c r="H482" i="154"/>
  <c r="H481" i="154" s="1"/>
  <c r="G482" i="154"/>
  <c r="G481" i="154" s="1"/>
  <c r="F482" i="154"/>
  <c r="F481" i="154" s="1"/>
  <c r="H466" i="154"/>
  <c r="H465" i="154" s="1"/>
  <c r="H464" i="154" s="1"/>
  <c r="H463" i="154" s="1"/>
  <c r="H462" i="154" s="1"/>
  <c r="G466" i="154"/>
  <c r="G465" i="154" s="1"/>
  <c r="G464" i="154" s="1"/>
  <c r="G463" i="154" s="1"/>
  <c r="G462" i="154" s="1"/>
  <c r="F466" i="154"/>
  <c r="F465" i="154" s="1"/>
  <c r="G460" i="154"/>
  <c r="F460" i="154"/>
  <c r="H458" i="154"/>
  <c r="G458" i="154"/>
  <c r="F458" i="154"/>
  <c r="H449" i="154"/>
  <c r="H448" i="154" s="1"/>
  <c r="H441" i="154" s="1"/>
  <c r="G449" i="154"/>
  <c r="G448" i="154" s="1"/>
  <c r="G441" i="154" s="1"/>
  <c r="F449" i="154"/>
  <c r="H379" i="154"/>
  <c r="H378" i="154" s="1"/>
  <c r="H377" i="154" s="1"/>
  <c r="G379" i="154"/>
  <c r="G378" i="154" s="1"/>
  <c r="G377" i="154" s="1"/>
  <c r="F379" i="154"/>
  <c r="H375" i="154"/>
  <c r="G375" i="154"/>
  <c r="F375" i="154"/>
  <c r="D173" i="147" s="1"/>
  <c r="D172" i="147" s="1"/>
  <c r="H373" i="154"/>
  <c r="G373" i="154"/>
  <c r="F373" i="154"/>
  <c r="H369" i="154"/>
  <c r="H368" i="154" s="1"/>
  <c r="H367" i="154" s="1"/>
  <c r="G369" i="154"/>
  <c r="G368" i="154" s="1"/>
  <c r="G367" i="154" s="1"/>
  <c r="F369" i="154"/>
  <c r="H362" i="154"/>
  <c r="G362" i="154"/>
  <c r="F362" i="154"/>
  <c r="H360" i="154"/>
  <c r="G360" i="154"/>
  <c r="F360" i="154"/>
  <c r="H337" i="154"/>
  <c r="G337" i="154"/>
  <c r="F337" i="154"/>
  <c r="H316" i="154"/>
  <c r="H315" i="154" s="1"/>
  <c r="H314" i="154" s="1"/>
  <c r="G316" i="154"/>
  <c r="G315" i="154" s="1"/>
  <c r="G314" i="154" s="1"/>
  <c r="F316" i="154"/>
  <c r="F315" i="154" s="1"/>
  <c r="F314" i="154" s="1"/>
  <c r="H309" i="154"/>
  <c r="H308" i="154" s="1"/>
  <c r="H304" i="154" s="1"/>
  <c r="G309" i="154"/>
  <c r="G308" i="154" s="1"/>
  <c r="G304" i="154" s="1"/>
  <c r="F309" i="154"/>
  <c r="F308" i="154" s="1"/>
  <c r="F304" i="154" s="1"/>
  <c r="H289" i="154"/>
  <c r="H288" i="154" s="1"/>
  <c r="G289" i="154"/>
  <c r="G288" i="154" s="1"/>
  <c r="F289" i="154"/>
  <c r="F288" i="154" s="1"/>
  <c r="F287" i="154" s="1"/>
  <c r="H283" i="154"/>
  <c r="H282" i="154" s="1"/>
  <c r="H281" i="154" s="1"/>
  <c r="G283" i="154"/>
  <c r="G282" i="154" s="1"/>
  <c r="G281" i="154" s="1"/>
  <c r="G276" i="154" s="1"/>
  <c r="G275" i="154" s="1"/>
  <c r="F283" i="154"/>
  <c r="F282" i="154" s="1"/>
  <c r="F281" i="154" s="1"/>
  <c r="F276" i="154" s="1"/>
  <c r="F275" i="154" s="1"/>
  <c r="H272" i="154"/>
  <c r="H271" i="154" s="1"/>
  <c r="H270" i="154" s="1"/>
  <c r="H269" i="154" s="1"/>
  <c r="H268" i="154" s="1"/>
  <c r="H267" i="154" s="1"/>
  <c r="G272" i="154"/>
  <c r="G271" i="154" s="1"/>
  <c r="G270" i="154" s="1"/>
  <c r="G269" i="154" s="1"/>
  <c r="G268" i="154" s="1"/>
  <c r="G267" i="154" s="1"/>
  <c r="F272" i="154"/>
  <c r="F271" i="154" s="1"/>
  <c r="F270" i="154" s="1"/>
  <c r="F269" i="154" s="1"/>
  <c r="F268" i="154" s="1"/>
  <c r="F267" i="154" s="1"/>
  <c r="H256" i="154"/>
  <c r="H255" i="154" s="1"/>
  <c r="H251" i="154" s="1"/>
  <c r="H250" i="154" s="1"/>
  <c r="G256" i="154"/>
  <c r="G255" i="154" s="1"/>
  <c r="G251" i="154" s="1"/>
  <c r="G250" i="154" s="1"/>
  <c r="F256" i="154"/>
  <c r="F255" i="154" s="1"/>
  <c r="F251" i="154" s="1"/>
  <c r="F250" i="154" s="1"/>
  <c r="H240" i="154"/>
  <c r="H239" i="154" s="1"/>
  <c r="H238" i="154" s="1"/>
  <c r="G240" i="154"/>
  <c r="G239" i="154" s="1"/>
  <c r="G238" i="154" s="1"/>
  <c r="F240" i="154"/>
  <c r="F239" i="154" s="1"/>
  <c r="F238" i="154" s="1"/>
  <c r="H229" i="154"/>
  <c r="H228" i="154" s="1"/>
  <c r="G229" i="154"/>
  <c r="G228" i="154" s="1"/>
  <c r="F229" i="154"/>
  <c r="F228" i="154" s="1"/>
  <c r="H226" i="154"/>
  <c r="H225" i="154" s="1"/>
  <c r="G226" i="154"/>
  <c r="G225" i="154" s="1"/>
  <c r="F226" i="154"/>
  <c r="F225" i="154" s="1"/>
  <c r="H223" i="154"/>
  <c r="H222" i="154" s="1"/>
  <c r="G223" i="154"/>
  <c r="G222" i="154" s="1"/>
  <c r="F223" i="154"/>
  <c r="F222" i="154" s="1"/>
  <c r="H220" i="154"/>
  <c r="H219" i="154" s="1"/>
  <c r="G220" i="154"/>
  <c r="G219" i="154" s="1"/>
  <c r="F220" i="154"/>
  <c r="F219" i="154" s="1"/>
  <c r="H211" i="154"/>
  <c r="H210" i="154" s="1"/>
  <c r="G211" i="154"/>
  <c r="G210" i="154" s="1"/>
  <c r="F211" i="154"/>
  <c r="F210" i="154" s="1"/>
  <c r="H179" i="154"/>
  <c r="H178" i="154" s="1"/>
  <c r="H177" i="154" s="1"/>
  <c r="H176" i="154" s="1"/>
  <c r="G179" i="154"/>
  <c r="G178" i="154" s="1"/>
  <c r="G177" i="154" s="1"/>
  <c r="G176" i="154" s="1"/>
  <c r="F179" i="154"/>
  <c r="F178" i="154" s="1"/>
  <c r="F177" i="154" s="1"/>
  <c r="F176" i="154" s="1"/>
  <c r="H157" i="154"/>
  <c r="H156" i="154" s="1"/>
  <c r="H155" i="154" s="1"/>
  <c r="H154" i="154" s="1"/>
  <c r="G157" i="154"/>
  <c r="G156" i="154" s="1"/>
  <c r="G155" i="154" s="1"/>
  <c r="G154" i="154" s="1"/>
  <c r="F157" i="154"/>
  <c r="F156" i="154" s="1"/>
  <c r="F155" i="154" s="1"/>
  <c r="F154" i="154" s="1"/>
  <c r="H132" i="154"/>
  <c r="H131" i="154" s="1"/>
  <c r="H130" i="154" s="1"/>
  <c r="H129" i="154" s="1"/>
  <c r="G132" i="154"/>
  <c r="G131" i="154" s="1"/>
  <c r="G130" i="154" s="1"/>
  <c r="G129" i="154" s="1"/>
  <c r="F132" i="154"/>
  <c r="F131" i="154" s="1"/>
  <c r="F130" i="154" s="1"/>
  <c r="F129" i="154" s="1"/>
  <c r="H125" i="154"/>
  <c r="H124" i="154" s="1"/>
  <c r="H123" i="154" s="1"/>
  <c r="H122" i="154" s="1"/>
  <c r="H121" i="154" s="1"/>
  <c r="H120" i="154" s="1"/>
  <c r="G125" i="154"/>
  <c r="G124" i="154" s="1"/>
  <c r="G123" i="154" s="1"/>
  <c r="G122" i="154" s="1"/>
  <c r="G121" i="154" s="1"/>
  <c r="G120" i="154" s="1"/>
  <c r="F125" i="154"/>
  <c r="F124" i="154" s="1"/>
  <c r="F123" i="154" s="1"/>
  <c r="F122" i="154" s="1"/>
  <c r="F121" i="154" s="1"/>
  <c r="F120" i="154" s="1"/>
  <c r="H117" i="154"/>
  <c r="H116" i="154" s="1"/>
  <c r="H115" i="154" s="1"/>
  <c r="G117" i="154"/>
  <c r="G116" i="154" s="1"/>
  <c r="G115" i="154" s="1"/>
  <c r="F117" i="154"/>
  <c r="F116" i="154" s="1"/>
  <c r="F115" i="154" s="1"/>
  <c r="H110" i="154"/>
  <c r="H109" i="154" s="1"/>
  <c r="G110" i="154"/>
  <c r="G109" i="154" s="1"/>
  <c r="F110" i="154"/>
  <c r="F109" i="154" s="1"/>
  <c r="F102" i="154"/>
  <c r="F100" i="154"/>
  <c r="H98" i="154"/>
  <c r="G98" i="154"/>
  <c r="F98" i="154"/>
  <c r="H85" i="154"/>
  <c r="H84" i="154" s="1"/>
  <c r="H83" i="154" s="1"/>
  <c r="H82" i="154" s="1"/>
  <c r="G85" i="154"/>
  <c r="G84" i="154" s="1"/>
  <c r="G83" i="154" s="1"/>
  <c r="G82" i="154" s="1"/>
  <c r="F85" i="154"/>
  <c r="F84" i="154" s="1"/>
  <c r="F83" i="154" s="1"/>
  <c r="F82" i="154" s="1"/>
  <c r="H80" i="154"/>
  <c r="H79" i="154" s="1"/>
  <c r="H78" i="154" s="1"/>
  <c r="G80" i="154"/>
  <c r="G79" i="154" s="1"/>
  <c r="G78" i="154" s="1"/>
  <c r="F80" i="154"/>
  <c r="F79" i="154" s="1"/>
  <c r="F78" i="154" s="1"/>
  <c r="H76" i="154"/>
  <c r="H75" i="154" s="1"/>
  <c r="G76" i="154"/>
  <c r="G75" i="154" s="1"/>
  <c r="F76" i="154"/>
  <c r="F75" i="154" s="1"/>
  <c r="H73" i="154"/>
  <c r="H72" i="154" s="1"/>
  <c r="G73" i="154"/>
  <c r="G72" i="154" s="1"/>
  <c r="F73" i="154"/>
  <c r="F72" i="154" s="1"/>
  <c r="H67" i="154"/>
  <c r="H66" i="154" s="1"/>
  <c r="H65" i="154" s="1"/>
  <c r="H64" i="154" s="1"/>
  <c r="H63" i="154" s="1"/>
  <c r="G67" i="154"/>
  <c r="G66" i="154" s="1"/>
  <c r="G65" i="154" s="1"/>
  <c r="G64" i="154" s="1"/>
  <c r="G63" i="154" s="1"/>
  <c r="F67" i="154"/>
  <c r="F66" i="154" s="1"/>
  <c r="F65" i="154" s="1"/>
  <c r="F64" i="154" s="1"/>
  <c r="F63" i="154" s="1"/>
  <c r="H61" i="154"/>
  <c r="H60" i="154" s="1"/>
  <c r="G61" i="154"/>
  <c r="G60" i="154" s="1"/>
  <c r="F61" i="154"/>
  <c r="F60" i="154" s="1"/>
  <c r="H58" i="154"/>
  <c r="H57" i="154" s="1"/>
  <c r="G58" i="154"/>
  <c r="G57" i="154" s="1"/>
  <c r="F58" i="154"/>
  <c r="F57" i="154" s="1"/>
  <c r="H51" i="154"/>
  <c r="G51" i="154"/>
  <c r="F51" i="154"/>
  <c r="H49" i="154"/>
  <c r="G49" i="154"/>
  <c r="F49" i="154"/>
  <c r="H35" i="154"/>
  <c r="H34" i="154" s="1"/>
  <c r="H33" i="154" s="1"/>
  <c r="H32" i="154" s="1"/>
  <c r="H31" i="154" s="1"/>
  <c r="G35" i="154"/>
  <c r="G34" i="154" s="1"/>
  <c r="G33" i="154" s="1"/>
  <c r="G32" i="154" s="1"/>
  <c r="G31" i="154" s="1"/>
  <c r="F35" i="154"/>
  <c r="F34" i="154" s="1"/>
  <c r="F33" i="154" s="1"/>
  <c r="F32" i="154" s="1"/>
  <c r="F31" i="154" s="1"/>
  <c r="H29" i="154"/>
  <c r="G29" i="154"/>
  <c r="F29" i="154"/>
  <c r="H27" i="154"/>
  <c r="G27" i="154"/>
  <c r="F27" i="154"/>
  <c r="H15" i="154"/>
  <c r="H14" i="154" s="1"/>
  <c r="H13" i="154" s="1"/>
  <c r="H12" i="154" s="1"/>
  <c r="H11" i="154" s="1"/>
  <c r="G15" i="154"/>
  <c r="G14" i="154" s="1"/>
  <c r="G13" i="154" s="1"/>
  <c r="G12" i="154" s="1"/>
  <c r="G11" i="154" s="1"/>
  <c r="F15" i="154"/>
  <c r="F14" i="154" s="1"/>
  <c r="F13" i="154" s="1"/>
  <c r="F12" i="154" s="1"/>
  <c r="F11" i="154" s="1"/>
  <c r="F218" i="154" l="1"/>
  <c r="F213" i="154" s="1"/>
  <c r="G218" i="154"/>
  <c r="G213" i="154" s="1"/>
  <c r="H218" i="154"/>
  <c r="H213" i="154" s="1"/>
  <c r="F269" i="155"/>
  <c r="F264" i="155" s="1"/>
  <c r="D245" i="147"/>
  <c r="D240" i="147" s="1"/>
  <c r="F245" i="147"/>
  <c r="F240" i="147" s="1"/>
  <c r="E331" i="155"/>
  <c r="E71" i="155"/>
  <c r="E70" i="155" s="1"/>
  <c r="E79" i="155"/>
  <c r="D201" i="147"/>
  <c r="D166" i="147"/>
  <c r="D21" i="143"/>
  <c r="E15" i="143"/>
  <c r="C21" i="143"/>
  <c r="C15" i="143"/>
  <c r="D15" i="143"/>
  <c r="D34" i="143"/>
  <c r="F201" i="147"/>
  <c r="G194" i="155"/>
  <c r="G193" i="155" s="1"/>
  <c r="G167" i="155" s="1"/>
  <c r="G166" i="155" s="1"/>
  <c r="G331" i="155"/>
  <c r="F331" i="155"/>
  <c r="G532" i="154"/>
  <c r="G531" i="154" s="1"/>
  <c r="F532" i="154"/>
  <c r="F531" i="154" s="1"/>
  <c r="G20" i="155"/>
  <c r="G19" i="155" s="1"/>
  <c r="H532" i="154"/>
  <c r="H531" i="154" s="1"/>
  <c r="D426" i="147"/>
  <c r="D425" i="147" s="1"/>
  <c r="E426" i="147"/>
  <c r="E425" i="147" s="1"/>
  <c r="E534" i="155"/>
  <c r="F131" i="147"/>
  <c r="F130" i="147" s="1"/>
  <c r="F368" i="154"/>
  <c r="F367" i="154" s="1"/>
  <c r="E530" i="155" s="1"/>
  <c r="F448" i="154"/>
  <c r="F441" i="154" s="1"/>
  <c r="F440" i="154" s="1"/>
  <c r="F439" i="154" s="1"/>
  <c r="F464" i="154"/>
  <c r="F463" i="154" s="1"/>
  <c r="E131" i="147"/>
  <c r="E130" i="147" s="1"/>
  <c r="F378" i="154"/>
  <c r="F377" i="154" s="1"/>
  <c r="E541" i="155"/>
  <c r="E540" i="155" s="1"/>
  <c r="F334" i="154"/>
  <c r="F333" i="154" s="1"/>
  <c r="G334" i="154"/>
  <c r="G333" i="154" s="1"/>
  <c r="H334" i="154"/>
  <c r="H333" i="154" s="1"/>
  <c r="F28" i="155"/>
  <c r="F27" i="155" s="1"/>
  <c r="F26" i="155" s="1"/>
  <c r="F25" i="155" s="1"/>
  <c r="E28" i="155"/>
  <c r="G28" i="155"/>
  <c r="G27" i="155" s="1"/>
  <c r="G26" i="155" s="1"/>
  <c r="G25" i="155" s="1"/>
  <c r="E240" i="147"/>
  <c r="F237" i="154"/>
  <c r="H237" i="154"/>
  <c r="G237" i="154"/>
  <c r="E288" i="155"/>
  <c r="F264" i="147"/>
  <c r="E264" i="147"/>
  <c r="F400" i="154"/>
  <c r="F391" i="154" s="1"/>
  <c r="F146" i="147"/>
  <c r="E146" i="147"/>
  <c r="H390" i="154"/>
  <c r="H389" i="154" s="1"/>
  <c r="H388" i="154" s="1"/>
  <c r="G390" i="154"/>
  <c r="G389" i="154" s="1"/>
  <c r="G388" i="154" s="1"/>
  <c r="F128" i="154"/>
  <c r="F127" i="154" s="1"/>
  <c r="D448" i="147"/>
  <c r="D77" i="147"/>
  <c r="E77" i="147"/>
  <c r="G48" i="154"/>
  <c r="G47" i="154" s="1"/>
  <c r="H71" i="154"/>
  <c r="H70" i="154" s="1"/>
  <c r="H69" i="154" s="1"/>
  <c r="H56" i="154"/>
  <c r="G71" i="154"/>
  <c r="G70" i="154" s="1"/>
  <c r="G69" i="154" s="1"/>
  <c r="H48" i="154"/>
  <c r="H47" i="154" s="1"/>
  <c r="F56" i="154"/>
  <c r="G56" i="154"/>
  <c r="D11" i="147"/>
  <c r="G302" i="155"/>
  <c r="G301" i="155" s="1"/>
  <c r="D269" i="147"/>
  <c r="E11" i="147"/>
  <c r="G573" i="154"/>
  <c r="G572" i="154" s="1"/>
  <c r="H573" i="154"/>
  <c r="H572" i="154" s="1"/>
  <c r="F573" i="154"/>
  <c r="F572" i="154" s="1"/>
  <c r="G542" i="154"/>
  <c r="G541" i="154" s="1"/>
  <c r="F542" i="154"/>
  <c r="F541" i="154" s="1"/>
  <c r="H542" i="154"/>
  <c r="H541" i="154" s="1"/>
  <c r="G440" i="154"/>
  <c r="G439" i="154" s="1"/>
  <c r="G438" i="154" s="1"/>
  <c r="G437" i="154" s="1"/>
  <c r="H440" i="154"/>
  <c r="H439" i="154" s="1"/>
  <c r="H438" i="154" s="1"/>
  <c r="H437" i="154" s="1"/>
  <c r="H249" i="154"/>
  <c r="H248" i="154" s="1"/>
  <c r="F249" i="154"/>
  <c r="F248" i="154" s="1"/>
  <c r="G624" i="154"/>
  <c r="G623" i="154" s="1"/>
  <c r="G622" i="154" s="1"/>
  <c r="F624" i="154"/>
  <c r="F623" i="154" s="1"/>
  <c r="F622" i="154" s="1"/>
  <c r="H624" i="154"/>
  <c r="H623" i="154" s="1"/>
  <c r="H622" i="154" s="1"/>
  <c r="E233" i="147"/>
  <c r="E232" i="147" s="1"/>
  <c r="D233" i="147"/>
  <c r="D232" i="147" s="1"/>
  <c r="G257" i="155"/>
  <c r="G256" i="155" s="1"/>
  <c r="G206" i="154"/>
  <c r="G205" i="154" s="1"/>
  <c r="H206" i="154"/>
  <c r="H205" i="154" s="1"/>
  <c r="F206" i="154"/>
  <c r="F205" i="154" s="1"/>
  <c r="E167" i="155"/>
  <c r="E166" i="155" s="1"/>
  <c r="F167" i="155"/>
  <c r="F166" i="155" s="1"/>
  <c r="E136" i="155"/>
  <c r="H661" i="154"/>
  <c r="H660" i="154" s="1"/>
  <c r="H659" i="154" s="1"/>
  <c r="F661" i="154"/>
  <c r="F660" i="154" s="1"/>
  <c r="F659" i="154" s="1"/>
  <c r="G661" i="154"/>
  <c r="G660" i="154" s="1"/>
  <c r="G659" i="154" s="1"/>
  <c r="E87" i="147"/>
  <c r="D87" i="147"/>
  <c r="F87" i="147"/>
  <c r="F76" i="147" s="1"/>
  <c r="F451" i="155"/>
  <c r="F446" i="155" s="1"/>
  <c r="E451" i="155"/>
  <c r="E446" i="155" s="1"/>
  <c r="G451" i="155"/>
  <c r="G458" i="155"/>
  <c r="G457" i="155" s="1"/>
  <c r="G456" i="155" s="1"/>
  <c r="G455" i="155" s="1"/>
  <c r="F458" i="155"/>
  <c r="F457" i="155" s="1"/>
  <c r="F456" i="155" s="1"/>
  <c r="F455" i="155" s="1"/>
  <c r="E458" i="155"/>
  <c r="E457" i="155" s="1"/>
  <c r="E456" i="155" s="1"/>
  <c r="E455" i="155" s="1"/>
  <c r="G654" i="154"/>
  <c r="F654" i="154"/>
  <c r="H654" i="154"/>
  <c r="E100" i="147"/>
  <c r="F440" i="147"/>
  <c r="F18" i="155"/>
  <c r="F17" i="155" s="1"/>
  <c r="F16" i="155" s="1"/>
  <c r="F100" i="147"/>
  <c r="D440" i="147"/>
  <c r="E18" i="155"/>
  <c r="E17" i="155" s="1"/>
  <c r="E16" i="155" s="1"/>
  <c r="F457" i="154"/>
  <c r="E440" i="147"/>
  <c r="E431" i="147" s="1"/>
  <c r="H457" i="154"/>
  <c r="H456" i="154" s="1"/>
  <c r="H455" i="154" s="1"/>
  <c r="H454" i="154" s="1"/>
  <c r="H453" i="154" s="1"/>
  <c r="H452" i="154" s="1"/>
  <c r="G457" i="154"/>
  <c r="G456" i="154" s="1"/>
  <c r="G455" i="154" s="1"/>
  <c r="G454" i="154" s="1"/>
  <c r="G453" i="154" s="1"/>
  <c r="G452" i="154" s="1"/>
  <c r="G214" i="155"/>
  <c r="G213" i="155" s="1"/>
  <c r="G26" i="154"/>
  <c r="F175" i="154"/>
  <c r="G175" i="154"/>
  <c r="H175" i="154"/>
  <c r="F26" i="154"/>
  <c r="F20" i="154" s="1"/>
  <c r="H26" i="154"/>
  <c r="G114" i="154"/>
  <c r="G113" i="154" s="1"/>
  <c r="G112" i="154" s="1"/>
  <c r="F114" i="154"/>
  <c r="F113" i="154" s="1"/>
  <c r="F112" i="154" s="1"/>
  <c r="H114" i="154"/>
  <c r="H113" i="154" s="1"/>
  <c r="H112" i="154" s="1"/>
  <c r="E321" i="147"/>
  <c r="E320" i="147" s="1"/>
  <c r="G153" i="155"/>
  <c r="G152" i="155" s="1"/>
  <c r="G151" i="155" s="1"/>
  <c r="E27" i="143"/>
  <c r="F300" i="155"/>
  <c r="F299" i="155" s="1"/>
  <c r="E300" i="155"/>
  <c r="E299" i="155" s="1"/>
  <c r="H518" i="154"/>
  <c r="H517" i="154" s="1"/>
  <c r="H516" i="154" s="1"/>
  <c r="H515" i="154" s="1"/>
  <c r="G518" i="154"/>
  <c r="G517" i="154" s="1"/>
  <c r="G516" i="154" s="1"/>
  <c r="G515" i="154" s="1"/>
  <c r="F518" i="154"/>
  <c r="F517" i="154" s="1"/>
  <c r="F516" i="154" s="1"/>
  <c r="F515" i="154" s="1"/>
  <c r="G603" i="154"/>
  <c r="F603" i="154"/>
  <c r="H603" i="154"/>
  <c r="H637" i="154"/>
  <c r="H636" i="154" s="1"/>
  <c r="H635" i="154" s="1"/>
  <c r="G637" i="154"/>
  <c r="G636" i="154" s="1"/>
  <c r="G635" i="154" s="1"/>
  <c r="F637" i="154"/>
  <c r="F636" i="154" s="1"/>
  <c r="F635" i="154" s="1"/>
  <c r="G409" i="155"/>
  <c r="F409" i="155"/>
  <c r="F408" i="155" s="1"/>
  <c r="E410" i="155"/>
  <c r="E409" i="155" s="1"/>
  <c r="F146" i="155"/>
  <c r="F145" i="155" s="1"/>
  <c r="F144" i="155" s="1"/>
  <c r="E202" i="147"/>
  <c r="E201" i="147" s="1"/>
  <c r="F362" i="147"/>
  <c r="F361" i="147" s="1"/>
  <c r="F360" i="147" s="1"/>
  <c r="E362" i="147"/>
  <c r="E361" i="147" s="1"/>
  <c r="E360" i="147" s="1"/>
  <c r="E99" i="155"/>
  <c r="E98" i="155" s="1"/>
  <c r="E146" i="155"/>
  <c r="E145" i="155" s="1"/>
  <c r="E144" i="155" s="1"/>
  <c r="G146" i="155"/>
  <c r="G145" i="155" s="1"/>
  <c r="G144" i="155" s="1"/>
  <c r="E431" i="155"/>
  <c r="E430" i="155" s="1"/>
  <c r="E429" i="155" s="1"/>
  <c r="F129" i="155"/>
  <c r="G324" i="154"/>
  <c r="G323" i="154" s="1"/>
  <c r="G319" i="154" s="1"/>
  <c r="F488" i="155"/>
  <c r="E122" i="147" s="1"/>
  <c r="E121" i="147" s="1"/>
  <c r="E120" i="147" s="1"/>
  <c r="E116" i="147" s="1"/>
  <c r="F324" i="154"/>
  <c r="F323" i="154" s="1"/>
  <c r="F319" i="154" s="1"/>
  <c r="E488" i="155"/>
  <c r="D122" i="147" s="1"/>
  <c r="D121" i="147" s="1"/>
  <c r="D120" i="147" s="1"/>
  <c r="D116" i="147" s="1"/>
  <c r="D115" i="147" s="1"/>
  <c r="F650" i="154"/>
  <c r="E71" i="147"/>
  <c r="E70" i="147" s="1"/>
  <c r="E66" i="147" s="1"/>
  <c r="E65" i="147" s="1"/>
  <c r="F71" i="147"/>
  <c r="F70" i="147" s="1"/>
  <c r="F66" i="147" s="1"/>
  <c r="F65" i="147" s="1"/>
  <c r="H102" i="154"/>
  <c r="H97" i="154" s="1"/>
  <c r="H92" i="154" s="1"/>
  <c r="H87" i="154" s="1"/>
  <c r="G142" i="155"/>
  <c r="F454" i="147" s="1"/>
  <c r="H324" i="154"/>
  <c r="H323" i="154" s="1"/>
  <c r="H319" i="154" s="1"/>
  <c r="G488" i="155"/>
  <c r="F122" i="147" s="1"/>
  <c r="F121" i="147" s="1"/>
  <c r="F120" i="147" s="1"/>
  <c r="F116" i="147" s="1"/>
  <c r="G102" i="154"/>
  <c r="G97" i="154" s="1"/>
  <c r="G92" i="154" s="1"/>
  <c r="G87" i="154" s="1"/>
  <c r="F142" i="155"/>
  <c r="E454" i="147" s="1"/>
  <c r="E22" i="147"/>
  <c r="E21" i="147" s="1"/>
  <c r="E377" i="147"/>
  <c r="G431" i="155"/>
  <c r="G430" i="155" s="1"/>
  <c r="G429" i="155" s="1"/>
  <c r="H650" i="154"/>
  <c r="G447" i="155"/>
  <c r="G650" i="154"/>
  <c r="E171" i="147"/>
  <c r="G69" i="155"/>
  <c r="G68" i="155" s="1"/>
  <c r="E153" i="147"/>
  <c r="F22" i="147"/>
  <c r="F21" i="147" s="1"/>
  <c r="F10" i="147" s="1"/>
  <c r="F209" i="147"/>
  <c r="F69" i="155"/>
  <c r="F68" i="155" s="1"/>
  <c r="F171" i="147"/>
  <c r="E209" i="147"/>
  <c r="E193" i="147"/>
  <c r="D388" i="147"/>
  <c r="E166" i="147"/>
  <c r="E213" i="155"/>
  <c r="F213" i="155"/>
  <c r="F193" i="147"/>
  <c r="G520" i="155"/>
  <c r="G519" i="155" s="1"/>
  <c r="F520" i="155"/>
  <c r="F519" i="155" s="1"/>
  <c r="F377" i="147"/>
  <c r="H287" i="154"/>
  <c r="H286" i="154" s="1"/>
  <c r="H285" i="154" s="1"/>
  <c r="G287" i="154"/>
  <c r="G286" i="154" s="1"/>
  <c r="G285" i="154" s="1"/>
  <c r="F286" i="154"/>
  <c r="F285" i="154" s="1"/>
  <c r="H276" i="154"/>
  <c r="H275" i="154" s="1"/>
  <c r="F372" i="154"/>
  <c r="G303" i="154"/>
  <c r="F71" i="154"/>
  <c r="F97" i="154"/>
  <c r="H359" i="154"/>
  <c r="H303" i="154"/>
  <c r="F48" i="154"/>
  <c r="F47" i="154" s="1"/>
  <c r="F480" i="154"/>
  <c r="F479" i="154" s="1"/>
  <c r="F478" i="154" s="1"/>
  <c r="F671" i="154"/>
  <c r="F670" i="154" s="1"/>
  <c r="F669" i="154" s="1"/>
  <c r="F668" i="154" s="1"/>
  <c r="F667" i="154" s="1"/>
  <c r="F666" i="154" s="1"/>
  <c r="G670" i="154"/>
  <c r="G669" i="154" s="1"/>
  <c r="G668" i="154" s="1"/>
  <c r="G667" i="154" s="1"/>
  <c r="G666" i="154" s="1"/>
  <c r="H670" i="154"/>
  <c r="H669" i="154" s="1"/>
  <c r="H668" i="154" s="1"/>
  <c r="H667" i="154" s="1"/>
  <c r="H666" i="154" s="1"/>
  <c r="F303" i="154"/>
  <c r="H480" i="154"/>
  <c r="H479" i="154" s="1"/>
  <c r="H478" i="154" s="1"/>
  <c r="F359" i="154"/>
  <c r="E522" i="155" s="1"/>
  <c r="E521" i="155" s="1"/>
  <c r="G480" i="154"/>
  <c r="G479" i="154" s="1"/>
  <c r="G478" i="154" s="1"/>
  <c r="G495" i="154"/>
  <c r="G494" i="154" s="1"/>
  <c r="G487" i="154" s="1"/>
  <c r="G359" i="154"/>
  <c r="G372" i="154"/>
  <c r="H372" i="154"/>
  <c r="F495" i="154"/>
  <c r="F494" i="154" s="1"/>
  <c r="F487" i="154" s="1"/>
  <c r="H495" i="154"/>
  <c r="H494" i="154" s="1"/>
  <c r="H487" i="154" s="1"/>
  <c r="E10" i="147" l="1"/>
  <c r="E69" i="155"/>
  <c r="E68" i="155" s="1"/>
  <c r="E25" i="143"/>
  <c r="E13" i="143"/>
  <c r="E20" i="143"/>
  <c r="D35" i="143"/>
  <c r="F143" i="155"/>
  <c r="E21" i="143"/>
  <c r="C25" i="143"/>
  <c r="C20" i="143"/>
  <c r="D175" i="147"/>
  <c r="D174" i="147" s="1"/>
  <c r="D171" i="147" s="1"/>
  <c r="D165" i="147" s="1"/>
  <c r="D160" i="147" s="1"/>
  <c r="D99" i="147" s="1"/>
  <c r="H571" i="154"/>
  <c r="H570" i="154" s="1"/>
  <c r="G571" i="154"/>
  <c r="G570" i="154" s="1"/>
  <c r="F571" i="154"/>
  <c r="F570" i="154" s="1"/>
  <c r="G318" i="154"/>
  <c r="G302" i="154" s="1"/>
  <c r="G301" i="154" s="1"/>
  <c r="E529" i="155"/>
  <c r="E528" i="155" s="1"/>
  <c r="F318" i="154"/>
  <c r="F302" i="154" s="1"/>
  <c r="F301" i="154" s="1"/>
  <c r="F115" i="147"/>
  <c r="E115" i="147"/>
  <c r="H318" i="154"/>
  <c r="H302" i="154" s="1"/>
  <c r="H301" i="154" s="1"/>
  <c r="F462" i="154"/>
  <c r="F438" i="154"/>
  <c r="F437" i="154" s="1"/>
  <c r="F456" i="154"/>
  <c r="F455" i="154" s="1"/>
  <c r="D76" i="147"/>
  <c r="E76" i="147"/>
  <c r="D31" i="143"/>
  <c r="D431" i="147"/>
  <c r="D421" i="147" s="1"/>
  <c r="D397" i="147" s="1"/>
  <c r="F431" i="147"/>
  <c r="H108" i="154"/>
  <c r="H107" i="154" s="1"/>
  <c r="H106" i="154" s="1"/>
  <c r="H105" i="154" s="1"/>
  <c r="H104" i="154" s="1"/>
  <c r="F108" i="154"/>
  <c r="F107" i="154" s="1"/>
  <c r="F106" i="154" s="1"/>
  <c r="F105" i="154" s="1"/>
  <c r="F104" i="154" s="1"/>
  <c r="G108" i="154"/>
  <c r="G107" i="154" s="1"/>
  <c r="G106" i="154" s="1"/>
  <c r="G105" i="154" s="1"/>
  <c r="G104" i="154" s="1"/>
  <c r="G20" i="154"/>
  <c r="G19" i="154" s="1"/>
  <c r="G18" i="154" s="1"/>
  <c r="G17" i="154" s="1"/>
  <c r="H20" i="154"/>
  <c r="H19" i="154" s="1"/>
  <c r="H18" i="154" s="1"/>
  <c r="H17" i="154" s="1"/>
  <c r="F165" i="147"/>
  <c r="F189" i="147"/>
  <c r="E189" i="147"/>
  <c r="C12" i="143"/>
  <c r="D12" i="143"/>
  <c r="D40" i="143"/>
  <c r="F518" i="155"/>
  <c r="F517" i="155" s="1"/>
  <c r="E40" i="143"/>
  <c r="G518" i="155"/>
  <c r="G517" i="155" s="1"/>
  <c r="G46" i="154"/>
  <c r="G45" i="154" s="1"/>
  <c r="G44" i="154" s="1"/>
  <c r="G158" i="155"/>
  <c r="F158" i="155"/>
  <c r="H46" i="154"/>
  <c r="H45" i="154" s="1"/>
  <c r="H44" i="154" s="1"/>
  <c r="E158" i="155"/>
  <c r="F649" i="154"/>
  <c r="F648" i="154" s="1"/>
  <c r="G649" i="154"/>
  <c r="G648" i="154" s="1"/>
  <c r="G446" i="155"/>
  <c r="G445" i="155" s="1"/>
  <c r="G444" i="155" s="1"/>
  <c r="H649" i="154"/>
  <c r="H648" i="154" s="1"/>
  <c r="E145" i="147"/>
  <c r="E136" i="147" s="1"/>
  <c r="F145" i="147"/>
  <c r="F136" i="147" s="1"/>
  <c r="G204" i="154"/>
  <c r="G203" i="154" s="1"/>
  <c r="E255" i="155"/>
  <c r="E254" i="155" s="1"/>
  <c r="F9" i="147"/>
  <c r="E94" i="155"/>
  <c r="E93" i="155" s="1"/>
  <c r="E92" i="155" s="1"/>
  <c r="E356" i="147"/>
  <c r="E355" i="147" s="1"/>
  <c r="F356" i="147"/>
  <c r="F355" i="147" s="1"/>
  <c r="E445" i="155"/>
  <c r="E444" i="155" s="1"/>
  <c r="F445" i="155"/>
  <c r="F444" i="155" s="1"/>
  <c r="F255" i="155"/>
  <c r="F254" i="155" s="1"/>
  <c r="C24" i="143"/>
  <c r="D24" i="143"/>
  <c r="E24" i="143"/>
  <c r="H128" i="154"/>
  <c r="H127" i="154" s="1"/>
  <c r="G128" i="154"/>
  <c r="G127" i="154" s="1"/>
  <c r="E128" i="155"/>
  <c r="E118" i="155" s="1"/>
  <c r="H371" i="154"/>
  <c r="H366" i="154" s="1"/>
  <c r="G358" i="154"/>
  <c r="G357" i="154" s="1"/>
  <c r="G356" i="154" s="1"/>
  <c r="G355" i="154" s="1"/>
  <c r="F358" i="154"/>
  <c r="F357" i="154" s="1"/>
  <c r="F371" i="154"/>
  <c r="G371" i="154"/>
  <c r="G366" i="154" s="1"/>
  <c r="H358" i="154"/>
  <c r="H357" i="154" s="1"/>
  <c r="H356" i="154" s="1"/>
  <c r="H355" i="154" s="1"/>
  <c r="G530" i="154"/>
  <c r="G529" i="154" s="1"/>
  <c r="G528" i="154" s="1"/>
  <c r="G527" i="154" s="1"/>
  <c r="G526" i="154" s="1"/>
  <c r="G18" i="155"/>
  <c r="G17" i="155" s="1"/>
  <c r="G16" i="155" s="1"/>
  <c r="H530" i="154"/>
  <c r="H529" i="154" s="1"/>
  <c r="H528" i="154" s="1"/>
  <c r="H527" i="154" s="1"/>
  <c r="H526" i="154" s="1"/>
  <c r="F530" i="154"/>
  <c r="F529" i="154" s="1"/>
  <c r="F528" i="154" s="1"/>
  <c r="F527" i="154" s="1"/>
  <c r="F526" i="154" s="1"/>
  <c r="E165" i="147"/>
  <c r="G255" i="155"/>
  <c r="G254" i="155" s="1"/>
  <c r="F19" i="154"/>
  <c r="F18" i="154" s="1"/>
  <c r="F17" i="154" s="1"/>
  <c r="F70" i="154"/>
  <c r="F69" i="154" s="1"/>
  <c r="E27" i="155"/>
  <c r="E26" i="155" s="1"/>
  <c r="E25" i="155" s="1"/>
  <c r="C32" i="143"/>
  <c r="E32" i="143"/>
  <c r="D32" i="143"/>
  <c r="G390" i="155"/>
  <c r="G389" i="155" s="1"/>
  <c r="G385" i="155" s="1"/>
  <c r="E390" i="155"/>
  <c r="E389" i="155" s="1"/>
  <c r="E385" i="155" s="1"/>
  <c r="C31" i="143"/>
  <c r="H477" i="154"/>
  <c r="H476" i="154" s="1"/>
  <c r="H475" i="154" s="1"/>
  <c r="F477" i="154"/>
  <c r="F476" i="154" s="1"/>
  <c r="F475" i="154" s="1"/>
  <c r="G477" i="154"/>
  <c r="G476" i="154" s="1"/>
  <c r="G475" i="154" s="1"/>
  <c r="F231" i="147"/>
  <c r="G249" i="154"/>
  <c r="G248" i="154" s="1"/>
  <c r="G300" i="155"/>
  <c r="G299" i="155" s="1"/>
  <c r="G540" i="154"/>
  <c r="G539" i="154" s="1"/>
  <c r="H540" i="154"/>
  <c r="H539" i="154" s="1"/>
  <c r="F540" i="154"/>
  <c r="F539" i="154" s="1"/>
  <c r="F99" i="155"/>
  <c r="F98" i="155" s="1"/>
  <c r="D71" i="147"/>
  <c r="D70" i="147" s="1"/>
  <c r="D66" i="147" s="1"/>
  <c r="D65" i="147" s="1"/>
  <c r="D20" i="143"/>
  <c r="G143" i="155"/>
  <c r="G408" i="155"/>
  <c r="G99" i="155"/>
  <c r="G98" i="155" s="1"/>
  <c r="D362" i="147"/>
  <c r="D361" i="147" s="1"/>
  <c r="D360" i="147" s="1"/>
  <c r="D13" i="143"/>
  <c r="E143" i="155"/>
  <c r="E408" i="155"/>
  <c r="G174" i="154"/>
  <c r="F174" i="154"/>
  <c r="H174" i="154"/>
  <c r="F204" i="154"/>
  <c r="F203" i="154" s="1"/>
  <c r="D377" i="147"/>
  <c r="D376" i="147" s="1"/>
  <c r="G487" i="155"/>
  <c r="G486" i="155" s="1"/>
  <c r="G482" i="155" s="1"/>
  <c r="G481" i="155" s="1"/>
  <c r="F487" i="155"/>
  <c r="F486" i="155" s="1"/>
  <c r="F482" i="155" s="1"/>
  <c r="F481" i="155" s="1"/>
  <c r="H658" i="154"/>
  <c r="F141" i="155"/>
  <c r="F136" i="155" s="1"/>
  <c r="F128" i="155" s="1"/>
  <c r="F118" i="155" s="1"/>
  <c r="E453" i="147"/>
  <c r="E448" i="147" s="1"/>
  <c r="G141" i="155"/>
  <c r="G136" i="155" s="1"/>
  <c r="G128" i="155" s="1"/>
  <c r="G118" i="155" s="1"/>
  <c r="F453" i="147"/>
  <c r="F448" i="147" s="1"/>
  <c r="E487" i="155"/>
  <c r="E486" i="155" s="1"/>
  <c r="E482" i="155" s="1"/>
  <c r="E481" i="155" s="1"/>
  <c r="F376" i="147"/>
  <c r="E376" i="147"/>
  <c r="E231" i="147"/>
  <c r="D231" i="147"/>
  <c r="D25" i="143"/>
  <c r="H274" i="154"/>
  <c r="H247" i="154" s="1"/>
  <c r="F92" i="154"/>
  <c r="F87" i="154" s="1"/>
  <c r="F658" i="154"/>
  <c r="G274" i="154"/>
  <c r="F274" i="154"/>
  <c r="F247" i="154" s="1"/>
  <c r="H204" i="154"/>
  <c r="H203" i="154" s="1"/>
  <c r="H451" i="154"/>
  <c r="G451" i="154"/>
  <c r="F46" i="154"/>
  <c r="F45" i="154" s="1"/>
  <c r="G658" i="154"/>
  <c r="E22" i="143" l="1"/>
  <c r="C22" i="143"/>
  <c r="E35" i="143"/>
  <c r="E36" i="143"/>
  <c r="E527" i="155"/>
  <c r="D36" i="143"/>
  <c r="C35" i="143"/>
  <c r="C36" i="143"/>
  <c r="E625" i="155"/>
  <c r="G10" i="154"/>
  <c r="F390" i="154"/>
  <c r="F389" i="154" s="1"/>
  <c r="E553" i="155"/>
  <c r="F366" i="154"/>
  <c r="F365" i="154" s="1"/>
  <c r="F356" i="154"/>
  <c r="F355" i="154" s="1"/>
  <c r="E518" i="155" s="1"/>
  <c r="E520" i="155"/>
  <c r="E519" i="155" s="1"/>
  <c r="F454" i="154"/>
  <c r="F453" i="154" s="1"/>
  <c r="E384" i="155"/>
  <c r="E383" i="155" s="1"/>
  <c r="E382" i="155" s="1"/>
  <c r="G384" i="155"/>
  <c r="G383" i="155" s="1"/>
  <c r="G382" i="155" s="1"/>
  <c r="H10" i="154"/>
  <c r="G247" i="154"/>
  <c r="E160" i="147"/>
  <c r="E99" i="147" s="1"/>
  <c r="F160" i="147"/>
  <c r="F99" i="147" s="1"/>
  <c r="G465" i="155"/>
  <c r="G464" i="155" s="1"/>
  <c r="E465" i="155"/>
  <c r="E464" i="155" s="1"/>
  <c r="F465" i="155"/>
  <c r="F464" i="155" s="1"/>
  <c r="E225" i="155"/>
  <c r="F181" i="154"/>
  <c r="E12" i="143"/>
  <c r="H365" i="154"/>
  <c r="H364" i="154" s="1"/>
  <c r="H354" i="154" s="1"/>
  <c r="G365" i="154"/>
  <c r="G364" i="154" s="1"/>
  <c r="G354" i="154" s="1"/>
  <c r="G119" i="154"/>
  <c r="D22" i="143"/>
  <c r="F119" i="154"/>
  <c r="H119" i="154"/>
  <c r="E9" i="147"/>
  <c r="C13" i="143"/>
  <c r="G192" i="154"/>
  <c r="G191" i="154" s="1"/>
  <c r="G185" i="154" s="1"/>
  <c r="F244" i="155"/>
  <c r="E319" i="147" s="1"/>
  <c r="H192" i="154"/>
  <c r="H191" i="154" s="1"/>
  <c r="H185" i="154" s="1"/>
  <c r="G244" i="155"/>
  <c r="F319" i="147" s="1"/>
  <c r="G94" i="155"/>
  <c r="G93" i="155" s="1"/>
  <c r="G92" i="155" s="1"/>
  <c r="F94" i="155"/>
  <c r="F93" i="155" s="1"/>
  <c r="F92" i="155" s="1"/>
  <c r="E342" i="147"/>
  <c r="D356" i="147"/>
  <c r="D355" i="147" s="1"/>
  <c r="D342" i="147" s="1"/>
  <c r="F342" i="147"/>
  <c r="G647" i="154"/>
  <c r="G538" i="154" s="1"/>
  <c r="G537" i="154" s="1"/>
  <c r="D29" i="143"/>
  <c r="E67" i="155"/>
  <c r="F647" i="154"/>
  <c r="F538" i="154" s="1"/>
  <c r="F537" i="154" s="1"/>
  <c r="H647" i="154"/>
  <c r="H538" i="154" s="1"/>
  <c r="H537" i="154" s="1"/>
  <c r="E31" i="143"/>
  <c r="E29" i="143"/>
  <c r="H300" i="154"/>
  <c r="F300" i="154"/>
  <c r="G300" i="154"/>
  <c r="F390" i="155"/>
  <c r="F389" i="155" s="1"/>
  <c r="F385" i="155" s="1"/>
  <c r="D41" i="143"/>
  <c r="E421" i="147"/>
  <c r="E397" i="147" s="1"/>
  <c r="F44" i="154"/>
  <c r="F10" i="154" s="1"/>
  <c r="F421" i="147"/>
  <c r="F397" i="147" s="1"/>
  <c r="E41" i="143"/>
  <c r="C40" i="143" l="1"/>
  <c r="E9" i="155"/>
  <c r="E621" i="155"/>
  <c r="E620" i="155" s="1"/>
  <c r="E619" i="155" s="1"/>
  <c r="E618" i="155" s="1"/>
  <c r="E532" i="155"/>
  <c r="E531" i="155" s="1"/>
  <c r="F452" i="154"/>
  <c r="F451" i="154" s="1"/>
  <c r="F364" i="154"/>
  <c r="F354" i="154" s="1"/>
  <c r="F388" i="154"/>
  <c r="F384" i="155"/>
  <c r="F383" i="155" s="1"/>
  <c r="F382" i="155" s="1"/>
  <c r="C29" i="143"/>
  <c r="C26" i="143" s="1"/>
  <c r="G243" i="155"/>
  <c r="G242" i="155" s="1"/>
  <c r="F318" i="147"/>
  <c r="F317" i="147" s="1"/>
  <c r="F311" i="147" s="1"/>
  <c r="F310" i="147" s="1"/>
  <c r="F243" i="155"/>
  <c r="F242" i="155" s="1"/>
  <c r="E318" i="147"/>
  <c r="E317" i="147" s="1"/>
  <c r="E311" i="147" s="1"/>
  <c r="E310" i="147" s="1"/>
  <c r="C18" i="143"/>
  <c r="C10" i="143" s="1"/>
  <c r="G67" i="155"/>
  <c r="F67" i="155"/>
  <c r="E33" i="143"/>
  <c r="C33" i="143"/>
  <c r="E463" i="155"/>
  <c r="C38" i="143"/>
  <c r="F236" i="155" l="1"/>
  <c r="F235" i="155" s="1"/>
  <c r="F234" i="155" s="1"/>
  <c r="F233" i="155" s="1"/>
  <c r="G236" i="155"/>
  <c r="G235" i="155" s="1"/>
  <c r="G234" i="155" s="1"/>
  <c r="G233" i="155" s="1"/>
  <c r="F9" i="155"/>
  <c r="G9" i="155"/>
  <c r="E617" i="155"/>
  <c r="C47" i="143"/>
  <c r="F9" i="154"/>
  <c r="F8" i="154" s="1"/>
  <c r="E551" i="155"/>
  <c r="E548" i="155" s="1"/>
  <c r="E547" i="155" s="1"/>
  <c r="E546" i="155" s="1"/>
  <c r="E545" i="155" s="1"/>
  <c r="E544" i="155" s="1"/>
  <c r="D26" i="147"/>
  <c r="D25" i="147" s="1"/>
  <c r="D22" i="147" s="1"/>
  <c r="D21" i="147" s="1"/>
  <c r="D10" i="147" s="1"/>
  <c r="C41" i="143"/>
  <c r="H184" i="154"/>
  <c r="H183" i="154" s="1"/>
  <c r="H182" i="154" s="1"/>
  <c r="H181" i="154" s="1"/>
  <c r="H9" i="154" s="1"/>
  <c r="H8" i="154" s="1"/>
  <c r="G184" i="154"/>
  <c r="G183" i="154" s="1"/>
  <c r="G182" i="154" s="1"/>
  <c r="G181" i="154" s="1"/>
  <c r="G9" i="154" s="1"/>
  <c r="G8" i="154" s="1"/>
  <c r="E269" i="147"/>
  <c r="E8" i="147" s="1"/>
  <c r="F269" i="147"/>
  <c r="F8" i="147" s="1"/>
  <c r="D18" i="143"/>
  <c r="D10" i="143" s="1"/>
  <c r="E18" i="143"/>
  <c r="E10" i="143" s="1"/>
  <c r="E298" i="155"/>
  <c r="G298" i="155"/>
  <c r="F298" i="155"/>
  <c r="D33" i="143"/>
  <c r="D30" i="143" s="1"/>
  <c r="F463" i="155"/>
  <c r="G463" i="155"/>
  <c r="E30" i="143"/>
  <c r="C30" i="143"/>
  <c r="F225" i="155" l="1"/>
  <c r="F8" i="155" s="1"/>
  <c r="D9" i="147"/>
  <c r="D8" i="147" s="1"/>
  <c r="E517" i="155"/>
  <c r="E8" i="155" s="1"/>
  <c r="C42" i="143"/>
  <c r="D28" i="143"/>
  <c r="D26" i="143" s="1"/>
  <c r="G225" i="155"/>
  <c r="G8" i="155" s="1"/>
  <c r="E28" i="143"/>
  <c r="E26" i="143" s="1"/>
  <c r="E38" i="143"/>
  <c r="D38" i="143"/>
  <c r="C46" i="143" l="1"/>
  <c r="D46" i="143"/>
  <c r="E46" i="143"/>
  <c r="C37" i="143"/>
  <c r="C19" i="143" l="1"/>
  <c r="E19" i="143"/>
  <c r="D19" i="143"/>
  <c r="E37" i="143"/>
  <c r="E39" i="143"/>
  <c r="D37" i="143"/>
  <c r="C39" i="143"/>
  <c r="D39" i="143"/>
  <c r="C9" i="143" l="1"/>
  <c r="D9" i="143"/>
  <c r="E9" i="143"/>
</calcChain>
</file>

<file path=xl/sharedStrings.xml><?xml version="1.0" encoding="utf-8"?>
<sst xmlns="http://schemas.openxmlformats.org/spreadsheetml/2006/main" count="5124" uniqueCount="688">
  <si>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</si>
  <si>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</si>
  <si>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</si>
  <si>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</si>
  <si>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</si>
  <si>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</si>
  <si>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</si>
  <si>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</si>
  <si>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</si>
  <si>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</si>
  <si>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</si>
  <si>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</si>
  <si>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</si>
  <si>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</si>
  <si>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</si>
  <si>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</si>
  <si>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</si>
  <si>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</si>
  <si>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</si>
  <si>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</si>
  <si>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</si>
  <si>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</si>
  <si>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</si>
  <si>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</si>
  <si>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</si>
  <si>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</si>
  <si>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</si>
  <si>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</si>
  <si>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</si>
  <si>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</si>
  <si>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</si>
  <si>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</si>
  <si>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</si>
  <si>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</si>
  <si>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</si>
  <si>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</si>
  <si>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</si>
  <si>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</si>
  <si>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</si>
  <si>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</si>
  <si>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</si>
  <si>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</si>
  <si>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</si>
  <si>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</si>
  <si>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</si>
  <si>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</si>
  <si>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</si>
  <si>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</si>
  <si>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</si>
  <si>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</si>
  <si>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</si>
  <si>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</si>
  <si>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</si>
  <si>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</si>
  <si>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</si>
  <si>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</si>
  <si>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</si>
  <si>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</si>
  <si>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</si>
  <si>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</si>
  <si>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</si>
  <si>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</si>
  <si>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</si>
  <si>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</si>
  <si>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</si>
  <si>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</si>
  <si>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</si>
  <si>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</si>
  <si>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</si>
  <si>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</si>
  <si>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</si>
  <si>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</si>
  <si>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</si>
  <si>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</si>
  <si>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</si>
  <si>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</si>
  <si>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</si>
  <si>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</si>
  <si>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</si>
  <si>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</si>
  <si>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</si>
  <si>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</si>
  <si>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</si>
  <si>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</si>
  <si>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</si>
  <si>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</si>
  <si>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</si>
  <si>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</si>
  <si>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</si>
  <si>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</si>
  <si>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</si>
  <si>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</si>
  <si>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</si>
  <si>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</si>
  <si>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</si>
  <si>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</si>
  <si>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</si>
  <si>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</si>
  <si>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</si>
  <si>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</si>
  <si>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</si>
  <si>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</si>
  <si>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</si>
  <si>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</si>
  <si>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</si>
  <si>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</si>
  <si>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</si>
  <si>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</si>
  <si>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</si>
  <si>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</si>
  <si>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</si>
  <si>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</si>
  <si>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</si>
  <si>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</si>
  <si>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</si>
  <si>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</si>
  <si>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</si>
  <si>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</si>
  <si>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</si>
  <si>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</si>
  <si>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</si>
  <si>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</si>
  <si>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</si>
  <si>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</si>
  <si>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</si>
  <si>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</si>
  <si>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</si>
  <si>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</si>
  <si>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</si>
  <si>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</si>
  <si>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</si>
  <si>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</si>
  <si>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</si>
  <si>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</si>
  <si>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</si>
  <si>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</si>
  <si>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</si>
  <si>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</si>
  <si>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</si>
  <si>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</si>
  <si>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</si>
  <si>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</si>
  <si>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</si>
  <si>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</si>
  <si>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</si>
  <si>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</si>
  <si>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</si>
  <si>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</si>
  <si>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</si>
  <si>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</si>
  <si>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</si>
  <si>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</si>
  <si>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</si>
  <si>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</si>
  <si>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</si>
  <si>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</si>
  <si>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</si>
  <si>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</si>
  <si>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</si>
  <si>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</si>
  <si>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</si>
  <si>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</si>
  <si>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</si>
  <si>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</si>
  <si>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</si>
  <si>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</si>
  <si>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</si>
  <si>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</si>
  <si>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</si>
  <si>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</si>
  <si>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</si>
  <si>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</si>
  <si>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</si>
  <si>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</si>
  <si>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</si>
  <si>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</si>
  <si>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</si>
  <si>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</si>
  <si>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</si>
  <si>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</si>
  <si>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</si>
  <si>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</si>
  <si>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</si>
  <si>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</si>
  <si>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</si>
  <si>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</si>
  <si>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</si>
  <si>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</si>
  <si>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</si>
  <si>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</si>
  <si>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</si>
  <si>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</si>
  <si>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</si>
  <si>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</si>
  <si>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</si>
  <si>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</si>
  <si>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</si>
  <si>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</si>
  <si>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</si>
  <si>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</si>
  <si>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</si>
  <si>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</si>
  <si>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</si>
  <si>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</si>
  <si>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  <charset val="204"/>
      </rPr>
      <t xml:space="preserve">  "</t>
    </r>
    <r>
      <rPr>
        <sz val="12"/>
        <rFont val="Times New Roman"/>
        <family val="1"/>
        <charset val="204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</si>
  <si>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</si>
  <si>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</si>
  <si>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</si>
  <si>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</si>
  <si>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</si>
  <si>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</si>
  <si>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</si>
  <si>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</si>
  <si>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</si>
  <si>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</si>
  <si>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</si>
  <si>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</si>
  <si>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</si>
  <si>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</si>
  <si>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</si>
  <si>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</si>
  <si>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</si>
  <si>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</si>
  <si>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</si>
  <si>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</si>
  <si>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</si>
  <si>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</si>
  <si>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</si>
  <si>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</si>
  <si>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</si>
  <si>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</si>
  <si>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</si>
  <si>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</si>
  <si>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</si>
  <si>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</si>
  <si>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</si>
  <si>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</si>
  <si>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</si>
  <si>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</si>
  <si>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</si>
  <si>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</si>
  <si>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</si>
  <si>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</si>
  <si>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</si>
  <si>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</si>
  <si>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</si>
  <si>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</si>
  <si>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  <charset val="204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</si>
  <si>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</si>
  <si>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</si>
  <si>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</si>
  <si>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</si>
  <si>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</si>
  <si>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</si>
  <si>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</si>
  <si>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</si>
  <si>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</si>
  <si>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</si>
  <si>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</si>
  <si>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</si>
  <si>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</si>
  <si>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</si>
  <si>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</si>
  <si>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</si>
  <si>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</si>
  <si>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</si>
  <si>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</si>
  <si>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</si>
  <si>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</si>
  <si>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</si>
  <si>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</si>
  <si>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</si>
  <si>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</si>
  <si>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</si>
  <si>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</si>
  <si>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</si>
  <si>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</si>
  <si>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131F220100</t>
  </si>
  <si>
    <t>142R3S1090</t>
  </si>
  <si>
    <t>2022 год</t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</si>
  <si>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</si>
  <si>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</si>
  <si>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</si>
  <si>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</si>
  <si>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</si>
  <si>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</si>
  <si>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</si>
  <si>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</si>
  <si>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</si>
  <si>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</si>
  <si>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</si>
  <si>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</si>
  <si>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</si>
  <si>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</si>
  <si>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</si>
  <si>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</si>
  <si>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</si>
  <si>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</si>
  <si>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</si>
  <si>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</si>
  <si>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</si>
  <si>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Подпрограмма "Обеспечение безопасности муниципальных учреждений"</t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</si>
  <si>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</si>
  <si>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</si>
  <si>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</si>
  <si>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</si>
  <si>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</si>
  <si>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</si>
  <si>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</si>
  <si>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 xml:space="preserve">Обеспечение развития и укрепления материально-технической базы муниципальных домов культуры 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</si>
  <si>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</si>
  <si>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</si>
  <si>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</si>
  <si>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</si>
  <si>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</si>
  <si>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</si>
  <si>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</si>
  <si>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</si>
  <si>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</si>
  <si>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</si>
  <si>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</si>
  <si>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</si>
  <si>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000 01 03 00 00 00 0000 000</t>
  </si>
  <si>
    <t>000 01 03 01 00 00 0000 800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</si>
  <si>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</si>
  <si>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</si>
  <si>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</si>
  <si>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</si>
  <si>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</si>
  <si>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</si>
  <si>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</si>
  <si>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</si>
  <si>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</si>
  <si>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</si>
  <si>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</si>
  <si>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</si>
  <si>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</si>
  <si>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</si>
  <si>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</si>
  <si>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</si>
  <si>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</si>
  <si>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 xml:space="preserve">11103L3040  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</si>
  <si>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</si>
  <si>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</si>
  <si>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</si>
  <si>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</si>
  <si>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</si>
  <si>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</si>
  <si>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</si>
  <si>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муниципального образования город Торжок на 2021 год и на плановый период 2022 и 2023 годов</t>
  </si>
  <si>
    <t>Распределение бюджетных ассигнований  бюджета 		
муниципального образования город Торжок  по разделам и подразделам классификации		
расходов бюджетов на 2021 год и на плановый период 2022 и 2023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</si>
  <si>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</si>
  <si>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</si>
  <si>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муниципального образования  город Торжок  
на 2021 год и на плановый период 2022 и 2023 годов</t>
  </si>
  <si>
    <t>Комитет по управлению имуществом муниципального образования городской округ город Торжок Тверской области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</si>
  <si>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</si>
  <si>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2021 год и на плановый период 
2022 и 2023 годов</t>
    </r>
  </si>
  <si>
    <t>Осуществление отдельных государственных полномочий по подготовке и проведению Всероссийской переписи населения</t>
  </si>
  <si>
    <t>Мероприятие "Реорганизация инфраструктуры поддержки субъектов малого и среднего предпринимательства на территории города"</t>
  </si>
  <si>
    <t>Осуществление ликвидационных и реорганизационных мероприятий</t>
  </si>
  <si>
    <t>14301S0110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</si>
  <si>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</si>
  <si>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</si>
  <si>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r>
      <t>Реализация программ по поддержке местных инициатив на условиях софинансирования</t>
    </r>
    <r>
      <rPr>
        <i/>
        <sz val="12"/>
        <rFont val="Times New Roman"/>
        <family val="1"/>
        <charset val="204"/>
      </rPr>
      <t xml:space="preserve"> </t>
    </r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</si>
  <si>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</si>
  <si>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</si>
  <si>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</si>
  <si>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</si>
  <si>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</si>
  <si>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</si>
  <si>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</si>
  <si>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</si>
  <si>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</si>
  <si>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</si>
  <si>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</si>
  <si>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</si>
  <si>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</si>
  <si>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</si>
  <si>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</si>
  <si>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</si>
  <si>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Приложение 5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</si>
  <si>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</si>
  <si>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2021 год и на плановый период 2022 и 2023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</si>
  <si>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</si>
  <si>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</si>
  <si>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</si>
  <si>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</si>
  <si>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</si>
  <si>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</si>
  <si>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</si>
  <si>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</si>
  <si>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</si>
  <si>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</si>
  <si>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</si>
  <si>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</si>
  <si>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</si>
  <si>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</si>
  <si>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</si>
  <si>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</si>
  <si>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</si>
  <si>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</si>
  <si>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</si>
  <si>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</si>
  <si>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</si>
  <si>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</si>
  <si>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</si>
  <si>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</si>
  <si>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</si>
  <si>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</si>
  <si>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</si>
  <si>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</si>
  <si>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</si>
  <si>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</si>
  <si>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</si>
  <si>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</si>
  <si>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</si>
  <si>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</si>
  <si>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</si>
  <si>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</si>
  <si>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</si>
  <si>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</si>
  <si>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</si>
  <si>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</si>
  <si>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</si>
  <si>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</si>
  <si>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</si>
  <si>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</si>
  <si>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</si>
  <si>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</si>
  <si>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</si>
  <si>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</si>
  <si>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</si>
  <si>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</si>
  <si>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</si>
  <si>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</si>
  <si>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</si>
  <si>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</si>
  <si>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</si>
  <si>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</si>
  <si>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</si>
  <si>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</si>
  <si>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</si>
  <si>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</si>
  <si>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</si>
  <si>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</si>
  <si>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</si>
  <si>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</si>
  <si>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</si>
  <si>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</si>
  <si>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</si>
  <si>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</si>
  <si>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</si>
  <si>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</si>
  <si>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</si>
  <si>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</si>
  <si>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</si>
  <si>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</si>
  <si>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</si>
  <si>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</si>
  <si>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</si>
  <si>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</si>
  <si>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</si>
  <si>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</si>
  <si>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</si>
  <si>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</si>
  <si>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</si>
  <si>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</si>
  <si>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</si>
  <si>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</si>
  <si>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</si>
  <si>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</si>
  <si>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</si>
  <si>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</si>
  <si>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</si>
  <si>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</si>
  <si>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</si>
  <si>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</si>
  <si>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</si>
  <si>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</si>
  <si>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</si>
  <si>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</si>
  <si>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</si>
  <si>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</si>
  <si>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</si>
  <si>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</si>
  <si>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</si>
  <si>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</si>
  <si>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</si>
  <si>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</si>
  <si>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</si>
  <si>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</si>
  <si>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</si>
  <si>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</si>
  <si>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</si>
  <si>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</si>
  <si>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</si>
  <si>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</si>
  <si>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</si>
  <si>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</si>
  <si>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</si>
  <si>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</si>
  <si>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</si>
  <si>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</si>
  <si>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</si>
  <si>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</si>
  <si>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</si>
  <si>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</si>
  <si>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</si>
  <si>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</si>
  <si>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</si>
  <si>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</si>
  <si>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</si>
  <si>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</si>
  <si>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</si>
  <si>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</si>
  <si>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</si>
  <si>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</si>
  <si>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</si>
  <si>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</si>
  <si>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</si>
  <si>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</si>
  <si>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</si>
  <si>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</si>
  <si>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</si>
  <si>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</si>
  <si>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</si>
  <si>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</si>
  <si>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</si>
  <si>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</si>
  <si>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</si>
  <si>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</si>
  <si>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</si>
  <si>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</si>
  <si>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</si>
  <si>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</si>
  <si>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</si>
  <si>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</si>
  <si>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</si>
  <si>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</si>
  <si>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</si>
  <si>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</si>
  <si>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</si>
  <si>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</si>
  <si>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</si>
  <si>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</si>
  <si>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</si>
  <si>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</si>
  <si>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</si>
  <si>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</si>
  <si>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</si>
  <si>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</si>
  <si>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</si>
  <si>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</si>
  <si>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</si>
  <si>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</si>
  <si>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</si>
  <si>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</si>
  <si>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</si>
  <si>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</si>
  <si>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</si>
  <si>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</si>
  <si>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</si>
  <si>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</si>
  <si>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</si>
  <si>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</si>
  <si>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</si>
  <si>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</si>
  <si>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</si>
  <si>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</si>
  <si>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</si>
  <si>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</si>
  <si>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</si>
  <si>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</si>
  <si>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</si>
  <si>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</si>
  <si>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</si>
  <si>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</si>
  <si>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</si>
  <si>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</si>
  <si>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</si>
  <si>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</si>
  <si>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</si>
  <si>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</si>
  <si>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</si>
  <si>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</si>
  <si>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</si>
  <si>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</si>
  <si>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</si>
  <si>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</si>
  <si>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</si>
  <si>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</si>
  <si>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</si>
  <si>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</si>
  <si>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</si>
  <si>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</si>
  <si>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</si>
  <si>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</si>
  <si>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</si>
  <si>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</si>
  <si>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</si>
  <si>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</si>
  <si>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</si>
  <si>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</si>
  <si>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</si>
  <si>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</si>
  <si>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</si>
  <si>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</si>
  <si>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</si>
  <si>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</si>
  <si>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</si>
  <si>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</si>
  <si>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</si>
  <si>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</si>
  <si>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</si>
  <si>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</si>
  <si>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</si>
  <si>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</si>
  <si>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</si>
  <si>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</si>
  <si>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</si>
  <si>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</si>
  <si>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</si>
  <si>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</si>
  <si>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</si>
  <si>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</si>
  <si>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</si>
  <si>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</si>
  <si>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</si>
  <si>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000 2 02 35469 00 0000 150</t>
  </si>
  <si>
    <t>Субвенции бюджетам на проведение Всероссийской переписи населения 2020 года</t>
  </si>
  <si>
    <t>0002 02 35469 04 0000 150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</si>
  <si>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</si>
  <si>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</si>
  <si>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</si>
  <si>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</si>
  <si>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</si>
  <si>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</si>
  <si>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</si>
  <si>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</si>
  <si>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</si>
  <si>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</si>
  <si>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</si>
  <si>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</si>
  <si>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</si>
  <si>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</si>
  <si>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</si>
  <si>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от 24.12.2020 № 14  </t>
  </si>
  <si>
    <t>Приложение 6
к решению Торжокской городской Думы
от 24.12.2020  № 14</t>
  </si>
  <si>
    <t>Приложение 7 
к решению Торжокской городской Думы
от 24.12.2020 № 14</t>
  </si>
  <si>
    <t>Приложение  8
к решению Торжокской городской Думы
от 24.12.2020  № 14</t>
  </si>
  <si>
    <t>Приложение 9
к решению Торжокской городской Думы
от 24.12.2020  № 14</t>
  </si>
  <si>
    <t>(в редакции решения Торжокской городской Думы</t>
  </si>
  <si>
    <t xml:space="preserve">к решению Торжокской городской Думы </t>
  </si>
  <si>
    <t xml:space="preserve">  от 24.12.2020  № 14   </t>
  </si>
  <si>
    <t>Мероприятие "Благоустройство территорий муниципальных образовательных организаций"</t>
  </si>
  <si>
    <t xml:space="preserve">11107S0440  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</si>
  <si>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</si>
  <si>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 сфере спорта высших достижений"</t>
  </si>
  <si>
    <t>Проведение капитального ремонта и ремонта муниципальными учреждениями</t>
  </si>
  <si>
    <t xml:space="preserve">Восстановление воинских захоронений 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</si>
  <si>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</si>
  <si>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</si>
  <si>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</si>
  <si>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Проектирование, строительство и реконструкция объектов</t>
  </si>
  <si>
    <t>142R320110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</si>
  <si>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</si>
  <si>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1520120180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</si>
  <si>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</si>
  <si>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</si>
  <si>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 xml:space="preserve">15202S1040  </t>
  </si>
  <si>
    <t>13201S9000</t>
  </si>
  <si>
    <t xml:space="preserve">  от     .     .2021  № ) </t>
  </si>
  <si>
    <t xml:space="preserve">от    .     .2021 №    ) </t>
  </si>
  <si>
    <t xml:space="preserve">от     .    .2021 № ) </t>
  </si>
  <si>
    <t>(в редакции решения Торжокской городской Думы
от     .    .2021 №   )</t>
  </si>
  <si>
    <t>(в редакции решения Торжокской городской Думы
от     .    .2021 №    )</t>
  </si>
  <si>
    <t>(в редакции решения Торжокской городской Думы
от    .   .2021 №    )</t>
  </si>
  <si>
    <t>1110720020</t>
  </si>
  <si>
    <t>13202L5191</t>
  </si>
  <si>
    <t>Обустройство и восстановление воинских захоронений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</si>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</sst>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6">
    <xf numFmtId="0" fontId="0" fillId="0" borderId="0">
      <alignment wrapText="1"/>
    </xf>
    <xf numFmtId="0" fontId="32" fillId="0" borderId="0"/>
    <xf numFmtId="0" fontId="32" fillId="0" borderId="0"/>
    <xf numFmtId="0" fontId="34" fillId="0" borderId="0"/>
    <xf numFmtId="165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164" fontId="35" fillId="0" borderId="0">
      <alignment vertical="top" wrapText="1"/>
    </xf>
    <xf numFmtId="164" fontId="37" fillId="0" borderId="0">
      <alignment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31" fillId="0" borderId="0"/>
    <xf numFmtId="164" fontId="35" fillId="0" borderId="0">
      <alignment vertical="top" wrapText="1"/>
    </xf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64" fontId="3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8" fontId="35" fillId="0" borderId="0">
      <alignment vertical="top" wrapText="1"/>
    </xf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5">
    <xf numFmtId="0" fontId="0" fillId="0" borderId="0" xfId="0">
      <alignment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164" fontId="36" fillId="0" borderId="0" xfId="12" applyNumberFormat="1" applyFont="1" applyFill="1" applyAlignment="1">
      <alignment vertical="top" wrapText="1"/>
    </xf>
    <xf numFmtId="0" fontId="40" fillId="0" borderId="3" xfId="12" applyNumberFormat="1" applyFont="1" applyFill="1" applyBorder="1" applyAlignment="1">
      <alignment horizontal="center" vertical="center" wrapText="1"/>
    </xf>
    <xf numFmtId="0" fontId="40" fillId="0" borderId="3" xfId="12" applyNumberFormat="1" applyFont="1" applyFill="1" applyBorder="1" applyAlignment="1">
      <alignment horizontal="left" vertical="center" wrapText="1"/>
    </xf>
    <xf numFmtId="167" fontId="40" fillId="0" borderId="3" xfId="12" applyNumberFormat="1" applyFont="1" applyFill="1" applyBorder="1" applyAlignment="1">
      <alignment horizontal="center" vertical="center" wrapText="1"/>
    </xf>
    <xf numFmtId="167" fontId="36" fillId="0" borderId="3" xfId="1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6" fillId="0" borderId="3" xfId="12" applyNumberFormat="1" applyFont="1" applyFill="1" applyBorder="1" applyAlignment="1">
      <alignment horizontal="left" vertical="center" wrapText="1"/>
    </xf>
    <xf numFmtId="164" fontId="36" fillId="0" borderId="0" xfId="12" applyNumberFormat="1" applyFont="1" applyFill="1" applyAlignment="1">
      <alignment vertical="center" wrapText="1"/>
    </xf>
    <xf numFmtId="49" fontId="36" fillId="0" borderId="3" xfId="12" applyNumberFormat="1" applyFont="1" applyFill="1" applyBorder="1" applyAlignment="1">
      <alignment horizontal="center" vertical="center" wrapText="1"/>
    </xf>
    <xf numFmtId="0" fontId="40" fillId="0" borderId="1" xfId="12" applyNumberFormat="1" applyFont="1" applyFill="1" applyBorder="1" applyAlignment="1">
      <alignment horizontal="center" vertical="center" wrapText="1"/>
    </xf>
    <xf numFmtId="167" fontId="36" fillId="0" borderId="1" xfId="12" applyNumberFormat="1" applyFont="1" applyFill="1" applyBorder="1" applyAlignment="1">
      <alignment horizontal="center" vertical="center" wrapText="1"/>
    </xf>
    <xf numFmtId="49" fontId="33" fillId="0" borderId="1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164" fontId="36" fillId="0" borderId="0" xfId="12" applyNumberFormat="1" applyFont="1" applyFill="1" applyAlignment="1">
      <alignment horizontal="center" vertical="center" wrapText="1"/>
    </xf>
    <xf numFmtId="167" fontId="33" fillId="0" borderId="1" xfId="12" applyNumberFormat="1" applyFont="1" applyFill="1" applyBorder="1" applyAlignment="1">
      <alignment horizontal="center" vertical="center" wrapText="1"/>
    </xf>
    <xf numFmtId="49" fontId="36" fillId="0" borderId="1" xfId="12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/>
    </xf>
    <xf numFmtId="0" fontId="36" fillId="0" borderId="1" xfId="12" applyNumberFormat="1" applyFont="1" applyFill="1" applyBorder="1" applyAlignment="1">
      <alignment vertical="center" wrapText="1"/>
    </xf>
    <xf numFmtId="0" fontId="36" fillId="0" borderId="3" xfId="12" applyNumberFormat="1" applyFont="1" applyFill="1" applyBorder="1" applyAlignment="1">
      <alignment horizontal="center" vertical="center" wrapText="1"/>
    </xf>
    <xf numFmtId="167" fontId="39" fillId="0" borderId="1" xfId="12" applyNumberFormat="1" applyFont="1" applyFill="1" applyBorder="1" applyAlignment="1">
      <alignment horizontal="center" vertical="center" wrapText="1"/>
    </xf>
    <xf numFmtId="164" fontId="33" fillId="0" borderId="0" xfId="12" applyNumberFormat="1" applyFont="1" applyFill="1" applyAlignment="1">
      <alignment vertical="top" wrapText="1"/>
    </xf>
    <xf numFmtId="0" fontId="39" fillId="0" borderId="1" xfId="12" applyNumberFormat="1" applyFont="1" applyFill="1" applyBorder="1" applyAlignment="1">
      <alignment horizontal="center" vertical="center" wrapText="1"/>
    </xf>
    <xf numFmtId="2" fontId="36" fillId="0" borderId="0" xfId="12" applyNumberFormat="1" applyFont="1" applyFill="1" applyAlignment="1">
      <alignment vertical="top" wrapText="1"/>
    </xf>
    <xf numFmtId="164" fontId="36" fillId="0" borderId="0" xfId="13" applyNumberFormat="1" applyFont="1" applyFill="1" applyAlignment="1">
      <alignment vertical="center" wrapText="1"/>
    </xf>
    <xf numFmtId="0" fontId="40" fillId="0" borderId="7" xfId="13" applyNumberFormat="1" applyFont="1" applyFill="1" applyBorder="1" applyAlignment="1">
      <alignment horizontal="center" vertical="center" wrapText="1"/>
    </xf>
    <xf numFmtId="0" fontId="40" fillId="0" borderId="7" xfId="13" applyNumberFormat="1" applyFont="1" applyFill="1" applyBorder="1" applyAlignment="1">
      <alignment horizontal="left" vertical="center" wrapText="1"/>
    </xf>
    <xf numFmtId="0" fontId="39" fillId="0" borderId="1" xfId="13" applyNumberFormat="1" applyFont="1" applyFill="1" applyBorder="1" applyAlignment="1">
      <alignment horizontal="center" vertical="center" wrapText="1"/>
    </xf>
    <xf numFmtId="164" fontId="40" fillId="0" borderId="0" xfId="13" applyNumberFormat="1" applyFont="1" applyFill="1" applyAlignment="1">
      <alignment vertical="center" wrapText="1"/>
    </xf>
    <xf numFmtId="166" fontId="40" fillId="0" borderId="7" xfId="13" applyNumberFormat="1" applyFont="1" applyFill="1" applyBorder="1" applyAlignment="1">
      <alignment horizontal="center" vertical="center" wrapText="1"/>
    </xf>
    <xf numFmtId="166" fontId="40" fillId="0" borderId="1" xfId="13" applyNumberFormat="1" applyFont="1" applyFill="1" applyBorder="1" applyAlignment="1">
      <alignment horizontal="center" vertical="center" wrapText="1"/>
    </xf>
    <xf numFmtId="166" fontId="36" fillId="0" borderId="1" xfId="13" applyNumberFormat="1" applyFont="1" applyFill="1" applyBorder="1" applyAlignment="1">
      <alignment horizontal="center" vertical="center" wrapText="1"/>
    </xf>
    <xf numFmtId="166" fontId="36" fillId="0" borderId="0" xfId="13" applyNumberFormat="1" applyFont="1" applyFill="1" applyAlignment="1">
      <alignment vertical="center" wrapText="1"/>
    </xf>
    <xf numFmtId="166" fontId="33" fillId="0" borderId="1" xfId="13" applyNumberFormat="1" applyFont="1" applyFill="1" applyBorder="1" applyAlignment="1">
      <alignment horizontal="center" vertical="center" wrapText="1"/>
    </xf>
    <xf numFmtId="0" fontId="39" fillId="0" borderId="3" xfId="12" applyNumberFormat="1" applyFont="1" applyFill="1" applyBorder="1" applyAlignment="1">
      <alignment horizontal="left" vertical="center" wrapText="1"/>
    </xf>
    <xf numFmtId="49" fontId="36" fillId="0" borderId="0" xfId="12" applyNumberFormat="1" applyFont="1" applyFill="1" applyAlignment="1">
      <alignment vertical="top" wrapText="1"/>
    </xf>
    <xf numFmtId="0" fontId="33" fillId="0" borderId="1" xfId="0" applyFont="1" applyFill="1" applyBorder="1" applyAlignment="1">
      <alignment horizontal="left" vertical="center" wrapText="1"/>
    </xf>
    <xf numFmtId="167" fontId="40" fillId="0" borderId="9" xfId="12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49" fontId="33" fillId="0" borderId="1" xfId="0" applyNumberFormat="1" applyFont="1" applyFill="1" applyBorder="1" applyAlignment="1">
      <alignment horizontal="left" vertical="center" wrapText="1"/>
    </xf>
    <xf numFmtId="164" fontId="33" fillId="0" borderId="0" xfId="12" applyNumberFormat="1" applyFont="1" applyFill="1" applyAlignment="1">
      <alignment horizontal="left" vertical="center" wrapText="1"/>
    </xf>
    <xf numFmtId="0" fontId="36" fillId="0" borderId="1" xfId="12" applyNumberFormat="1" applyFont="1" applyFill="1" applyBorder="1" applyAlignment="1">
      <alignment horizontal="left" vertical="center" wrapText="1"/>
    </xf>
    <xf numFmtId="49" fontId="38" fillId="0" borderId="1" xfId="0" applyNumberFormat="1" applyFont="1" applyFill="1" applyBorder="1" applyAlignment="1">
      <alignment horizontal="left" vertical="center" wrapText="1"/>
    </xf>
    <xf numFmtId="164" fontId="36" fillId="0" borderId="0" xfId="12" applyNumberFormat="1" applyFont="1" applyFill="1" applyAlignment="1">
      <alignment horizontal="left" vertical="center" wrapText="1"/>
    </xf>
    <xf numFmtId="0" fontId="36" fillId="0" borderId="3" xfId="13" applyNumberFormat="1" applyFont="1" applyFill="1" applyBorder="1" applyAlignment="1">
      <alignment horizontal="left" vertical="center" wrapText="1"/>
    </xf>
    <xf numFmtId="0" fontId="40" fillId="0" borderId="1" xfId="12" applyNumberFormat="1" applyFont="1" applyFill="1" applyBorder="1" applyAlignment="1">
      <alignment horizontal="left" vertical="center" wrapText="1"/>
    </xf>
    <xf numFmtId="164" fontId="36" fillId="0" borderId="0" xfId="13" applyNumberFormat="1" applyFont="1" applyFill="1" applyAlignment="1">
      <alignment horizontal="left" vertical="center" wrapText="1"/>
    </xf>
    <xf numFmtId="0" fontId="36" fillId="0" borderId="3" xfId="12" applyNumberFormat="1" applyFont="1" applyFill="1" applyBorder="1" applyAlignment="1">
      <alignment horizontal="left" vertical="center" wrapText="1"/>
    </xf>
    <xf numFmtId="0" fontId="33" fillId="0" borderId="1" xfId="12" applyNumberFormat="1" applyFont="1" applyFill="1" applyBorder="1" applyAlignment="1">
      <alignment vertical="center" wrapText="1"/>
    </xf>
    <xf numFmtId="0" fontId="36" fillId="0" borderId="1" xfId="12" applyNumberFormat="1" applyFont="1" applyFill="1" applyBorder="1" applyAlignment="1">
      <alignment horizontal="center" vertical="center" wrapText="1"/>
    </xf>
    <xf numFmtId="0" fontId="36" fillId="0" borderId="7" xfId="12" applyNumberFormat="1" applyFont="1" applyFill="1" applyBorder="1" applyAlignment="1">
      <alignment horizontal="left" vertical="center" wrapText="1"/>
    </xf>
    <xf numFmtId="167" fontId="36" fillId="0" borderId="7" xfId="12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vertical="center" wrapText="1"/>
    </xf>
    <xf numFmtId="167" fontId="40" fillId="0" borderId="1" xfId="12" applyNumberFormat="1" applyFont="1" applyFill="1" applyBorder="1" applyAlignment="1">
      <alignment horizontal="center" vertical="center" wrapText="1"/>
    </xf>
    <xf numFmtId="167" fontId="36" fillId="0" borderId="9" xfId="12" applyNumberFormat="1" applyFont="1" applyFill="1" applyBorder="1" applyAlignment="1">
      <alignment horizontal="center" vertical="center" wrapText="1"/>
    </xf>
    <xf numFmtId="0" fontId="33" fillId="0" borderId="0" xfId="0" applyFont="1" applyFill="1">
      <alignment wrapText="1"/>
    </xf>
    <xf numFmtId="0" fontId="36" fillId="0" borderId="11" xfId="12" applyNumberFormat="1" applyFont="1" applyFill="1" applyBorder="1" applyAlignment="1">
      <alignment horizontal="center" vertical="center" wrapText="1"/>
    </xf>
    <xf numFmtId="49" fontId="36" fillId="0" borderId="11" xfId="12" applyNumberFormat="1" applyFont="1" applyFill="1" applyBorder="1" applyAlignment="1">
      <alignment horizontal="center" vertical="center" wrapText="1"/>
    </xf>
    <xf numFmtId="0" fontId="36" fillId="0" borderId="9" xfId="12" applyNumberFormat="1" applyFont="1" applyFill="1" applyBorder="1" applyAlignment="1">
      <alignment horizontal="left" vertical="center" wrapText="1"/>
    </xf>
    <xf numFmtId="0" fontId="36" fillId="0" borderId="3" xfId="12" applyNumberFormat="1" applyFont="1" applyFill="1" applyBorder="1" applyAlignment="1">
      <alignment horizontal="left" vertical="center" wrapText="1"/>
    </xf>
    <xf numFmtId="167" fontId="36" fillId="0" borderId="11" xfId="12" applyNumberFormat="1" applyFont="1" applyFill="1" applyBorder="1" applyAlignment="1">
      <alignment horizontal="center" vertical="center" wrapText="1"/>
    </xf>
    <xf numFmtId="0" fontId="36" fillId="0" borderId="12" xfId="12" applyNumberFormat="1" applyFont="1" applyFill="1" applyBorder="1" applyAlignment="1">
      <alignment horizontal="center" vertical="center" wrapText="1"/>
    </xf>
    <xf numFmtId="167" fontId="36" fillId="0" borderId="12" xfId="12" applyNumberFormat="1" applyFont="1" applyFill="1" applyBorder="1" applyAlignment="1">
      <alignment horizontal="center" vertical="center" wrapText="1"/>
    </xf>
    <xf numFmtId="167" fontId="36" fillId="0" borderId="2" xfId="12" applyNumberFormat="1" applyFont="1" applyFill="1" applyBorder="1" applyAlignment="1">
      <alignment horizontal="center" vertical="center" wrapText="1"/>
    </xf>
    <xf numFmtId="164" fontId="36" fillId="0" borderId="1" xfId="12" applyNumberFormat="1" applyFont="1" applyFill="1" applyBorder="1" applyAlignment="1">
      <alignment vertical="top" wrapText="1"/>
    </xf>
    <xf numFmtId="0" fontId="36" fillId="0" borderId="7" xfId="12" applyNumberFormat="1" applyFont="1" applyFill="1" applyBorder="1" applyAlignment="1">
      <alignment horizontal="center" vertical="center" wrapText="1"/>
    </xf>
    <xf numFmtId="0" fontId="36" fillId="0" borderId="1" xfId="12" applyNumberFormat="1" applyFont="1" applyFill="1" applyBorder="1" applyAlignment="1">
      <alignment horizontal="center" vertical="center" wrapText="1"/>
    </xf>
    <xf numFmtId="0" fontId="33" fillId="0" borderId="1" xfId="12" applyNumberFormat="1" applyFont="1" applyFill="1" applyBorder="1" applyAlignment="1">
      <alignment horizontal="left" vertical="center" wrapText="1"/>
    </xf>
    <xf numFmtId="167" fontId="36" fillId="0" borderId="5" xfId="12" applyNumberFormat="1" applyFont="1" applyFill="1" applyBorder="1" applyAlignment="1">
      <alignment horizontal="center" vertical="center" wrapText="1"/>
    </xf>
    <xf numFmtId="167" fontId="36" fillId="0" borderId="15" xfId="12" applyNumberFormat="1" applyFont="1" applyFill="1" applyBorder="1" applyAlignment="1">
      <alignment horizontal="center" vertical="center" wrapText="1"/>
    </xf>
    <xf numFmtId="0" fontId="36" fillId="0" borderId="12" xfId="12" applyNumberFormat="1" applyFont="1" applyFill="1" applyBorder="1" applyAlignment="1">
      <alignment horizontal="left" vertical="center" wrapText="1"/>
    </xf>
    <xf numFmtId="0" fontId="36" fillId="0" borderId="13" xfId="12" applyNumberFormat="1" applyFont="1" applyFill="1" applyBorder="1" applyAlignment="1">
      <alignment horizontal="center" vertical="center" wrapText="1"/>
    </xf>
    <xf numFmtId="0" fontId="40" fillId="0" borderId="4" xfId="12" applyNumberFormat="1" applyFont="1" applyFill="1" applyBorder="1" applyAlignment="1">
      <alignment horizontal="center" vertical="center" wrapText="1"/>
    </xf>
    <xf numFmtId="164" fontId="36" fillId="0" borderId="0" xfId="13" applyNumberFormat="1" applyFont="1" applyFill="1" applyBorder="1" applyAlignment="1">
      <alignment vertical="center" wrapText="1"/>
    </xf>
    <xf numFmtId="164" fontId="36" fillId="0" borderId="0" xfId="13" applyNumberFormat="1" applyFont="1" applyFill="1" applyBorder="1" applyAlignment="1">
      <alignment horizontal="left" vertical="center" wrapText="1"/>
    </xf>
    <xf numFmtId="166" fontId="36" fillId="0" borderId="0" xfId="13" applyNumberFormat="1" applyFont="1" applyFill="1" applyBorder="1" applyAlignment="1">
      <alignment vertical="center" wrapText="1"/>
    </xf>
    <xf numFmtId="164" fontId="40" fillId="0" borderId="0" xfId="13" applyNumberFormat="1" applyFont="1" applyFill="1" applyBorder="1" applyAlignment="1">
      <alignment vertical="center" wrapText="1"/>
    </xf>
    <xf numFmtId="49" fontId="33" fillId="0" borderId="1" xfId="0" applyNumberFormat="1" applyFont="1" applyBorder="1" applyAlignment="1">
      <alignment horizontal="center" vertical="center"/>
    </xf>
    <xf numFmtId="0" fontId="33" fillId="0" borderId="0" xfId="0" applyFont="1">
      <alignment wrapText="1"/>
    </xf>
    <xf numFmtId="0" fontId="33" fillId="0" borderId="1" xfId="0" applyFont="1" applyBorder="1" applyAlignment="1">
      <alignment horizontal="center" wrapText="1"/>
    </xf>
    <xf numFmtId="4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166" fontId="39" fillId="0" borderId="1" xfId="0" applyNumberFormat="1" applyFont="1" applyBorder="1" applyAlignment="1">
      <alignment horizontal="center" vertical="center"/>
    </xf>
    <xf numFmtId="166" fontId="33" fillId="0" borderId="1" xfId="0" applyNumberFormat="1" applyFont="1" applyBorder="1" applyAlignment="1">
      <alignment horizontal="center" vertical="center"/>
    </xf>
    <xf numFmtId="166" fontId="33" fillId="0" borderId="1" xfId="0" applyNumberFormat="1" applyFont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 wrapText="1"/>
    </xf>
    <xf numFmtId="166" fontId="36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horizontal="left" vertical="center" wrapText="1"/>
    </xf>
    <xf numFmtId="167" fontId="33" fillId="0" borderId="1" xfId="51" applyNumberFormat="1" applyFont="1" applyFill="1" applyBorder="1" applyAlignment="1">
      <alignment horizontal="center" vertical="center"/>
    </xf>
    <xf numFmtId="166" fontId="33" fillId="0" borderId="17" xfId="5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49" fontId="33" fillId="0" borderId="0" xfId="131" applyNumberFormat="1" applyFont="1" applyFill="1" applyBorder="1" applyAlignment="1">
      <alignment horizontal="center" vertical="center"/>
    </xf>
    <xf numFmtId="0" fontId="33" fillId="0" borderId="0" xfId="131" applyFont="1" applyAlignment="1">
      <alignment vertical="center"/>
    </xf>
    <xf numFmtId="0" fontId="33" fillId="0" borderId="0" xfId="131" applyFont="1" applyFill="1" applyBorder="1" applyAlignment="1">
      <alignment horizontal="left" vertical="center" wrapText="1"/>
    </xf>
    <xf numFmtId="0" fontId="45" fillId="0" borderId="0" xfId="131" applyFont="1"/>
    <xf numFmtId="0" fontId="33" fillId="0" borderId="0" xfId="131" applyFont="1" applyAlignment="1">
      <alignment horizontal="center"/>
    </xf>
    <xf numFmtId="0" fontId="33" fillId="0" borderId="0" xfId="131" applyFont="1" applyFill="1"/>
    <xf numFmtId="0" fontId="39" fillId="0" borderId="0" xfId="131" applyFont="1" applyFill="1" applyBorder="1" applyAlignment="1">
      <alignment horizontal="center" vertical="center" wrapText="1"/>
    </xf>
    <xf numFmtId="0" fontId="39" fillId="0" borderId="1" xfId="131" applyFont="1" applyFill="1" applyBorder="1" applyAlignment="1">
      <alignment horizontal="center" vertical="center"/>
    </xf>
    <xf numFmtId="49" fontId="39" fillId="0" borderId="1" xfId="131" applyNumberFormat="1" applyFont="1" applyFill="1" applyBorder="1" applyAlignment="1">
      <alignment horizontal="center" vertical="center"/>
    </xf>
    <xf numFmtId="0" fontId="39" fillId="0" borderId="1" xfId="131" applyFont="1" applyFill="1" applyBorder="1" applyAlignment="1">
      <alignment horizontal="justify" vertical="center" wrapText="1"/>
    </xf>
    <xf numFmtId="167" fontId="39" fillId="0" borderId="1" xfId="131" applyNumberFormat="1" applyFont="1" applyFill="1" applyBorder="1" applyAlignment="1">
      <alignment horizontal="center" vertical="center"/>
    </xf>
    <xf numFmtId="49" fontId="33" fillId="0" borderId="1" xfId="131" applyNumberFormat="1" applyFont="1" applyFill="1" applyBorder="1" applyAlignment="1">
      <alignment horizontal="center" vertical="center"/>
    </xf>
    <xf numFmtId="0" fontId="33" fillId="0" borderId="1" xfId="131" applyFont="1" applyFill="1" applyBorder="1" applyAlignment="1">
      <alignment horizontal="justify" vertical="center" wrapText="1"/>
    </xf>
    <xf numFmtId="167" fontId="33" fillId="0" borderId="1" xfId="131" applyNumberFormat="1" applyFont="1" applyFill="1" applyBorder="1" applyAlignment="1">
      <alignment horizontal="center" vertical="center"/>
    </xf>
    <xf numFmtId="0" fontId="45" fillId="0" borderId="0" xfId="131" applyFont="1" applyFill="1"/>
    <xf numFmtId="0" fontId="33" fillId="0" borderId="1" xfId="131" applyFont="1" applyFill="1" applyBorder="1" applyAlignment="1">
      <alignment horizontal="justify" vertical="top" wrapText="1"/>
    </xf>
    <xf numFmtId="0" fontId="33" fillId="0" borderId="1" xfId="131" applyFont="1" applyFill="1" applyBorder="1" applyAlignment="1">
      <alignment horizontal="left" vertical="top" wrapText="1"/>
    </xf>
    <xf numFmtId="49" fontId="39" fillId="0" borderId="1" xfId="131" applyNumberFormat="1" applyFont="1" applyBorder="1" applyAlignment="1">
      <alignment horizontal="center" vertical="center"/>
    </xf>
    <xf numFmtId="49" fontId="33" fillId="0" borderId="1" xfId="131" applyNumberFormat="1" applyFont="1" applyBorder="1" applyAlignment="1">
      <alignment horizontal="center" vertical="center"/>
    </xf>
    <xf numFmtId="167" fontId="33" fillId="0" borderId="1" xfId="131" applyNumberFormat="1" applyFont="1" applyFill="1" applyBorder="1" applyAlignment="1">
      <alignment horizontal="center" vertical="center" wrapText="1"/>
    </xf>
    <xf numFmtId="0" fontId="33" fillId="0" borderId="1" xfId="131" applyFont="1" applyBorder="1" applyAlignment="1">
      <alignment horizontal="center" vertical="center"/>
    </xf>
    <xf numFmtId="0" fontId="33" fillId="0" borderId="1" xfId="131" applyFont="1" applyFill="1" applyBorder="1" applyAlignment="1">
      <alignment horizontal="left" vertical="center" wrapText="1"/>
    </xf>
    <xf numFmtId="0" fontId="33" fillId="0" borderId="1" xfId="131" applyFont="1" applyFill="1" applyBorder="1" applyAlignment="1">
      <alignment horizontal="left" wrapText="1"/>
    </xf>
    <xf numFmtId="0" fontId="39" fillId="0" borderId="1" xfId="131" applyFont="1" applyFill="1" applyBorder="1" applyAlignment="1">
      <alignment horizontal="justify" vertical="top" wrapText="1"/>
    </xf>
    <xf numFmtId="49" fontId="33" fillId="0" borderId="1" xfId="131" applyNumberFormat="1" applyFont="1" applyFill="1" applyBorder="1" applyAlignment="1">
      <alignment horizontal="center" vertical="center" wrapText="1"/>
    </xf>
    <xf numFmtId="0" fontId="39" fillId="0" borderId="1" xfId="131" applyNumberFormat="1" applyFont="1" applyFill="1" applyBorder="1" applyAlignment="1" applyProtection="1">
      <alignment horizontal="center" vertical="center"/>
    </xf>
    <xf numFmtId="0" fontId="39" fillId="0" borderId="1" xfId="131" applyNumberFormat="1" applyFont="1" applyFill="1" applyBorder="1" applyAlignment="1" applyProtection="1">
      <alignment horizontal="justify" vertical="center" wrapText="1"/>
    </xf>
    <xf numFmtId="0" fontId="33" fillId="0" borderId="1" xfId="131" applyNumberFormat="1" applyFont="1" applyFill="1" applyBorder="1" applyAlignment="1" applyProtection="1">
      <alignment horizontal="center" vertical="center"/>
    </xf>
    <xf numFmtId="0" fontId="33" fillId="0" borderId="1" xfId="131" applyNumberFormat="1" applyFont="1" applyFill="1" applyBorder="1" applyAlignment="1" applyProtection="1">
      <alignment horizontal="justify" vertical="center" wrapText="1"/>
    </xf>
    <xf numFmtId="0" fontId="39" fillId="0" borderId="1" xfId="132" applyNumberFormat="1" applyFont="1" applyFill="1" applyBorder="1" applyAlignment="1" applyProtection="1">
      <alignment horizontal="center" vertical="center"/>
    </xf>
    <xf numFmtId="0" fontId="39" fillId="0" borderId="1" xfId="132" applyNumberFormat="1" applyFont="1" applyFill="1" applyBorder="1" applyAlignment="1" applyProtection="1">
      <alignment horizontal="justify" vertical="center" wrapText="1"/>
    </xf>
    <xf numFmtId="0" fontId="33" fillId="0" borderId="1" xfId="131" applyNumberFormat="1" applyFont="1" applyFill="1" applyBorder="1" applyAlignment="1" applyProtection="1">
      <alignment horizontal="center" vertical="center" wrapText="1"/>
    </xf>
    <xf numFmtId="0" fontId="33" fillId="0" borderId="1" xfId="132" applyNumberFormat="1" applyFont="1" applyFill="1" applyBorder="1" applyAlignment="1" applyProtection="1">
      <alignment horizontal="left" vertical="top" wrapText="1"/>
    </xf>
    <xf numFmtId="49" fontId="33" fillId="0" borderId="1" xfId="133" applyNumberFormat="1" applyFont="1" applyFill="1" applyBorder="1" applyAlignment="1">
      <alignment horizontal="center" vertical="center"/>
    </xf>
    <xf numFmtId="0" fontId="33" fillId="0" borderId="1" xfId="133" applyNumberFormat="1" applyFont="1" applyFill="1" applyBorder="1" applyAlignment="1" applyProtection="1">
      <alignment horizontal="justify" vertical="center" wrapText="1"/>
    </xf>
    <xf numFmtId="49" fontId="33" fillId="0" borderId="1" xfId="132" applyNumberFormat="1" applyFont="1" applyFill="1" applyBorder="1" applyAlignment="1">
      <alignment horizontal="center" vertical="center"/>
    </xf>
    <xf numFmtId="0" fontId="33" fillId="0" borderId="1" xfId="132" applyNumberFormat="1" applyFont="1" applyFill="1" applyBorder="1" applyAlignment="1" applyProtection="1">
      <alignment horizontal="justify" vertical="center" wrapText="1"/>
    </xf>
    <xf numFmtId="49" fontId="33" fillId="0" borderId="1" xfId="133" applyNumberFormat="1" applyFont="1" applyFill="1" applyBorder="1" applyAlignment="1">
      <alignment horizontal="center" vertical="center" wrapText="1"/>
    </xf>
    <xf numFmtId="0" fontId="33" fillId="0" borderId="1" xfId="131" applyNumberFormat="1" applyFont="1" applyFill="1" applyBorder="1" applyAlignment="1" applyProtection="1">
      <alignment horizontal="justify" vertical="top" wrapText="1"/>
    </xf>
    <xf numFmtId="0" fontId="44" fillId="0" borderId="0" xfId="131" applyFont="1"/>
    <xf numFmtId="0" fontId="45" fillId="0" borderId="0" xfId="131" applyFont="1" applyAlignment="1">
      <alignment wrapText="1"/>
    </xf>
    <xf numFmtId="0" fontId="39" fillId="0" borderId="1" xfId="131" applyFont="1" applyFill="1" applyBorder="1" applyAlignment="1">
      <alignment horizontal="left" vertical="center" wrapText="1"/>
    </xf>
    <xf numFmtId="2" fontId="33" fillId="0" borderId="0" xfId="131" applyNumberFormat="1" applyFont="1" applyFill="1"/>
    <xf numFmtId="0" fontId="45" fillId="0" borderId="0" xfId="131" applyFont="1" applyFill="1" applyAlignment="1">
      <alignment wrapText="1"/>
    </xf>
    <xf numFmtId="4" fontId="33" fillId="0" borderId="0" xfId="131" applyNumberFormat="1" applyFont="1" applyFill="1"/>
    <xf numFmtId="0" fontId="33" fillId="0" borderId="0" xfId="131" applyFont="1" applyFill="1" applyBorder="1" applyAlignment="1">
      <alignment horizontal="right" vertical="center"/>
    </xf>
    <xf numFmtId="0" fontId="36" fillId="0" borderId="0" xfId="12" applyNumberFormat="1" applyFont="1" applyFill="1" applyAlignment="1">
      <alignment horizontal="right" vertical="center" wrapText="1"/>
    </xf>
    <xf numFmtId="0" fontId="36" fillId="0" borderId="0" xfId="12" applyNumberFormat="1" applyFont="1" applyFill="1" applyAlignment="1">
      <alignment horizontal="right" vertical="center" wrapText="1"/>
    </xf>
    <xf numFmtId="0" fontId="36" fillId="0" borderId="4" xfId="12" applyNumberFormat="1" applyFont="1" applyFill="1" applyBorder="1" applyAlignment="1">
      <alignment horizontal="center" vertical="center" wrapText="1"/>
    </xf>
    <xf numFmtId="0" fontId="36" fillId="0" borderId="0" xfId="12" applyNumberFormat="1" applyFont="1" applyFill="1" applyAlignment="1">
      <alignment horizontal="right" vertical="top" wrapText="1"/>
    </xf>
    <xf numFmtId="0" fontId="36" fillId="0" borderId="1" xfId="12" applyNumberFormat="1" applyFont="1" applyFill="1" applyBorder="1" applyAlignment="1">
      <alignment horizontal="center" vertical="center" wrapText="1"/>
    </xf>
    <xf numFmtId="0" fontId="33" fillId="0" borderId="1" xfId="12" applyNumberFormat="1" applyFont="1" applyFill="1" applyBorder="1" applyAlignment="1">
      <alignment horizontal="left" vertical="center" wrapText="1"/>
    </xf>
    <xf numFmtId="0" fontId="33" fillId="0" borderId="1" xfId="12" applyNumberFormat="1" applyFont="1" applyFill="1" applyBorder="1" applyAlignment="1">
      <alignment horizontal="center" vertical="center" wrapText="1"/>
    </xf>
    <xf numFmtId="0" fontId="36" fillId="0" borderId="3" xfId="12" applyNumberFormat="1" applyFont="1" applyFill="1" applyBorder="1" applyAlignment="1">
      <alignment horizontal="center" vertical="center" wrapText="1"/>
    </xf>
    <xf numFmtId="0" fontId="36" fillId="0" borderId="3" xfId="12" applyNumberFormat="1" applyFont="1" applyFill="1" applyBorder="1" applyAlignment="1">
      <alignment horizontal="left" vertical="center" wrapText="1"/>
    </xf>
    <xf numFmtId="0" fontId="36" fillId="0" borderId="0" xfId="13" applyNumberFormat="1" applyFont="1" applyFill="1" applyAlignment="1">
      <alignment horizontal="right" vertical="center" wrapText="1"/>
    </xf>
    <xf numFmtId="0" fontId="36" fillId="0" borderId="3" xfId="13" applyNumberFormat="1" applyFont="1" applyFill="1" applyBorder="1" applyAlignment="1">
      <alignment horizontal="center" vertical="center" wrapText="1"/>
    </xf>
    <xf numFmtId="166" fontId="36" fillId="0" borderId="3" xfId="13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horizontal="center" vertical="center" wrapText="1"/>
    </xf>
    <xf numFmtId="167" fontId="33" fillId="0" borderId="2" xfId="0" applyNumberFormat="1" applyFont="1" applyFill="1" applyBorder="1" applyAlignment="1">
      <alignment horizontal="center" vertical="center" wrapText="1"/>
    </xf>
    <xf numFmtId="0" fontId="36" fillId="0" borderId="1" xfId="12" applyNumberFormat="1" applyFont="1" applyFill="1" applyBorder="1" applyAlignment="1">
      <alignment horizontal="center" vertical="center" wrapText="1"/>
    </xf>
    <xf numFmtId="0" fontId="33" fillId="0" borderId="1" xfId="12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49" fontId="39" fillId="0" borderId="1" xfId="0" applyNumberFormat="1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131" applyFont="1" applyFill="1" applyBorder="1" applyAlignment="1">
      <alignment horizontal="right" vertical="center" wrapText="1"/>
    </xf>
    <xf numFmtId="0" fontId="33" fillId="0" borderId="0" xfId="131" applyFont="1" applyFill="1" applyBorder="1" applyAlignment="1">
      <alignment horizontal="right" vertical="center"/>
    </xf>
    <xf numFmtId="0" fontId="39" fillId="0" borderId="0" xfId="131" applyFont="1" applyFill="1" applyBorder="1" applyAlignment="1">
      <alignment horizontal="center" vertical="center" wrapText="1"/>
    </xf>
    <xf numFmtId="49" fontId="39" fillId="0" borderId="1" xfId="131" applyNumberFormat="1" applyFont="1" applyFill="1" applyBorder="1" applyAlignment="1">
      <alignment horizontal="center" vertical="center" wrapText="1"/>
    </xf>
    <xf numFmtId="0" fontId="39" fillId="0" borderId="1" xfId="131" applyFont="1" applyFill="1" applyBorder="1" applyAlignment="1">
      <alignment horizontal="center" vertical="center" wrapText="1"/>
    </xf>
    <xf numFmtId="0" fontId="36" fillId="0" borderId="7" xfId="12" applyNumberFormat="1" applyFont="1" applyFill="1" applyBorder="1" applyAlignment="1">
      <alignment horizontal="center" vertical="center" wrapText="1"/>
    </xf>
    <xf numFmtId="0" fontId="36" fillId="0" borderId="8" xfId="12" applyNumberFormat="1" applyFont="1" applyFill="1" applyBorder="1" applyAlignment="1">
      <alignment horizontal="center" vertical="center" wrapText="1"/>
    </xf>
    <xf numFmtId="0" fontId="36" fillId="0" borderId="9" xfId="12" applyNumberFormat="1" applyFont="1" applyFill="1" applyBorder="1" applyAlignment="1">
      <alignment horizontal="center" vertical="center" wrapText="1"/>
    </xf>
    <xf numFmtId="0" fontId="36" fillId="0" borderId="0" xfId="12" applyNumberFormat="1" applyFont="1" applyFill="1" applyAlignment="1">
      <alignment horizontal="right" vertical="center" wrapText="1"/>
    </xf>
    <xf numFmtId="0" fontId="40" fillId="0" borderId="10" xfId="12" applyNumberFormat="1" applyFont="1" applyFill="1" applyBorder="1" applyAlignment="1">
      <alignment horizontal="center" vertical="center" wrapText="1"/>
    </xf>
    <xf numFmtId="0" fontId="36" fillId="0" borderId="4" xfId="12" applyNumberFormat="1" applyFont="1" applyFill="1" applyBorder="1" applyAlignment="1">
      <alignment horizontal="center" vertical="center" wrapText="1"/>
    </xf>
    <xf numFmtId="0" fontId="36" fillId="0" borderId="6" xfId="12" applyNumberFormat="1" applyFont="1" applyFill="1" applyBorder="1" applyAlignment="1">
      <alignment horizontal="center" vertical="center" wrapText="1"/>
    </xf>
    <xf numFmtId="0" fontId="36" fillId="0" borderId="5" xfId="12" applyNumberFormat="1" applyFont="1" applyFill="1" applyBorder="1" applyAlignment="1">
      <alignment horizontal="center" vertical="center" wrapText="1"/>
    </xf>
    <xf numFmtId="0" fontId="36" fillId="0" borderId="0" xfId="12" applyNumberFormat="1" applyFont="1" applyFill="1" applyAlignment="1">
      <alignment horizontal="right" vertical="top" wrapText="1"/>
    </xf>
    <xf numFmtId="0" fontId="40" fillId="0" borderId="0" xfId="12" applyNumberFormat="1" applyFont="1" applyFill="1" applyAlignment="1">
      <alignment horizontal="center" vertical="center" wrapText="1"/>
    </xf>
    <xf numFmtId="0" fontId="36" fillId="0" borderId="1" xfId="12" applyNumberFormat="1" applyFont="1" applyFill="1" applyBorder="1" applyAlignment="1">
      <alignment horizontal="center" vertical="center" wrapText="1"/>
    </xf>
    <xf numFmtId="0" fontId="33" fillId="0" borderId="1" xfId="12" applyNumberFormat="1" applyFont="1" applyFill="1" applyBorder="1" applyAlignment="1">
      <alignment horizontal="left" vertical="center" wrapText="1"/>
    </xf>
    <xf numFmtId="0" fontId="33" fillId="0" borderId="1" xfId="12" applyNumberFormat="1" applyFont="1" applyFill="1" applyBorder="1" applyAlignment="1">
      <alignment horizontal="center" vertical="center" wrapText="1"/>
    </xf>
    <xf numFmtId="0" fontId="36" fillId="0" borderId="3" xfId="12" applyNumberFormat="1" applyFont="1" applyFill="1" applyBorder="1" applyAlignment="1">
      <alignment horizontal="center" vertical="center" wrapText="1"/>
    </xf>
    <xf numFmtId="0" fontId="36" fillId="0" borderId="3" xfId="12" applyNumberFormat="1" applyFont="1" applyFill="1" applyBorder="1" applyAlignment="1">
      <alignment horizontal="left" vertical="center" wrapText="1"/>
    </xf>
    <xf numFmtId="0" fontId="36" fillId="0" borderId="0" xfId="13" applyNumberFormat="1" applyFont="1" applyFill="1" applyAlignment="1">
      <alignment horizontal="right" vertical="center" wrapText="1"/>
    </xf>
    <xf numFmtId="0" fontId="40" fillId="0" borderId="0" xfId="13" applyNumberFormat="1" applyFont="1" applyFill="1" applyAlignment="1">
      <alignment horizontal="center" vertical="center" wrapText="1"/>
    </xf>
    <xf numFmtId="0" fontId="36" fillId="0" borderId="3" xfId="13" applyNumberFormat="1" applyFont="1" applyFill="1" applyBorder="1" applyAlignment="1">
      <alignment horizontal="center" vertical="center" wrapText="1"/>
    </xf>
    <xf numFmtId="166" fontId="36" fillId="0" borderId="3" xfId="13" applyNumberFormat="1" applyFont="1" applyFill="1" applyBorder="1" applyAlignment="1">
      <alignment horizontal="center" vertical="center" wrapText="1"/>
    </xf>
    <xf numFmtId="49" fontId="39" fillId="0" borderId="1" xfId="134" applyNumberFormat="1" applyFont="1" applyFill="1" applyBorder="1" applyAlignment="1">
      <alignment horizontal="center" vertical="center"/>
    </xf>
    <xf numFmtId="0" fontId="39" fillId="0" borderId="1" xfId="134" applyNumberFormat="1" applyFont="1" applyFill="1" applyBorder="1" applyAlignment="1" applyProtection="1">
      <alignment horizontal="justify" vertical="center" wrapText="1"/>
    </xf>
    <xf numFmtId="0" fontId="33" fillId="0" borderId="1" xfId="135" applyFont="1" applyFill="1" applyBorder="1" applyAlignment="1">
      <alignment horizontal="center"/>
    </xf>
    <xf numFmtId="0" fontId="33" fillId="0" borderId="1" xfId="135" applyFont="1" applyFill="1" applyBorder="1" applyAlignment="1">
      <alignment vertical="center" wrapText="1"/>
    </xf>
  </cellXfs>
  <cellStyles count="136">
    <cellStyle name="Обычный" xfId="0" builtinId="0"/>
    <cellStyle name="Обычный 10" xfId="12"/>
    <cellStyle name="Обычный 10 2" xfId="94"/>
    <cellStyle name="Обычный 11" xfId="13"/>
    <cellStyle name="Обычный 11 2" xfId="35"/>
    <cellStyle name="Обычный 12" xfId="24"/>
    <cellStyle name="Обычный 13" xfId="25"/>
    <cellStyle name="Обычный 13 2" xfId="22"/>
    <cellStyle name="Обычный 13 2 2" xfId="36"/>
    <cellStyle name="Обычный 13 2 2 2" xfId="63"/>
    <cellStyle name="Обычный 13 2 3" xfId="37"/>
    <cellStyle name="Обычный 13 2 4" xfId="64"/>
    <cellStyle name="Обычный 13 2 5" xfId="84"/>
    <cellStyle name="Обычный 13 3" xfId="38"/>
    <cellStyle name="Обычный 13 4" xfId="65"/>
    <cellStyle name="Обычный 14" xfId="39"/>
    <cellStyle name="Обычный 15" xfId="34"/>
    <cellStyle name="Обычный 16" xfId="127"/>
    <cellStyle name="Обычный 2" xfId="1"/>
    <cellStyle name="Обычный 2 2" xfId="11"/>
    <cellStyle name="Обычный 2 2 2" xfId="40"/>
    <cellStyle name="Обычный 2 2 3" xfId="66"/>
    <cellStyle name="Обычный 2 3" xfId="14"/>
    <cellStyle name="Обычный 2 3 2" xfId="41"/>
    <cellStyle name="Обычный 2 3 3" xfId="67"/>
    <cellStyle name="Обычный 2 4" xfId="15"/>
    <cellStyle name="Обычный 2 4 2" xfId="42"/>
    <cellStyle name="Обычный 2 4 3" xfId="68"/>
    <cellStyle name="Обычный 2 5" xfId="16"/>
    <cellStyle name="Обычный 2 5 2" xfId="43"/>
    <cellStyle name="Обычный 2 5 3" xfId="69"/>
    <cellStyle name="Обычный 2 6" xfId="17"/>
    <cellStyle name="Обычный 2 6 2" xfId="44"/>
    <cellStyle name="Обычный 2 6 3" xfId="70"/>
    <cellStyle name="Обычный 2 7" xfId="18"/>
    <cellStyle name="Обычный 2 7 2" xfId="45"/>
    <cellStyle name="Обычный 2 7 3" xfId="71"/>
    <cellStyle name="Обычный 2 8" xfId="21"/>
    <cellStyle name="Обычный 2 8 2" xfId="26"/>
    <cellStyle name="Обычный 2 8 2 2" xfId="32"/>
    <cellStyle name="Обычный 2 8 2 3" xfId="61"/>
    <cellStyle name="Обычный 2 8 2 3 2" xfId="86"/>
    <cellStyle name="Обычный 2 8 2 3 3" xfId="88"/>
    <cellStyle name="Обычный 2 8 2 3 3 2" xfId="91"/>
    <cellStyle name="Обычный 2 8 2 3 3 2 2" xfId="109"/>
    <cellStyle name="Обычный 2 8 2 3 3 2 2 2" xfId="116"/>
    <cellStyle name="Обычный 2 8 2 3 3 3" xfId="95"/>
    <cellStyle name="Обычный 2 8 2 3 3 3 2" xfId="96"/>
    <cellStyle name="Обычный 2 8 2 3 3 3 2 2" xfId="98"/>
    <cellStyle name="Обычный 2 8 2 3 3 3 2 2 2" xfId="100"/>
    <cellStyle name="Обычный 2 8 2 3 3 3 2 2 2 2" xfId="103"/>
    <cellStyle name="Обычный 2 8 2 3 3 3 2 2 2 3" xfId="106"/>
    <cellStyle name="Обычный 2 8 2 3 3 3 2 2 2 3 2" xfId="111"/>
    <cellStyle name="Обычный 2 8 2 3 3 3 2 2 2 3 2 2" xfId="113"/>
    <cellStyle name="Обычный 2 8 2 3 3 3 2 2 2 3 2 2 2" xfId="118"/>
    <cellStyle name="Обычный 2 8 2 3 3 3 2 2 2 3 2 2 2 2" xfId="121"/>
    <cellStyle name="Обычный 2 8 2 3 3 3 2 2 2 3 2 2 2 2 2" xfId="124"/>
    <cellStyle name="Обычный 2 8 2 3 3 3 2 2 2 3 2 2 2 2 2 3" xfId="134"/>
    <cellStyle name="Обычный 2 8 2 3 3 3 2 2 2 3 2 2 2 2 3" xfId="128"/>
    <cellStyle name="Обычный 2 8 2 3 3 3 2 2 2 3 2 2 2 2 4" xfId="131"/>
    <cellStyle name="Обычный 2 8 2 3 3 3 2 2 3" xfId="115"/>
    <cellStyle name="Обычный 2 8 2 3 3 3 2 2 3 2" xfId="120"/>
    <cellStyle name="Обычный 2 8 2 3 3 3 2 2 3 2 2" xfId="123"/>
    <cellStyle name="Обычный 2 8 2 3 3 3 2 2 3 2 2 2" xfId="126"/>
    <cellStyle name="Обычный 2 8 2 3 3 3 2 2 3 2 2 2 3" xfId="135"/>
    <cellStyle name="Обычный 2 8 2 3 3 3 2 2 3 2 2 3" xfId="130"/>
    <cellStyle name="Обычный 2 8 2 3 3 3 2 2 3 2 2 4" xfId="133"/>
    <cellStyle name="Обычный 2 8 3" xfId="27"/>
    <cellStyle name="Обычный 2 8 3 2" xfId="46"/>
    <cellStyle name="Обычный 2 8 3 3" xfId="72"/>
    <cellStyle name="Обычный 2 8 4" xfId="28"/>
    <cellStyle name="Обычный 2 8 4 2" xfId="47"/>
    <cellStyle name="Обычный 2 8 4 3" xfId="73"/>
    <cellStyle name="Обычный 2 8 5" xfId="29"/>
    <cellStyle name="Обычный 2 8 5 2" xfId="48"/>
    <cellStyle name="Обычный 2 8 5 3" xfId="74"/>
    <cellStyle name="Обычный 2 8 6" xfId="49"/>
    <cellStyle name="Обычный 2 8 6 2" xfId="75"/>
    <cellStyle name="Обычный 2 8 7" xfId="31"/>
    <cellStyle name="Обычный 2 8 7 2" xfId="33"/>
    <cellStyle name="Обычный 2 8 7 3" xfId="62"/>
    <cellStyle name="Обычный 2 8 7 3 2" xfId="87"/>
    <cellStyle name="Обычный 2 8 7 3 3" xfId="89"/>
    <cellStyle name="Обычный 2 8 7 3 3 2" xfId="92"/>
    <cellStyle name="Обычный 2 8 7 3 3 3 2 2" xfId="102"/>
    <cellStyle name="Обычный 2 8 7 3 3 3 2 2 2" xfId="105"/>
    <cellStyle name="Обычный 2 8 7 3 3 3 2 2 3" xfId="108"/>
    <cellStyle name="Обычный 2 8 7 4" xfId="97"/>
    <cellStyle name="Обычный 2 8 7 4 2" xfId="99"/>
    <cellStyle name="Обычный 2 8 7 4 2 2" xfId="101"/>
    <cellStyle name="Обычный 2 8 7 4 2 2 2" xfId="104"/>
    <cellStyle name="Обычный 2 8 7 4 2 2 3" xfId="107"/>
    <cellStyle name="Обычный 2 8 7 4 2 2 3 2" xfId="112"/>
    <cellStyle name="Обычный 2 8 7 4 2 2 3 2 2" xfId="114"/>
    <cellStyle name="Обычный 2 8 7 4 2 2 3 2 2 2" xfId="119"/>
    <cellStyle name="Обычный 2 8 7 4 2 2 3 2 2 2 2" xfId="122"/>
    <cellStyle name="Обычный 2 8 7 4 2 2 3 2 2 2 2 2" xfId="125"/>
    <cellStyle name="Обычный 2 8 7 4 2 2 3 2 2 2 2 3" xfId="129"/>
    <cellStyle name="Обычный 2 8 7 4 2 2 3 2 2 2 2 4" xfId="132"/>
    <cellStyle name="Обычный 2 8 8" xfId="50"/>
    <cellStyle name="Обычный 2 8 9" xfId="76"/>
    <cellStyle name="Обычный 2 9" xfId="51"/>
    <cellStyle name="Обычный 3" xfId="2"/>
    <cellStyle name="Обычный 3 2" xfId="52"/>
    <cellStyle name="Обычный 4" xfId="3"/>
    <cellStyle name="Обычный 4 2" xfId="9"/>
    <cellStyle name="Обычный 4 2 2" xfId="19"/>
    <cellStyle name="Обычный 4 2 2 2" xfId="20"/>
    <cellStyle name="Обычный 4 2 2 2 2" xfId="53"/>
    <cellStyle name="Обычный 4 2 2 2 3" xfId="77"/>
    <cellStyle name="Обычный 4 2 2 3" xfId="54"/>
    <cellStyle name="Обычный 4 2 2 4" xfId="78"/>
    <cellStyle name="Обычный 4 2 3" xfId="30"/>
    <cellStyle name="Обычный 4 2 3 2" xfId="23"/>
    <cellStyle name="Обычный 4 2 3 2 2" xfId="55"/>
    <cellStyle name="Обычный 4 2 3 2 2 2" xfId="79"/>
    <cellStyle name="Обычный 4 2 3 2 3" xfId="56"/>
    <cellStyle name="Обычный 4 2 3 2 4" xfId="80"/>
    <cellStyle name="Обычный 4 2 3 2 5" xfId="85"/>
    <cellStyle name="Обычный 4 2 3 3" xfId="57"/>
    <cellStyle name="Обычный 4 2 3 4" xfId="81"/>
    <cellStyle name="Обычный 4 2 4" xfId="58"/>
    <cellStyle name="Обычный 4 2 5" xfId="82"/>
    <cellStyle name="Обычный 4 2 6" xfId="93"/>
    <cellStyle name="Обычный 4 2 6 2" xfId="110"/>
    <cellStyle name="Обычный 4 2 6 2 2" xfId="117"/>
    <cellStyle name="Обычный 4 3" xfId="59"/>
    <cellStyle name="Обычный 4 4" xfId="83"/>
    <cellStyle name="Обычный 5" xfId="5"/>
    <cellStyle name="Обычный 6" xfId="6"/>
    <cellStyle name="Обычный 7" xfId="7"/>
    <cellStyle name="Обычный 8" xfId="8"/>
    <cellStyle name="Обычный 9" xfId="10"/>
    <cellStyle name="Финансовый [0] 2" xfId="90"/>
    <cellStyle name="Финансовый 2" xfId="4"/>
    <cellStyle name="Финансовый 2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9" workbookViewId="0">
      <selection activeCell="C28" sqref="C28"/>
    </sheetView>
  </sheetViews>
  <sheetFormatPr defaultColWidth="9.109375" defaultRowHeight="15.6" x14ac:dyDescent="0.3"/>
  <cols>
    <col min="1" max="1" width="30.5546875" style="87" customWidth="1"/>
    <col min="2" max="2" width="51.5546875" style="87" customWidth="1"/>
    <col min="3" max="3" width="11.6640625" style="96" customWidth="1"/>
    <col min="4" max="5" width="11.6640625" style="87" customWidth="1"/>
    <col min="6" max="16384" width="9.109375" style="87"/>
  </cols>
  <sheetData>
    <row r="1" spans="1:5" x14ac:dyDescent="0.3">
      <c r="A1" s="174" t="s">
        <v>319</v>
      </c>
      <c r="B1" s="174"/>
      <c r="C1" s="174"/>
      <c r="D1" s="174"/>
      <c r="E1" s="174"/>
    </row>
    <row r="2" spans="1:5" x14ac:dyDescent="0.3">
      <c r="A2" s="174" t="s">
        <v>652</v>
      </c>
      <c r="B2" s="174"/>
      <c r="C2" s="174"/>
      <c r="D2" s="174"/>
      <c r="E2" s="174"/>
    </row>
    <row r="3" spans="1:5" x14ac:dyDescent="0.3">
      <c r="A3" s="174" t="s">
        <v>653</v>
      </c>
      <c r="B3" s="174"/>
      <c r="C3" s="174"/>
      <c r="D3" s="174"/>
      <c r="E3" s="174"/>
    </row>
    <row r="4" spans="1:5" x14ac:dyDescent="0.3">
      <c r="A4" s="174" t="s">
        <v>651</v>
      </c>
      <c r="B4" s="174"/>
      <c r="C4" s="174"/>
      <c r="D4" s="174"/>
      <c r="E4" s="174"/>
    </row>
    <row r="5" spans="1:5" x14ac:dyDescent="0.3">
      <c r="A5" s="174" t="s">
        <v>671</v>
      </c>
      <c r="B5" s="174"/>
      <c r="C5" s="174"/>
      <c r="D5" s="174"/>
      <c r="E5" s="174"/>
    </row>
    <row r="7" spans="1:5" x14ac:dyDescent="0.3">
      <c r="A7" s="176" t="s">
        <v>320</v>
      </c>
      <c r="B7" s="176"/>
      <c r="C7" s="176"/>
      <c r="D7" s="176"/>
      <c r="E7" s="176"/>
    </row>
    <row r="8" spans="1:5" x14ac:dyDescent="0.3">
      <c r="A8" s="176" t="s">
        <v>349</v>
      </c>
      <c r="B8" s="176"/>
      <c r="C8" s="176"/>
      <c r="D8" s="176"/>
      <c r="E8" s="176"/>
    </row>
    <row r="10" spans="1:5" x14ac:dyDescent="0.3">
      <c r="A10" s="177" t="s">
        <v>321</v>
      </c>
      <c r="B10" s="180" t="s">
        <v>18</v>
      </c>
      <c r="C10" s="183" t="s">
        <v>87</v>
      </c>
      <c r="D10" s="184"/>
      <c r="E10" s="185"/>
    </row>
    <row r="11" spans="1:5" x14ac:dyDescent="0.3">
      <c r="A11" s="178"/>
      <c r="B11" s="181"/>
      <c r="C11" s="186" t="s">
        <v>252</v>
      </c>
      <c r="D11" s="186" t="s">
        <v>88</v>
      </c>
      <c r="E11" s="186"/>
    </row>
    <row r="12" spans="1:5" x14ac:dyDescent="0.3">
      <c r="A12" s="179"/>
      <c r="B12" s="182"/>
      <c r="C12" s="186"/>
      <c r="D12" s="100" t="s">
        <v>279</v>
      </c>
      <c r="E12" s="100" t="s">
        <v>348</v>
      </c>
    </row>
    <row r="13" spans="1:5" x14ac:dyDescent="0.3">
      <c r="A13" s="98" t="s">
        <v>3</v>
      </c>
      <c r="B13" s="99">
        <v>2</v>
      </c>
      <c r="C13" s="99">
        <v>3</v>
      </c>
      <c r="D13" s="88">
        <v>4</v>
      </c>
      <c r="E13" s="88">
        <v>5</v>
      </c>
    </row>
    <row r="14" spans="1:5" ht="31.2" x14ac:dyDescent="0.3">
      <c r="A14" s="89" t="s">
        <v>322</v>
      </c>
      <c r="B14" s="90" t="s">
        <v>368</v>
      </c>
      <c r="C14" s="91">
        <f>C15</f>
        <v>-26930.799999999999</v>
      </c>
      <c r="D14" s="91">
        <f t="shared" ref="D14:E17" si="0">D15</f>
        <v>0</v>
      </c>
      <c r="E14" s="91">
        <f t="shared" si="0"/>
        <v>0</v>
      </c>
    </row>
    <row r="15" spans="1:5" ht="46.8" x14ac:dyDescent="0.3">
      <c r="A15" s="86" t="s">
        <v>369</v>
      </c>
      <c r="B15" s="45" t="s">
        <v>370</v>
      </c>
      <c r="C15" s="92">
        <f>C16</f>
        <v>-26930.799999999999</v>
      </c>
      <c r="D15" s="92">
        <f t="shared" si="0"/>
        <v>0</v>
      </c>
      <c r="E15" s="92">
        <f t="shared" si="0"/>
        <v>0</v>
      </c>
    </row>
    <row r="16" spans="1:5" ht="46.8" x14ac:dyDescent="0.3">
      <c r="A16" s="86" t="s">
        <v>323</v>
      </c>
      <c r="B16" s="45" t="s">
        <v>371</v>
      </c>
      <c r="C16" s="92">
        <f>C17</f>
        <v>-26930.799999999999</v>
      </c>
      <c r="D16" s="92">
        <f t="shared" si="0"/>
        <v>0</v>
      </c>
      <c r="E16" s="92">
        <f t="shared" si="0"/>
        <v>0</v>
      </c>
    </row>
    <row r="17" spans="1:5" ht="62.4" x14ac:dyDescent="0.3">
      <c r="A17" s="86" t="s">
        <v>372</v>
      </c>
      <c r="B17" s="45" t="s">
        <v>373</v>
      </c>
      <c r="C17" s="92">
        <f>C18</f>
        <v>-26930.799999999999</v>
      </c>
      <c r="D17" s="92">
        <f t="shared" si="0"/>
        <v>0</v>
      </c>
      <c r="E17" s="92">
        <f t="shared" si="0"/>
        <v>0</v>
      </c>
    </row>
    <row r="18" spans="1:5" ht="62.4" x14ac:dyDescent="0.3">
      <c r="A18" s="86" t="s">
        <v>324</v>
      </c>
      <c r="B18" s="45" t="s">
        <v>325</v>
      </c>
      <c r="C18" s="92">
        <f>-12930.8-14000</f>
        <v>-26930.799999999999</v>
      </c>
      <c r="D18" s="92">
        <v>0</v>
      </c>
      <c r="E18" s="92">
        <v>0</v>
      </c>
    </row>
    <row r="19" spans="1:5" ht="31.2" x14ac:dyDescent="0.3">
      <c r="A19" s="89" t="s">
        <v>326</v>
      </c>
      <c r="B19" s="90" t="s">
        <v>374</v>
      </c>
      <c r="C19" s="91">
        <f>C20+C24</f>
        <v>19623</v>
      </c>
      <c r="D19" s="91">
        <f t="shared" ref="D19:E19" si="1">D20+D24</f>
        <v>0</v>
      </c>
      <c r="E19" s="91">
        <f t="shared" si="1"/>
        <v>0</v>
      </c>
    </row>
    <row r="20" spans="1:5" x14ac:dyDescent="0.3">
      <c r="A20" s="86" t="s">
        <v>327</v>
      </c>
      <c r="B20" s="45" t="s">
        <v>328</v>
      </c>
      <c r="C20" s="92">
        <f t="shared" ref="C20:E22" si="2">C21</f>
        <v>-920246.5</v>
      </c>
      <c r="D20" s="92">
        <f t="shared" si="2"/>
        <v>-933295.7</v>
      </c>
      <c r="E20" s="92">
        <f t="shared" si="2"/>
        <v>-923196.7</v>
      </c>
    </row>
    <row r="21" spans="1:5" x14ac:dyDescent="0.3">
      <c r="A21" s="86" t="s">
        <v>329</v>
      </c>
      <c r="B21" s="45" t="s">
        <v>330</v>
      </c>
      <c r="C21" s="92">
        <f>C22</f>
        <v>-920246.5</v>
      </c>
      <c r="D21" s="92">
        <f t="shared" si="2"/>
        <v>-933295.7</v>
      </c>
      <c r="E21" s="92">
        <f t="shared" si="2"/>
        <v>-923196.7</v>
      </c>
    </row>
    <row r="22" spans="1:5" ht="31.2" x14ac:dyDescent="0.3">
      <c r="A22" s="86" t="s">
        <v>375</v>
      </c>
      <c r="B22" s="45" t="s">
        <v>376</v>
      </c>
      <c r="C22" s="92">
        <f>C23</f>
        <v>-920246.5</v>
      </c>
      <c r="D22" s="92">
        <f t="shared" si="2"/>
        <v>-933295.7</v>
      </c>
      <c r="E22" s="92">
        <f t="shared" si="2"/>
        <v>-923196.7</v>
      </c>
    </row>
    <row r="23" spans="1:5" ht="31.2" x14ac:dyDescent="0.3">
      <c r="A23" s="86" t="s">
        <v>331</v>
      </c>
      <c r="B23" s="45" t="s">
        <v>332</v>
      </c>
      <c r="C23" s="92">
        <v>-920246.5</v>
      </c>
      <c r="D23" s="100">
        <v>-933295.7</v>
      </c>
      <c r="E23" s="93">
        <v>-923196.7</v>
      </c>
    </row>
    <row r="24" spans="1:5" x14ac:dyDescent="0.3">
      <c r="A24" s="86" t="s">
        <v>333</v>
      </c>
      <c r="B24" s="45" t="s">
        <v>334</v>
      </c>
      <c r="C24" s="92">
        <f t="shared" ref="C24:E26" si="3">C25</f>
        <v>939869.5</v>
      </c>
      <c r="D24" s="92">
        <f t="shared" si="3"/>
        <v>933295.7</v>
      </c>
      <c r="E24" s="92">
        <f t="shared" si="3"/>
        <v>923196.7</v>
      </c>
    </row>
    <row r="25" spans="1:5" x14ac:dyDescent="0.3">
      <c r="A25" s="86" t="s">
        <v>335</v>
      </c>
      <c r="B25" s="45" t="s">
        <v>336</v>
      </c>
      <c r="C25" s="92">
        <f>C26</f>
        <v>939869.5</v>
      </c>
      <c r="D25" s="92">
        <f t="shared" si="3"/>
        <v>933295.7</v>
      </c>
      <c r="E25" s="92">
        <f t="shared" si="3"/>
        <v>923196.7</v>
      </c>
    </row>
    <row r="26" spans="1:5" ht="31.2" x14ac:dyDescent="0.3">
      <c r="A26" s="86" t="s">
        <v>377</v>
      </c>
      <c r="B26" s="45" t="s">
        <v>378</v>
      </c>
      <c r="C26" s="92">
        <f>C27</f>
        <v>939869.5</v>
      </c>
      <c r="D26" s="92">
        <f t="shared" si="3"/>
        <v>933295.7</v>
      </c>
      <c r="E26" s="92">
        <f t="shared" si="3"/>
        <v>923196.7</v>
      </c>
    </row>
    <row r="27" spans="1:5" ht="31.2" x14ac:dyDescent="0.3">
      <c r="A27" s="86" t="s">
        <v>337</v>
      </c>
      <c r="B27" s="45" t="s">
        <v>338</v>
      </c>
      <c r="C27" s="92">
        <f>912938.7+26930.8</f>
        <v>939869.5</v>
      </c>
      <c r="D27" s="93">
        <v>933295.7</v>
      </c>
      <c r="E27" s="93">
        <v>923196.7</v>
      </c>
    </row>
    <row r="28" spans="1:5" x14ac:dyDescent="0.3">
      <c r="A28" s="175" t="s">
        <v>379</v>
      </c>
      <c r="B28" s="175"/>
      <c r="C28" s="91">
        <f>C19+C14</f>
        <v>-7307.7999999999993</v>
      </c>
      <c r="D28" s="91">
        <f>D19+D14</f>
        <v>0</v>
      </c>
      <c r="E28" s="91">
        <f>E19+E14</f>
        <v>0</v>
      </c>
    </row>
    <row r="30" spans="1:5" x14ac:dyDescent="0.3">
      <c r="A30" s="94"/>
      <c r="B30" s="95"/>
    </row>
    <row r="31" spans="1:5" x14ac:dyDescent="0.3">
      <c r="B31" s="97"/>
    </row>
  </sheetData>
  <mergeCells count="13">
    <mergeCell ref="A1:E1"/>
    <mergeCell ref="A2:E2"/>
    <mergeCell ref="A3:E3"/>
    <mergeCell ref="A28:B28"/>
    <mergeCell ref="A4:E4"/>
    <mergeCell ref="A5:E5"/>
    <mergeCell ref="A7:E7"/>
    <mergeCell ref="A8:E8"/>
    <mergeCell ref="A10:A12"/>
    <mergeCell ref="B10:B12"/>
    <mergeCell ref="C10:E10"/>
    <mergeCell ref="C11:C12"/>
    <mergeCell ref="D11:E11"/>
  </mergeCells>
  <pageMargins left="0.59055118110236227" right="0.19685039370078741" top="0.19685039370078741" bottom="0.19685039370078741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tabSelected="1" topLeftCell="A106" zoomScale="75" zoomScaleNormal="75" workbookViewId="0">
      <selection activeCell="C108" sqref="C108"/>
    </sheetView>
  </sheetViews>
  <sheetFormatPr defaultColWidth="9.109375" defaultRowHeight="15.6" x14ac:dyDescent="0.3"/>
  <cols>
    <col min="1" max="1" width="31.6640625" style="115" bestFit="1" customWidth="1"/>
    <col min="2" max="2" width="66.5546875" style="112" customWidth="1"/>
    <col min="3" max="3" width="12.44140625" style="116" customWidth="1"/>
    <col min="4" max="5" width="12.6640625" style="116" customWidth="1"/>
    <col min="6" max="16384" width="9.109375" style="114"/>
  </cols>
  <sheetData>
    <row r="1" spans="1:5" x14ac:dyDescent="0.3">
      <c r="A1" s="111"/>
      <c r="C1" s="113"/>
      <c r="D1" s="187" t="s">
        <v>380</v>
      </c>
      <c r="E1" s="187"/>
    </row>
    <row r="2" spans="1:5" x14ac:dyDescent="0.3">
      <c r="A2" s="188" t="s">
        <v>381</v>
      </c>
      <c r="B2" s="188"/>
      <c r="C2" s="188"/>
      <c r="D2" s="188"/>
      <c r="E2" s="188"/>
    </row>
    <row r="3" spans="1:5" x14ac:dyDescent="0.3">
      <c r="B3" s="188" t="s">
        <v>646</v>
      </c>
      <c r="C3" s="188"/>
      <c r="D3" s="188"/>
      <c r="E3" s="188"/>
    </row>
    <row r="4" spans="1:5" x14ac:dyDescent="0.3">
      <c r="B4" s="188" t="s">
        <v>651</v>
      </c>
      <c r="C4" s="188"/>
      <c r="D4" s="188"/>
      <c r="E4" s="188"/>
    </row>
    <row r="5" spans="1:5" x14ac:dyDescent="0.3">
      <c r="B5" s="188" t="s">
        <v>672</v>
      </c>
      <c r="C5" s="188"/>
      <c r="D5" s="188"/>
      <c r="E5" s="188"/>
    </row>
    <row r="6" spans="1:5" x14ac:dyDescent="0.3">
      <c r="B6" s="156"/>
      <c r="C6" s="156"/>
      <c r="D6" s="156"/>
      <c r="E6" s="156"/>
    </row>
    <row r="7" spans="1:5" x14ac:dyDescent="0.3">
      <c r="A7" s="111"/>
      <c r="B7" s="113"/>
    </row>
    <row r="8" spans="1:5" ht="50.25" customHeight="1" x14ac:dyDescent="0.3">
      <c r="A8" s="189" t="s">
        <v>382</v>
      </c>
      <c r="B8" s="189"/>
      <c r="C8" s="189"/>
      <c r="D8" s="189"/>
      <c r="E8" s="189"/>
    </row>
    <row r="9" spans="1:5" x14ac:dyDescent="0.3">
      <c r="A9" s="117"/>
      <c r="B9" s="117"/>
    </row>
    <row r="10" spans="1:5" ht="15.75" customHeight="1" x14ac:dyDescent="0.3">
      <c r="A10" s="190" t="s">
        <v>383</v>
      </c>
      <c r="B10" s="191" t="s">
        <v>384</v>
      </c>
      <c r="C10" s="191" t="s">
        <v>87</v>
      </c>
      <c r="D10" s="191"/>
      <c r="E10" s="191"/>
    </row>
    <row r="11" spans="1:5" x14ac:dyDescent="0.3">
      <c r="A11" s="190"/>
      <c r="B11" s="191"/>
      <c r="C11" s="118" t="s">
        <v>252</v>
      </c>
      <c r="D11" s="118" t="s">
        <v>279</v>
      </c>
      <c r="E11" s="118" t="s">
        <v>348</v>
      </c>
    </row>
    <row r="12" spans="1:5" x14ac:dyDescent="0.3">
      <c r="A12" s="119" t="s">
        <v>385</v>
      </c>
      <c r="B12" s="120" t="s">
        <v>386</v>
      </c>
      <c r="C12" s="121">
        <f>C13+C19+C29+C40+C48+C51+C65+C71+C77</f>
        <v>416551.60000000003</v>
      </c>
      <c r="D12" s="121">
        <f>D13+D19+D29+D40+D48+D51+D65+D71+D77</f>
        <v>391190.2</v>
      </c>
      <c r="E12" s="121">
        <f>E13+E19+E29+E40+E48+E51+E65+E71+E77</f>
        <v>381236.2</v>
      </c>
    </row>
    <row r="13" spans="1:5" x14ac:dyDescent="0.3">
      <c r="A13" s="119" t="s">
        <v>387</v>
      </c>
      <c r="B13" s="120" t="s">
        <v>388</v>
      </c>
      <c r="C13" s="121">
        <f t="shared" ref="C13:E13" si="0">C14</f>
        <v>248294.1</v>
      </c>
      <c r="D13" s="121">
        <f t="shared" si="0"/>
        <v>239343.9</v>
      </c>
      <c r="E13" s="121">
        <f t="shared" si="0"/>
        <v>229835.8</v>
      </c>
    </row>
    <row r="14" spans="1:5" x14ac:dyDescent="0.3">
      <c r="A14" s="119" t="s">
        <v>389</v>
      </c>
      <c r="B14" s="120" t="s">
        <v>390</v>
      </c>
      <c r="C14" s="121">
        <f t="shared" ref="C14:E14" si="1">C15+C16+C17+C18</f>
        <v>248294.1</v>
      </c>
      <c r="D14" s="121">
        <f t="shared" si="1"/>
        <v>239343.9</v>
      </c>
      <c r="E14" s="121">
        <f t="shared" si="1"/>
        <v>229835.8</v>
      </c>
    </row>
    <row r="15" spans="1:5" ht="78" x14ac:dyDescent="0.3">
      <c r="A15" s="122" t="s">
        <v>391</v>
      </c>
      <c r="B15" s="123" t="s">
        <v>392</v>
      </c>
      <c r="C15" s="124">
        <v>242946.6</v>
      </c>
      <c r="D15" s="124">
        <v>234088.2</v>
      </c>
      <c r="E15" s="124">
        <v>224680.2</v>
      </c>
    </row>
    <row r="16" spans="1:5" ht="109.2" x14ac:dyDescent="0.3">
      <c r="A16" s="122" t="s">
        <v>393</v>
      </c>
      <c r="B16" s="123" t="s">
        <v>394</v>
      </c>
      <c r="C16" s="124">
        <v>1703.9</v>
      </c>
      <c r="D16" s="124">
        <v>1645.6</v>
      </c>
      <c r="E16" s="124">
        <v>1583.3</v>
      </c>
    </row>
    <row r="17" spans="1:5" ht="46.8" x14ac:dyDescent="0.3">
      <c r="A17" s="122" t="s">
        <v>395</v>
      </c>
      <c r="B17" s="123" t="s">
        <v>396</v>
      </c>
      <c r="C17" s="124">
        <v>1964.5</v>
      </c>
      <c r="D17" s="124">
        <v>1897.3</v>
      </c>
      <c r="E17" s="124">
        <v>1825.4</v>
      </c>
    </row>
    <row r="18" spans="1:5" ht="46.8" x14ac:dyDescent="0.3">
      <c r="A18" s="122" t="s">
        <v>397</v>
      </c>
      <c r="B18" s="123" t="s">
        <v>398</v>
      </c>
      <c r="C18" s="124">
        <v>1679.1</v>
      </c>
      <c r="D18" s="124">
        <v>1712.8</v>
      </c>
      <c r="E18" s="124">
        <v>1746.9</v>
      </c>
    </row>
    <row r="19" spans="1:5" ht="46.8" x14ac:dyDescent="0.3">
      <c r="A19" s="119" t="s">
        <v>399</v>
      </c>
      <c r="B19" s="120" t="s">
        <v>400</v>
      </c>
      <c r="C19" s="121">
        <f t="shared" ref="C19:E19" si="2">C20</f>
        <v>3182.9</v>
      </c>
      <c r="D19" s="121">
        <f t="shared" si="2"/>
        <v>3664.7999999999997</v>
      </c>
      <c r="E19" s="121">
        <f t="shared" si="2"/>
        <v>3664.7999999999997</v>
      </c>
    </row>
    <row r="20" spans="1:5" s="125" customFormat="1" ht="31.2" x14ac:dyDescent="0.3">
      <c r="A20" s="119" t="s">
        <v>401</v>
      </c>
      <c r="B20" s="120" t="s">
        <v>402</v>
      </c>
      <c r="C20" s="121">
        <f t="shared" ref="C20:E20" si="3">C21+C23+C25+C27</f>
        <v>3182.9</v>
      </c>
      <c r="D20" s="121">
        <f t="shared" si="3"/>
        <v>3664.7999999999997</v>
      </c>
      <c r="E20" s="121">
        <f t="shared" si="3"/>
        <v>3664.7999999999997</v>
      </c>
    </row>
    <row r="21" spans="1:5" s="125" customFormat="1" ht="76.5" customHeight="1" x14ac:dyDescent="0.3">
      <c r="A21" s="122" t="s">
        <v>403</v>
      </c>
      <c r="B21" s="123" t="s">
        <v>404</v>
      </c>
      <c r="C21" s="124">
        <f t="shared" ref="C21:E21" si="4">C22</f>
        <v>1151.0999999999999</v>
      </c>
      <c r="D21" s="124">
        <f t="shared" si="4"/>
        <v>1686.9</v>
      </c>
      <c r="E21" s="124">
        <f t="shared" si="4"/>
        <v>1686.9</v>
      </c>
    </row>
    <row r="22" spans="1:5" s="125" customFormat="1" ht="109.2" x14ac:dyDescent="0.3">
      <c r="A22" s="122" t="s">
        <v>405</v>
      </c>
      <c r="B22" s="126" t="s">
        <v>406</v>
      </c>
      <c r="C22" s="124">
        <v>1151.0999999999999</v>
      </c>
      <c r="D22" s="124">
        <v>1686.9</v>
      </c>
      <c r="E22" s="124">
        <v>1686.9</v>
      </c>
    </row>
    <row r="23" spans="1:5" s="125" customFormat="1" ht="84" customHeight="1" x14ac:dyDescent="0.3">
      <c r="A23" s="122" t="s">
        <v>407</v>
      </c>
      <c r="B23" s="126" t="s">
        <v>408</v>
      </c>
      <c r="C23" s="124">
        <f t="shared" ref="C23:E23" si="5">C24</f>
        <v>7.4</v>
      </c>
      <c r="D23" s="124">
        <f t="shared" si="5"/>
        <v>8.3000000000000007</v>
      </c>
      <c r="E23" s="124">
        <f t="shared" si="5"/>
        <v>8.3000000000000007</v>
      </c>
    </row>
    <row r="24" spans="1:5" s="125" customFormat="1" ht="124.8" x14ac:dyDescent="0.3">
      <c r="A24" s="122" t="s">
        <v>409</v>
      </c>
      <c r="B24" s="127" t="s">
        <v>410</v>
      </c>
      <c r="C24" s="124">
        <v>7.4</v>
      </c>
      <c r="D24" s="124">
        <v>8.3000000000000007</v>
      </c>
      <c r="E24" s="124">
        <v>8.3000000000000007</v>
      </c>
    </row>
    <row r="25" spans="1:5" s="125" customFormat="1" ht="66" customHeight="1" x14ac:dyDescent="0.3">
      <c r="A25" s="122" t="s">
        <v>411</v>
      </c>
      <c r="B25" s="127" t="s">
        <v>412</v>
      </c>
      <c r="C25" s="124">
        <f t="shared" ref="C25:E25" si="6">C26</f>
        <v>2232.8000000000002</v>
      </c>
      <c r="D25" s="124">
        <f t="shared" si="6"/>
        <v>2183.6999999999998</v>
      </c>
      <c r="E25" s="124">
        <f t="shared" si="6"/>
        <v>2183.6999999999998</v>
      </c>
    </row>
    <row r="26" spans="1:5" s="125" customFormat="1" ht="114.75" customHeight="1" x14ac:dyDescent="0.3">
      <c r="A26" s="122" t="s">
        <v>413</v>
      </c>
      <c r="B26" s="127" t="s">
        <v>414</v>
      </c>
      <c r="C26" s="124">
        <v>2232.8000000000002</v>
      </c>
      <c r="D26" s="124">
        <v>2183.6999999999998</v>
      </c>
      <c r="E26" s="124">
        <v>2183.6999999999998</v>
      </c>
    </row>
    <row r="27" spans="1:5" s="125" customFormat="1" ht="66.75" customHeight="1" x14ac:dyDescent="0.3">
      <c r="A27" s="122" t="s">
        <v>415</v>
      </c>
      <c r="B27" s="127" t="s">
        <v>416</v>
      </c>
      <c r="C27" s="124">
        <f t="shared" ref="C27:E27" si="7">C28</f>
        <v>-208.4</v>
      </c>
      <c r="D27" s="124">
        <f t="shared" si="7"/>
        <v>-214.1</v>
      </c>
      <c r="E27" s="124">
        <f t="shared" si="7"/>
        <v>-214.1</v>
      </c>
    </row>
    <row r="28" spans="1:5" s="125" customFormat="1" ht="113.25" customHeight="1" x14ac:dyDescent="0.3">
      <c r="A28" s="122" t="s">
        <v>417</v>
      </c>
      <c r="B28" s="126" t="s">
        <v>418</v>
      </c>
      <c r="C28" s="124">
        <v>-208.4</v>
      </c>
      <c r="D28" s="124">
        <v>-214.1</v>
      </c>
      <c r="E28" s="124">
        <v>-214.1</v>
      </c>
    </row>
    <row r="29" spans="1:5" s="125" customFormat="1" x14ac:dyDescent="0.3">
      <c r="A29" s="119" t="s">
        <v>419</v>
      </c>
      <c r="B29" s="120" t="s">
        <v>420</v>
      </c>
      <c r="C29" s="121">
        <f>C36+C38+C30</f>
        <v>36847.199999999997</v>
      </c>
      <c r="D29" s="121">
        <f>D36+D38+D30</f>
        <v>36849.800000000003</v>
      </c>
      <c r="E29" s="121">
        <f>E36+E38+E30</f>
        <v>36843.5</v>
      </c>
    </row>
    <row r="30" spans="1:5" s="125" customFormat="1" ht="31.2" x14ac:dyDescent="0.3">
      <c r="A30" s="119" t="s">
        <v>421</v>
      </c>
      <c r="B30" s="120" t="s">
        <v>422</v>
      </c>
      <c r="C30" s="121">
        <f>C31+C33+C35</f>
        <v>21355.200000000001</v>
      </c>
      <c r="D30" s="121">
        <f>D31+D33+D35</f>
        <v>28714.799999999999</v>
      </c>
      <c r="E30" s="121">
        <f>E31+E33+E35</f>
        <v>28076.499999999996</v>
      </c>
    </row>
    <row r="31" spans="1:5" s="125" customFormat="1" ht="31.2" x14ac:dyDescent="0.3">
      <c r="A31" s="122" t="s">
        <v>423</v>
      </c>
      <c r="B31" s="123" t="s">
        <v>424</v>
      </c>
      <c r="C31" s="124">
        <f>C32</f>
        <v>15781.4</v>
      </c>
      <c r="D31" s="124">
        <f t="shared" ref="D31:E31" si="8">D32</f>
        <v>21545.5</v>
      </c>
      <c r="E31" s="124">
        <f t="shared" si="8"/>
        <v>21174.1</v>
      </c>
    </row>
    <row r="32" spans="1:5" s="125" customFormat="1" ht="31.2" x14ac:dyDescent="0.3">
      <c r="A32" s="122" t="s">
        <v>425</v>
      </c>
      <c r="B32" s="123" t="s">
        <v>424</v>
      </c>
      <c r="C32" s="124">
        <v>15781.4</v>
      </c>
      <c r="D32" s="124">
        <v>21545.5</v>
      </c>
      <c r="E32" s="124">
        <v>21174.1</v>
      </c>
    </row>
    <row r="33" spans="1:5" s="125" customFormat="1" ht="46.8" x14ac:dyDescent="0.3">
      <c r="A33" s="122" t="s">
        <v>426</v>
      </c>
      <c r="B33" s="123" t="s">
        <v>427</v>
      </c>
      <c r="C33" s="124">
        <f>C34</f>
        <v>5573.5</v>
      </c>
      <c r="D33" s="124">
        <f t="shared" ref="D33:E33" si="9">D34</f>
        <v>7169</v>
      </c>
      <c r="E33" s="124">
        <f t="shared" si="9"/>
        <v>6902.1</v>
      </c>
    </row>
    <row r="34" spans="1:5" s="125" customFormat="1" ht="62.4" x14ac:dyDescent="0.3">
      <c r="A34" s="122" t="s">
        <v>428</v>
      </c>
      <c r="B34" s="123" t="s">
        <v>429</v>
      </c>
      <c r="C34" s="124">
        <v>5573.5</v>
      </c>
      <c r="D34" s="124">
        <v>7169</v>
      </c>
      <c r="E34" s="124">
        <v>6902.1</v>
      </c>
    </row>
    <row r="35" spans="1:5" s="125" customFormat="1" ht="46.8" x14ac:dyDescent="0.3">
      <c r="A35" s="122" t="s">
        <v>430</v>
      </c>
      <c r="B35" s="123" t="s">
        <v>431</v>
      </c>
      <c r="C35" s="124">
        <v>0.3</v>
      </c>
      <c r="D35" s="124">
        <v>0.3</v>
      </c>
      <c r="E35" s="124">
        <v>0.3</v>
      </c>
    </row>
    <row r="36" spans="1:5" s="125" customFormat="1" ht="31.2" x14ac:dyDescent="0.3">
      <c r="A36" s="119" t="s">
        <v>432</v>
      </c>
      <c r="B36" s="120" t="s">
        <v>433</v>
      </c>
      <c r="C36" s="121">
        <f t="shared" ref="C36:E36" si="10">C37</f>
        <v>7812</v>
      </c>
      <c r="D36" s="121">
        <f t="shared" si="10"/>
        <v>0</v>
      </c>
      <c r="E36" s="121">
        <f t="shared" si="10"/>
        <v>0</v>
      </c>
    </row>
    <row r="37" spans="1:5" s="125" customFormat="1" ht="31.2" x14ac:dyDescent="0.3">
      <c r="A37" s="122" t="s">
        <v>434</v>
      </c>
      <c r="B37" s="123" t="s">
        <v>433</v>
      </c>
      <c r="C37" s="108">
        <v>7812</v>
      </c>
      <c r="D37" s="108">
        <v>0</v>
      </c>
      <c r="E37" s="108">
        <v>0</v>
      </c>
    </row>
    <row r="38" spans="1:5" s="125" customFormat="1" ht="31.2" x14ac:dyDescent="0.3">
      <c r="A38" s="128" t="s">
        <v>435</v>
      </c>
      <c r="B38" s="120" t="s">
        <v>436</v>
      </c>
      <c r="C38" s="121">
        <f t="shared" ref="C38:E38" si="11">C39</f>
        <v>7680</v>
      </c>
      <c r="D38" s="121">
        <f t="shared" si="11"/>
        <v>8135</v>
      </c>
      <c r="E38" s="121">
        <f t="shared" si="11"/>
        <v>8767</v>
      </c>
    </row>
    <row r="39" spans="1:5" s="125" customFormat="1" ht="31.2" x14ac:dyDescent="0.3">
      <c r="A39" s="129" t="s">
        <v>437</v>
      </c>
      <c r="B39" s="123" t="s">
        <v>438</v>
      </c>
      <c r="C39" s="109">
        <v>7680</v>
      </c>
      <c r="D39" s="109">
        <v>8135</v>
      </c>
      <c r="E39" s="109">
        <v>8767</v>
      </c>
    </row>
    <row r="40" spans="1:5" s="125" customFormat="1" x14ac:dyDescent="0.3">
      <c r="A40" s="119" t="s">
        <v>439</v>
      </c>
      <c r="B40" s="120" t="s">
        <v>440</v>
      </c>
      <c r="C40" s="121">
        <f t="shared" ref="C40:E40" si="12">C41+C43</f>
        <v>62810</v>
      </c>
      <c r="D40" s="121">
        <f t="shared" si="12"/>
        <v>63310</v>
      </c>
      <c r="E40" s="121">
        <f t="shared" si="12"/>
        <v>63837</v>
      </c>
    </row>
    <row r="41" spans="1:5" s="125" customFormat="1" x14ac:dyDescent="0.3">
      <c r="A41" s="119" t="s">
        <v>441</v>
      </c>
      <c r="B41" s="120" t="s">
        <v>442</v>
      </c>
      <c r="C41" s="121">
        <f t="shared" ref="C41:E41" si="13">C42</f>
        <v>16603</v>
      </c>
      <c r="D41" s="121">
        <f t="shared" si="13"/>
        <v>16835</v>
      </c>
      <c r="E41" s="121">
        <f t="shared" si="13"/>
        <v>17071</v>
      </c>
    </row>
    <row r="42" spans="1:5" s="125" customFormat="1" ht="46.8" x14ac:dyDescent="0.3">
      <c r="A42" s="122" t="s">
        <v>443</v>
      </c>
      <c r="B42" s="123" t="s">
        <v>444</v>
      </c>
      <c r="C42" s="130">
        <v>16603</v>
      </c>
      <c r="D42" s="130">
        <v>16835</v>
      </c>
      <c r="E42" s="130">
        <v>17071</v>
      </c>
    </row>
    <row r="43" spans="1:5" s="125" customFormat="1" x14ac:dyDescent="0.3">
      <c r="A43" s="119" t="s">
        <v>445</v>
      </c>
      <c r="B43" s="120" t="s">
        <v>446</v>
      </c>
      <c r="C43" s="121">
        <f t="shared" ref="C43:E43" si="14">C44+C46</f>
        <v>46207</v>
      </c>
      <c r="D43" s="121">
        <f t="shared" si="14"/>
        <v>46475</v>
      </c>
      <c r="E43" s="121">
        <f t="shared" si="14"/>
        <v>46766</v>
      </c>
    </row>
    <row r="44" spans="1:5" s="125" customFormat="1" x14ac:dyDescent="0.3">
      <c r="A44" s="122" t="s">
        <v>447</v>
      </c>
      <c r="B44" s="123" t="s">
        <v>448</v>
      </c>
      <c r="C44" s="124">
        <f t="shared" ref="C44:E44" si="15">C45</f>
        <v>37828</v>
      </c>
      <c r="D44" s="124">
        <f t="shared" si="15"/>
        <v>38113</v>
      </c>
      <c r="E44" s="124">
        <f t="shared" si="15"/>
        <v>38429</v>
      </c>
    </row>
    <row r="45" spans="1:5" s="125" customFormat="1" ht="31.2" x14ac:dyDescent="0.3">
      <c r="A45" s="122" t="s">
        <v>449</v>
      </c>
      <c r="B45" s="123" t="s">
        <v>450</v>
      </c>
      <c r="C45" s="130">
        <v>37828</v>
      </c>
      <c r="D45" s="130">
        <v>38113</v>
      </c>
      <c r="E45" s="130">
        <v>38429</v>
      </c>
    </row>
    <row r="46" spans="1:5" s="125" customFormat="1" x14ac:dyDescent="0.3">
      <c r="A46" s="122" t="s">
        <v>451</v>
      </c>
      <c r="B46" s="123" t="s">
        <v>452</v>
      </c>
      <c r="C46" s="124">
        <f t="shared" ref="C46:E46" si="16">C47</f>
        <v>8379</v>
      </c>
      <c r="D46" s="124">
        <f t="shared" si="16"/>
        <v>8362</v>
      </c>
      <c r="E46" s="124">
        <f t="shared" si="16"/>
        <v>8337</v>
      </c>
    </row>
    <row r="47" spans="1:5" s="125" customFormat="1" ht="31.2" x14ac:dyDescent="0.3">
      <c r="A47" s="122" t="s">
        <v>453</v>
      </c>
      <c r="B47" s="123" t="s">
        <v>454</v>
      </c>
      <c r="C47" s="130">
        <v>8379</v>
      </c>
      <c r="D47" s="130">
        <v>8362</v>
      </c>
      <c r="E47" s="130">
        <v>8337</v>
      </c>
    </row>
    <row r="48" spans="1:5" s="125" customFormat="1" x14ac:dyDescent="0.3">
      <c r="A48" s="119" t="s">
        <v>455</v>
      </c>
      <c r="B48" s="120" t="s">
        <v>456</v>
      </c>
      <c r="C48" s="121">
        <f t="shared" ref="C48:E49" si="17">C49</f>
        <v>6175</v>
      </c>
      <c r="D48" s="121">
        <f t="shared" si="17"/>
        <v>6175</v>
      </c>
      <c r="E48" s="121">
        <f t="shared" si="17"/>
        <v>6175</v>
      </c>
    </row>
    <row r="49" spans="1:5" s="125" customFormat="1" ht="31.2" x14ac:dyDescent="0.3">
      <c r="A49" s="119" t="s">
        <v>457</v>
      </c>
      <c r="B49" s="120" t="s">
        <v>458</v>
      </c>
      <c r="C49" s="121">
        <f t="shared" si="17"/>
        <v>6175</v>
      </c>
      <c r="D49" s="121">
        <f t="shared" si="17"/>
        <v>6175</v>
      </c>
      <c r="E49" s="121">
        <f t="shared" si="17"/>
        <v>6175</v>
      </c>
    </row>
    <row r="50" spans="1:5" s="125" customFormat="1" ht="46.8" x14ac:dyDescent="0.3">
      <c r="A50" s="122" t="s">
        <v>459</v>
      </c>
      <c r="B50" s="123" t="s">
        <v>460</v>
      </c>
      <c r="C50" s="130">
        <v>6175</v>
      </c>
      <c r="D50" s="130">
        <v>6175</v>
      </c>
      <c r="E50" s="130">
        <v>6175</v>
      </c>
    </row>
    <row r="51" spans="1:5" s="125" customFormat="1" ht="46.8" x14ac:dyDescent="0.3">
      <c r="A51" s="119" t="s">
        <v>461</v>
      </c>
      <c r="B51" s="120" t="s">
        <v>462</v>
      </c>
      <c r="C51" s="121">
        <f t="shared" ref="C51:E51" si="18">C52+C59+C62</f>
        <v>28125.800000000003</v>
      </c>
      <c r="D51" s="121">
        <f t="shared" si="18"/>
        <v>27718.7</v>
      </c>
      <c r="E51" s="121">
        <f t="shared" si="18"/>
        <v>27258.2</v>
      </c>
    </row>
    <row r="52" spans="1:5" s="125" customFormat="1" ht="93.6" x14ac:dyDescent="0.3">
      <c r="A52" s="119" t="s">
        <v>463</v>
      </c>
      <c r="B52" s="120" t="s">
        <v>464</v>
      </c>
      <c r="C52" s="121">
        <f t="shared" ref="C52:E52" si="19">C53+C55+C57</f>
        <v>25878.400000000001</v>
      </c>
      <c r="D52" s="121">
        <f t="shared" si="19"/>
        <v>25518.7</v>
      </c>
      <c r="E52" s="121">
        <f t="shared" si="19"/>
        <v>25105.600000000002</v>
      </c>
    </row>
    <row r="53" spans="1:5" s="125" customFormat="1" ht="62.4" x14ac:dyDescent="0.3">
      <c r="A53" s="122" t="s">
        <v>465</v>
      </c>
      <c r="B53" s="123" t="s">
        <v>466</v>
      </c>
      <c r="C53" s="124">
        <f t="shared" ref="C53:E53" si="20">C54</f>
        <v>12453</v>
      </c>
      <c r="D53" s="124">
        <f t="shared" si="20"/>
        <v>12093.3</v>
      </c>
      <c r="E53" s="124">
        <f t="shared" si="20"/>
        <v>11680.2</v>
      </c>
    </row>
    <row r="54" spans="1:5" s="125" customFormat="1" ht="78" x14ac:dyDescent="0.3">
      <c r="A54" s="122" t="s">
        <v>467</v>
      </c>
      <c r="B54" s="123" t="s">
        <v>468</v>
      </c>
      <c r="C54" s="124">
        <v>12453</v>
      </c>
      <c r="D54" s="124">
        <v>12093.3</v>
      </c>
      <c r="E54" s="124">
        <v>11680.2</v>
      </c>
    </row>
    <row r="55" spans="1:5" s="125" customFormat="1" ht="78" x14ac:dyDescent="0.3">
      <c r="A55" s="122" t="s">
        <v>469</v>
      </c>
      <c r="B55" s="123" t="s">
        <v>470</v>
      </c>
      <c r="C55" s="130">
        <f t="shared" ref="C55:E55" si="21">C56</f>
        <v>1351.2</v>
      </c>
      <c r="D55" s="130">
        <f t="shared" si="21"/>
        <v>1351.2</v>
      </c>
      <c r="E55" s="130">
        <f t="shared" si="21"/>
        <v>1351.2</v>
      </c>
    </row>
    <row r="56" spans="1:5" s="125" customFormat="1" ht="78" x14ac:dyDescent="0.3">
      <c r="A56" s="122" t="s">
        <v>471</v>
      </c>
      <c r="B56" s="123" t="s">
        <v>472</v>
      </c>
      <c r="C56" s="130">
        <v>1351.2</v>
      </c>
      <c r="D56" s="130">
        <v>1351.2</v>
      </c>
      <c r="E56" s="130">
        <v>1351.2</v>
      </c>
    </row>
    <row r="57" spans="1:5" s="125" customFormat="1" ht="46.8" x14ac:dyDescent="0.3">
      <c r="A57" s="122" t="s">
        <v>473</v>
      </c>
      <c r="B57" s="123" t="s">
        <v>474</v>
      </c>
      <c r="C57" s="124">
        <f t="shared" ref="C57:E57" si="22">C58</f>
        <v>12074.2</v>
      </c>
      <c r="D57" s="124">
        <f t="shared" si="22"/>
        <v>12074.2</v>
      </c>
      <c r="E57" s="124">
        <f t="shared" si="22"/>
        <v>12074.2</v>
      </c>
    </row>
    <row r="58" spans="1:5" s="125" customFormat="1" ht="31.2" x14ac:dyDescent="0.3">
      <c r="A58" s="122" t="s">
        <v>475</v>
      </c>
      <c r="B58" s="123" t="s">
        <v>476</v>
      </c>
      <c r="C58" s="124">
        <v>12074.2</v>
      </c>
      <c r="D58" s="124">
        <v>12074.2</v>
      </c>
      <c r="E58" s="124">
        <v>12074.2</v>
      </c>
    </row>
    <row r="59" spans="1:5" s="125" customFormat="1" ht="31.2" x14ac:dyDescent="0.3">
      <c r="A59" s="119" t="s">
        <v>477</v>
      </c>
      <c r="B59" s="120" t="s">
        <v>478</v>
      </c>
      <c r="C59" s="121">
        <f t="shared" ref="C59:E60" si="23">C60</f>
        <v>26</v>
      </c>
      <c r="D59" s="121">
        <f t="shared" si="23"/>
        <v>26</v>
      </c>
      <c r="E59" s="121">
        <f t="shared" si="23"/>
        <v>26</v>
      </c>
    </row>
    <row r="60" spans="1:5" s="125" customFormat="1" ht="46.8" x14ac:dyDescent="0.3">
      <c r="A60" s="122" t="s">
        <v>479</v>
      </c>
      <c r="B60" s="123" t="s">
        <v>480</v>
      </c>
      <c r="C60" s="124">
        <f t="shared" si="23"/>
        <v>26</v>
      </c>
      <c r="D60" s="124">
        <f t="shared" si="23"/>
        <v>26</v>
      </c>
      <c r="E60" s="124">
        <f t="shared" si="23"/>
        <v>26</v>
      </c>
    </row>
    <row r="61" spans="1:5" s="125" customFormat="1" ht="46.8" x14ac:dyDescent="0.3">
      <c r="A61" s="122" t="s">
        <v>481</v>
      </c>
      <c r="B61" s="123" t="s">
        <v>482</v>
      </c>
      <c r="C61" s="124">
        <v>26</v>
      </c>
      <c r="D61" s="124">
        <v>26</v>
      </c>
      <c r="E61" s="124">
        <v>26</v>
      </c>
    </row>
    <row r="62" spans="1:5" s="125" customFormat="1" ht="93.6" x14ac:dyDescent="0.3">
      <c r="A62" s="119" t="s">
        <v>483</v>
      </c>
      <c r="B62" s="120" t="s">
        <v>484</v>
      </c>
      <c r="C62" s="121">
        <f t="shared" ref="C62:E63" si="24">C63</f>
        <v>2221.4</v>
      </c>
      <c r="D62" s="121">
        <f t="shared" si="24"/>
        <v>2174</v>
      </c>
      <c r="E62" s="121">
        <f t="shared" si="24"/>
        <v>2126.6</v>
      </c>
    </row>
    <row r="63" spans="1:5" s="125" customFormat="1" ht="78" x14ac:dyDescent="0.3">
      <c r="A63" s="122" t="s">
        <v>485</v>
      </c>
      <c r="B63" s="123" t="s">
        <v>486</v>
      </c>
      <c r="C63" s="124">
        <f t="shared" si="24"/>
        <v>2221.4</v>
      </c>
      <c r="D63" s="124">
        <f t="shared" si="24"/>
        <v>2174</v>
      </c>
      <c r="E63" s="124">
        <f t="shared" si="24"/>
        <v>2126.6</v>
      </c>
    </row>
    <row r="64" spans="1:5" s="125" customFormat="1" ht="78" x14ac:dyDescent="0.3">
      <c r="A64" s="122" t="s">
        <v>487</v>
      </c>
      <c r="B64" s="123" t="s">
        <v>488</v>
      </c>
      <c r="C64" s="124">
        <v>2221.4</v>
      </c>
      <c r="D64" s="124">
        <v>2174</v>
      </c>
      <c r="E64" s="124">
        <v>2126.6</v>
      </c>
    </row>
    <row r="65" spans="1:5" s="125" customFormat="1" ht="31.2" x14ac:dyDescent="0.3">
      <c r="A65" s="119" t="s">
        <v>489</v>
      </c>
      <c r="B65" s="120" t="s">
        <v>490</v>
      </c>
      <c r="C65" s="121">
        <f t="shared" ref="C65:E65" si="25">C66</f>
        <v>240.70000000000002</v>
      </c>
      <c r="D65" s="121">
        <f t="shared" si="25"/>
        <v>250.29999999999998</v>
      </c>
      <c r="E65" s="121">
        <f t="shared" si="25"/>
        <v>260.3</v>
      </c>
    </row>
    <row r="66" spans="1:5" s="125" customFormat="1" x14ac:dyDescent="0.3">
      <c r="A66" s="119" t="s">
        <v>491</v>
      </c>
      <c r="B66" s="120" t="s">
        <v>492</v>
      </c>
      <c r="C66" s="121">
        <f t="shared" ref="C66:E66" si="26">SUM(C67:C69)</f>
        <v>240.70000000000002</v>
      </c>
      <c r="D66" s="121">
        <f t="shared" si="26"/>
        <v>250.29999999999998</v>
      </c>
      <c r="E66" s="121">
        <f t="shared" si="26"/>
        <v>260.3</v>
      </c>
    </row>
    <row r="67" spans="1:5" s="125" customFormat="1" ht="31.2" x14ac:dyDescent="0.3">
      <c r="A67" s="131" t="s">
        <v>493</v>
      </c>
      <c r="B67" s="132" t="s">
        <v>494</v>
      </c>
      <c r="C67" s="124">
        <v>69.900000000000006</v>
      </c>
      <c r="D67" s="124">
        <v>72.7</v>
      </c>
      <c r="E67" s="124">
        <v>75.599999999999994</v>
      </c>
    </row>
    <row r="68" spans="1:5" s="125" customFormat="1" x14ac:dyDescent="0.3">
      <c r="A68" s="131" t="s">
        <v>495</v>
      </c>
      <c r="B68" s="133" t="s">
        <v>496</v>
      </c>
      <c r="C68" s="124">
        <v>166.9</v>
      </c>
      <c r="D68" s="124">
        <v>173.5</v>
      </c>
      <c r="E68" s="124">
        <v>180.5</v>
      </c>
    </row>
    <row r="69" spans="1:5" s="125" customFormat="1" x14ac:dyDescent="0.3">
      <c r="A69" s="131" t="s">
        <v>497</v>
      </c>
      <c r="B69" s="133" t="s">
        <v>498</v>
      </c>
      <c r="C69" s="124">
        <f t="shared" ref="C69:E69" si="27">C70</f>
        <v>3.9</v>
      </c>
      <c r="D69" s="124">
        <f t="shared" si="27"/>
        <v>4.0999999999999996</v>
      </c>
      <c r="E69" s="124">
        <f t="shared" si="27"/>
        <v>4.2</v>
      </c>
    </row>
    <row r="70" spans="1:5" s="125" customFormat="1" x14ac:dyDescent="0.3">
      <c r="A70" s="131" t="s">
        <v>499</v>
      </c>
      <c r="B70" s="133" t="s">
        <v>500</v>
      </c>
      <c r="C70" s="124">
        <v>3.9</v>
      </c>
      <c r="D70" s="124">
        <v>4.0999999999999996</v>
      </c>
      <c r="E70" s="124">
        <v>4.2</v>
      </c>
    </row>
    <row r="71" spans="1:5" s="125" customFormat="1" ht="31.2" x14ac:dyDescent="0.3">
      <c r="A71" s="119" t="s">
        <v>501</v>
      </c>
      <c r="B71" s="120" t="s">
        <v>502</v>
      </c>
      <c r="C71" s="121">
        <f t="shared" ref="C71:E71" si="28">C72+C75</f>
        <v>26950.7</v>
      </c>
      <c r="D71" s="121">
        <f t="shared" si="28"/>
        <v>12005.5</v>
      </c>
      <c r="E71" s="121">
        <f t="shared" si="28"/>
        <v>11504.9</v>
      </c>
    </row>
    <row r="72" spans="1:5" s="125" customFormat="1" ht="31.2" x14ac:dyDescent="0.3">
      <c r="A72" s="119" t="s">
        <v>503</v>
      </c>
      <c r="B72" s="120" t="s">
        <v>504</v>
      </c>
      <c r="C72" s="121">
        <f t="shared" ref="C72:E73" si="29">C73</f>
        <v>1446.2</v>
      </c>
      <c r="D72" s="121">
        <f t="shared" si="29"/>
        <v>1264.8</v>
      </c>
      <c r="E72" s="121">
        <f t="shared" si="29"/>
        <v>1536.6</v>
      </c>
    </row>
    <row r="73" spans="1:5" s="125" customFormat="1" ht="31.2" x14ac:dyDescent="0.3">
      <c r="A73" s="122" t="s">
        <v>505</v>
      </c>
      <c r="B73" s="123" t="s">
        <v>506</v>
      </c>
      <c r="C73" s="124">
        <f t="shared" si="29"/>
        <v>1446.2</v>
      </c>
      <c r="D73" s="124">
        <f t="shared" si="29"/>
        <v>1264.8</v>
      </c>
      <c r="E73" s="124">
        <f t="shared" si="29"/>
        <v>1536.6</v>
      </c>
    </row>
    <row r="74" spans="1:5" s="125" customFormat="1" ht="46.8" x14ac:dyDescent="0.3">
      <c r="A74" s="122" t="s">
        <v>507</v>
      </c>
      <c r="B74" s="123" t="s">
        <v>508</v>
      </c>
      <c r="C74" s="124">
        <v>1446.2</v>
      </c>
      <c r="D74" s="124">
        <v>1264.8</v>
      </c>
      <c r="E74" s="124">
        <v>1536.6</v>
      </c>
    </row>
    <row r="75" spans="1:5" s="125" customFormat="1" ht="31.2" x14ac:dyDescent="0.3">
      <c r="A75" s="119" t="s">
        <v>509</v>
      </c>
      <c r="B75" s="134" t="s">
        <v>510</v>
      </c>
      <c r="C75" s="121">
        <f t="shared" ref="C75:E75" si="30">C76</f>
        <v>25504.5</v>
      </c>
      <c r="D75" s="121">
        <f t="shared" si="30"/>
        <v>10740.7</v>
      </c>
      <c r="E75" s="121">
        <f t="shared" si="30"/>
        <v>9968.2999999999993</v>
      </c>
    </row>
    <row r="76" spans="1:5" s="125" customFormat="1" ht="46.8" x14ac:dyDescent="0.3">
      <c r="A76" s="122" t="s">
        <v>511</v>
      </c>
      <c r="B76" s="126" t="s">
        <v>512</v>
      </c>
      <c r="C76" s="124">
        <f>11504.5+14000</f>
        <v>25504.5</v>
      </c>
      <c r="D76" s="124">
        <v>10740.7</v>
      </c>
      <c r="E76" s="124">
        <v>9968.2999999999993</v>
      </c>
    </row>
    <row r="77" spans="1:5" s="125" customFormat="1" x14ac:dyDescent="0.3">
      <c r="A77" s="119" t="s">
        <v>513</v>
      </c>
      <c r="B77" s="134" t="s">
        <v>514</v>
      </c>
      <c r="C77" s="121">
        <f>C78+C99+C104+C101</f>
        <v>3925.2</v>
      </c>
      <c r="D77" s="121">
        <f t="shared" ref="D77:E77" si="31">D78+D99+D104+D101</f>
        <v>1872.2</v>
      </c>
      <c r="E77" s="121">
        <f t="shared" si="31"/>
        <v>1856.7</v>
      </c>
    </row>
    <row r="78" spans="1:5" s="125" customFormat="1" ht="46.8" x14ac:dyDescent="0.3">
      <c r="A78" s="119" t="s">
        <v>515</v>
      </c>
      <c r="B78" s="134" t="s">
        <v>516</v>
      </c>
      <c r="C78" s="121">
        <f>C89+C91+C97+C79+C81+C83+C85+C93+C95+C87</f>
        <v>808.6</v>
      </c>
      <c r="D78" s="121">
        <f t="shared" ref="D78:E78" si="32">D89+D91+D97+D79+D81+D83+D85+D93+D95+D87</f>
        <v>811.1</v>
      </c>
      <c r="E78" s="121">
        <f t="shared" si="32"/>
        <v>808.6</v>
      </c>
    </row>
    <row r="79" spans="1:5" s="125" customFormat="1" ht="51.75" customHeight="1" x14ac:dyDescent="0.3">
      <c r="A79" s="135" t="s">
        <v>517</v>
      </c>
      <c r="B79" s="126" t="s">
        <v>518</v>
      </c>
      <c r="C79" s="124">
        <f t="shared" ref="C79:E79" si="33">C80</f>
        <v>18.399999999999999</v>
      </c>
      <c r="D79" s="124">
        <f t="shared" si="33"/>
        <v>18.399999999999999</v>
      </c>
      <c r="E79" s="124">
        <f t="shared" si="33"/>
        <v>18.399999999999999</v>
      </c>
    </row>
    <row r="80" spans="1:5" s="125" customFormat="1" ht="78" x14ac:dyDescent="0.3">
      <c r="A80" s="122" t="s">
        <v>519</v>
      </c>
      <c r="B80" s="126" t="s">
        <v>520</v>
      </c>
      <c r="C80" s="124">
        <f>2.4+16</f>
        <v>18.399999999999999</v>
      </c>
      <c r="D80" s="124">
        <f>2.4+16</f>
        <v>18.399999999999999</v>
      </c>
      <c r="E80" s="124">
        <f>2.4+16</f>
        <v>18.399999999999999</v>
      </c>
    </row>
    <row r="81" spans="1:5" s="125" customFormat="1" ht="78" x14ac:dyDescent="0.3">
      <c r="A81" s="122" t="s">
        <v>521</v>
      </c>
      <c r="B81" s="126" t="s">
        <v>522</v>
      </c>
      <c r="C81" s="124">
        <f t="shared" ref="C81:E81" si="34">C82</f>
        <v>4.5</v>
      </c>
      <c r="D81" s="124">
        <f t="shared" si="34"/>
        <v>4.5</v>
      </c>
      <c r="E81" s="124">
        <f t="shared" si="34"/>
        <v>4.5</v>
      </c>
    </row>
    <row r="82" spans="1:5" s="125" customFormat="1" ht="93.6" x14ac:dyDescent="0.3">
      <c r="A82" s="122" t="s">
        <v>523</v>
      </c>
      <c r="B82" s="126" t="s">
        <v>524</v>
      </c>
      <c r="C82" s="124">
        <f>0.5+4</f>
        <v>4.5</v>
      </c>
      <c r="D82" s="124">
        <f>0.5+4</f>
        <v>4.5</v>
      </c>
      <c r="E82" s="124">
        <f>0.5+4</f>
        <v>4.5</v>
      </c>
    </row>
    <row r="83" spans="1:5" s="125" customFormat="1" ht="62.4" x14ac:dyDescent="0.3">
      <c r="A83" s="122" t="s">
        <v>525</v>
      </c>
      <c r="B83" s="126" t="s">
        <v>526</v>
      </c>
      <c r="C83" s="124">
        <f>C84</f>
        <v>25.400000000000002</v>
      </c>
      <c r="D83" s="124">
        <f t="shared" ref="D83:E83" si="35">D84</f>
        <v>25.400000000000002</v>
      </c>
      <c r="E83" s="124">
        <f t="shared" si="35"/>
        <v>25.400000000000002</v>
      </c>
    </row>
    <row r="84" spans="1:5" s="125" customFormat="1" ht="78" x14ac:dyDescent="0.3">
      <c r="A84" s="122" t="s">
        <v>527</v>
      </c>
      <c r="B84" s="126" t="s">
        <v>528</v>
      </c>
      <c r="C84" s="124">
        <f>0+2.3+20+3.1</f>
        <v>25.400000000000002</v>
      </c>
      <c r="D84" s="124">
        <f t="shared" ref="D84:E84" si="36">0+2.3+20+3.1</f>
        <v>25.400000000000002</v>
      </c>
      <c r="E84" s="124">
        <f t="shared" si="36"/>
        <v>25.400000000000002</v>
      </c>
    </row>
    <row r="85" spans="1:5" s="125" customFormat="1" ht="62.4" x14ac:dyDescent="0.3">
      <c r="A85" s="122" t="s">
        <v>529</v>
      </c>
      <c r="B85" s="126" t="s">
        <v>530</v>
      </c>
      <c r="C85" s="124">
        <f t="shared" ref="C85:E85" si="37">C86</f>
        <v>2.5</v>
      </c>
      <c r="D85" s="124">
        <f t="shared" si="37"/>
        <v>2.5</v>
      </c>
      <c r="E85" s="124">
        <f t="shared" si="37"/>
        <v>2.5</v>
      </c>
    </row>
    <row r="86" spans="1:5" s="125" customFormat="1" ht="93.6" x14ac:dyDescent="0.3">
      <c r="A86" s="122" t="s">
        <v>531</v>
      </c>
      <c r="B86" s="126" t="s">
        <v>532</v>
      </c>
      <c r="C86" s="124">
        <v>2.5</v>
      </c>
      <c r="D86" s="124">
        <v>2.5</v>
      </c>
      <c r="E86" s="124">
        <v>2.5</v>
      </c>
    </row>
    <row r="87" spans="1:5" s="125" customFormat="1" ht="62.4" x14ac:dyDescent="0.3">
      <c r="A87" s="122" t="s">
        <v>533</v>
      </c>
      <c r="B87" s="126" t="s">
        <v>534</v>
      </c>
      <c r="C87" s="124">
        <f t="shared" ref="C87:E87" si="38">C88</f>
        <v>5.2</v>
      </c>
      <c r="D87" s="124">
        <f t="shared" si="38"/>
        <v>5.2</v>
      </c>
      <c r="E87" s="124">
        <f t="shared" si="38"/>
        <v>5.2</v>
      </c>
    </row>
    <row r="88" spans="1:5" s="125" customFormat="1" ht="78" x14ac:dyDescent="0.3">
      <c r="A88" s="122" t="s">
        <v>535</v>
      </c>
      <c r="B88" s="126" t="s">
        <v>536</v>
      </c>
      <c r="C88" s="124">
        <v>5.2</v>
      </c>
      <c r="D88" s="124">
        <v>5.2</v>
      </c>
      <c r="E88" s="124">
        <v>5.2</v>
      </c>
    </row>
    <row r="89" spans="1:5" s="125" customFormat="1" ht="78" x14ac:dyDescent="0.3">
      <c r="A89" s="122" t="s">
        <v>537</v>
      </c>
      <c r="B89" s="126" t="s">
        <v>538</v>
      </c>
      <c r="C89" s="124">
        <f t="shared" ref="C89:E89" si="39">C90</f>
        <v>157</v>
      </c>
      <c r="D89" s="124">
        <f t="shared" si="39"/>
        <v>157</v>
      </c>
      <c r="E89" s="124">
        <f t="shared" si="39"/>
        <v>157</v>
      </c>
    </row>
    <row r="90" spans="1:5" s="125" customFormat="1" ht="93.6" x14ac:dyDescent="0.3">
      <c r="A90" s="122" t="s">
        <v>539</v>
      </c>
      <c r="B90" s="126" t="s">
        <v>540</v>
      </c>
      <c r="C90" s="124">
        <f>155.6+1.4</f>
        <v>157</v>
      </c>
      <c r="D90" s="124">
        <f t="shared" ref="D90:E90" si="40">155.6+1.4</f>
        <v>157</v>
      </c>
      <c r="E90" s="124">
        <f t="shared" si="40"/>
        <v>157</v>
      </c>
    </row>
    <row r="91" spans="1:5" s="125" customFormat="1" ht="62.4" x14ac:dyDescent="0.3">
      <c r="A91" s="135" t="s">
        <v>541</v>
      </c>
      <c r="B91" s="126" t="s">
        <v>542</v>
      </c>
      <c r="C91" s="124">
        <f t="shared" ref="C91:E91" si="41">C92</f>
        <v>18.100000000000001</v>
      </c>
      <c r="D91" s="124">
        <f t="shared" si="41"/>
        <v>18.100000000000001</v>
      </c>
      <c r="E91" s="124">
        <f t="shared" si="41"/>
        <v>18.100000000000001</v>
      </c>
    </row>
    <row r="92" spans="1:5" s="125" customFormat="1" ht="116.25" customHeight="1" x14ac:dyDescent="0.3">
      <c r="A92" s="122" t="s">
        <v>543</v>
      </c>
      <c r="B92" s="126" t="s">
        <v>544</v>
      </c>
      <c r="C92" s="124">
        <f>0.5+2.2+15.4</f>
        <v>18.100000000000001</v>
      </c>
      <c r="D92" s="124">
        <f t="shared" ref="D92:E92" si="42">0.5+2.2+15.4</f>
        <v>18.100000000000001</v>
      </c>
      <c r="E92" s="124">
        <f t="shared" si="42"/>
        <v>18.100000000000001</v>
      </c>
    </row>
    <row r="93" spans="1:5" s="125" customFormat="1" ht="62.4" x14ac:dyDescent="0.3">
      <c r="A93" s="122" t="s">
        <v>545</v>
      </c>
      <c r="B93" s="126" t="s">
        <v>546</v>
      </c>
      <c r="C93" s="124">
        <f t="shared" ref="C93:E93" si="43">C94</f>
        <v>11.6</v>
      </c>
      <c r="D93" s="124">
        <f t="shared" si="43"/>
        <v>11.6</v>
      </c>
      <c r="E93" s="124">
        <f t="shared" si="43"/>
        <v>11.6</v>
      </c>
    </row>
    <row r="94" spans="1:5" s="125" customFormat="1" ht="78" x14ac:dyDescent="0.3">
      <c r="A94" s="122" t="s">
        <v>547</v>
      </c>
      <c r="B94" s="126" t="s">
        <v>548</v>
      </c>
      <c r="C94" s="124">
        <f>8.1+3+0.5</f>
        <v>11.6</v>
      </c>
      <c r="D94" s="124">
        <f t="shared" ref="D94:E94" si="44">8.1+3+0.5</f>
        <v>11.6</v>
      </c>
      <c r="E94" s="124">
        <f t="shared" si="44"/>
        <v>11.6</v>
      </c>
    </row>
    <row r="95" spans="1:5" s="125" customFormat="1" ht="62.4" x14ac:dyDescent="0.3">
      <c r="A95" s="122" t="s">
        <v>549</v>
      </c>
      <c r="B95" s="126" t="s">
        <v>550</v>
      </c>
      <c r="C95" s="124">
        <f t="shared" ref="C95:E95" si="45">C96</f>
        <v>415.4</v>
      </c>
      <c r="D95" s="124">
        <f t="shared" si="45"/>
        <v>417.9</v>
      </c>
      <c r="E95" s="124">
        <f t="shared" si="45"/>
        <v>415.4</v>
      </c>
    </row>
    <row r="96" spans="1:5" s="125" customFormat="1" ht="78" x14ac:dyDescent="0.3">
      <c r="A96" s="122" t="s">
        <v>551</v>
      </c>
      <c r="B96" s="126" t="s">
        <v>552</v>
      </c>
      <c r="C96" s="124">
        <f>7.5+10+323.7+3.2+1+60+10</f>
        <v>415.4</v>
      </c>
      <c r="D96" s="124">
        <f>10+10+323.7+3.2+1+60+10</f>
        <v>417.9</v>
      </c>
      <c r="E96" s="124">
        <f>7.5+10+323.7+3.2+1+60+10</f>
        <v>415.4</v>
      </c>
    </row>
    <row r="97" spans="1:5" s="125" customFormat="1" ht="62.4" x14ac:dyDescent="0.3">
      <c r="A97" s="122" t="s">
        <v>553</v>
      </c>
      <c r="B97" s="126" t="s">
        <v>554</v>
      </c>
      <c r="C97" s="124">
        <f t="shared" ref="C97:E97" si="46">C98</f>
        <v>150.5</v>
      </c>
      <c r="D97" s="124">
        <f t="shared" si="46"/>
        <v>150.5</v>
      </c>
      <c r="E97" s="124">
        <f t="shared" si="46"/>
        <v>150.5</v>
      </c>
    </row>
    <row r="98" spans="1:5" s="125" customFormat="1" ht="93.6" x14ac:dyDescent="0.3">
      <c r="A98" s="122" t="s">
        <v>555</v>
      </c>
      <c r="B98" s="126" t="s">
        <v>556</v>
      </c>
      <c r="C98" s="124">
        <f>1+4.5+15+1+10.3+118.7</f>
        <v>150.5</v>
      </c>
      <c r="D98" s="124">
        <f t="shared" ref="D98:E98" si="47">1+4.5+15+1+10.3+118.7</f>
        <v>150.5</v>
      </c>
      <c r="E98" s="124">
        <f t="shared" si="47"/>
        <v>150.5</v>
      </c>
    </row>
    <row r="99" spans="1:5" s="125" customFormat="1" ht="46.8" x14ac:dyDescent="0.3">
      <c r="A99" s="119" t="s">
        <v>557</v>
      </c>
      <c r="B99" s="134" t="s">
        <v>558</v>
      </c>
      <c r="C99" s="121">
        <f t="shared" ref="C99:E99" si="48">C100</f>
        <v>87.9</v>
      </c>
      <c r="D99" s="121">
        <f t="shared" si="48"/>
        <v>87.9</v>
      </c>
      <c r="E99" s="121">
        <f t="shared" si="48"/>
        <v>87.9</v>
      </c>
    </row>
    <row r="100" spans="1:5" s="125" customFormat="1" ht="46.8" x14ac:dyDescent="0.3">
      <c r="A100" s="122" t="s">
        <v>559</v>
      </c>
      <c r="B100" s="126" t="s">
        <v>560</v>
      </c>
      <c r="C100" s="124">
        <v>87.9</v>
      </c>
      <c r="D100" s="124">
        <v>87.9</v>
      </c>
      <c r="E100" s="124">
        <v>87.9</v>
      </c>
    </row>
    <row r="101" spans="1:5" s="125" customFormat="1" ht="31.2" x14ac:dyDescent="0.3">
      <c r="A101" s="119" t="s">
        <v>561</v>
      </c>
      <c r="B101" s="134" t="s">
        <v>562</v>
      </c>
      <c r="C101" s="121">
        <f>C102</f>
        <v>66</v>
      </c>
      <c r="D101" s="121">
        <f t="shared" ref="D101:E102" si="49">D102</f>
        <v>39</v>
      </c>
      <c r="E101" s="121">
        <f t="shared" si="49"/>
        <v>26</v>
      </c>
    </row>
    <row r="102" spans="1:5" s="125" customFormat="1" ht="78" x14ac:dyDescent="0.3">
      <c r="A102" s="122" t="s">
        <v>563</v>
      </c>
      <c r="B102" s="126" t="s">
        <v>564</v>
      </c>
      <c r="C102" s="124">
        <f>C103</f>
        <v>66</v>
      </c>
      <c r="D102" s="124">
        <f t="shared" si="49"/>
        <v>39</v>
      </c>
      <c r="E102" s="124">
        <f t="shared" si="49"/>
        <v>26</v>
      </c>
    </row>
    <row r="103" spans="1:5" s="125" customFormat="1" ht="78" x14ac:dyDescent="0.3">
      <c r="A103" s="122" t="s">
        <v>565</v>
      </c>
      <c r="B103" s="126" t="s">
        <v>566</v>
      </c>
      <c r="C103" s="124">
        <v>66</v>
      </c>
      <c r="D103" s="124">
        <v>39</v>
      </c>
      <c r="E103" s="124">
        <v>26</v>
      </c>
    </row>
    <row r="104" spans="1:5" s="125" customFormat="1" x14ac:dyDescent="0.3">
      <c r="A104" s="119" t="s">
        <v>567</v>
      </c>
      <c r="B104" s="134" t="s">
        <v>568</v>
      </c>
      <c r="C104" s="121">
        <f t="shared" ref="C104:E105" si="50">C105</f>
        <v>2962.7</v>
      </c>
      <c r="D104" s="121">
        <f t="shared" si="50"/>
        <v>934.2</v>
      </c>
      <c r="E104" s="121">
        <f t="shared" si="50"/>
        <v>934.2</v>
      </c>
    </row>
    <row r="105" spans="1:5" s="125" customFormat="1" ht="31.2" x14ac:dyDescent="0.3">
      <c r="A105" s="122" t="s">
        <v>569</v>
      </c>
      <c r="B105" s="126" t="s">
        <v>570</v>
      </c>
      <c r="C105" s="124">
        <f t="shared" si="50"/>
        <v>2962.7</v>
      </c>
      <c r="D105" s="124">
        <f t="shared" si="50"/>
        <v>934.2</v>
      </c>
      <c r="E105" s="124">
        <f t="shared" si="50"/>
        <v>934.2</v>
      </c>
    </row>
    <row r="106" spans="1:5" s="125" customFormat="1" ht="62.4" x14ac:dyDescent="0.3">
      <c r="A106" s="122" t="s">
        <v>571</v>
      </c>
      <c r="B106" s="126" t="s">
        <v>572</v>
      </c>
      <c r="C106" s="124">
        <f>934.2+2028.5</f>
        <v>2962.7</v>
      </c>
      <c r="D106" s="124">
        <v>934.2</v>
      </c>
      <c r="E106" s="124">
        <v>934.2</v>
      </c>
    </row>
    <row r="107" spans="1:5" s="125" customFormat="1" x14ac:dyDescent="0.3">
      <c r="A107" s="119" t="s">
        <v>573</v>
      </c>
      <c r="B107" s="120" t="s">
        <v>574</v>
      </c>
      <c r="C107" s="121">
        <f t="shared" ref="C107:E107" si="51">C108</f>
        <v>503694.89999999991</v>
      </c>
      <c r="D107" s="121">
        <f t="shared" si="51"/>
        <v>542105.5</v>
      </c>
      <c r="E107" s="121">
        <f t="shared" si="51"/>
        <v>541960.52999999991</v>
      </c>
    </row>
    <row r="108" spans="1:5" s="125" customFormat="1" ht="46.8" x14ac:dyDescent="0.3">
      <c r="A108" s="136" t="s">
        <v>575</v>
      </c>
      <c r="B108" s="137" t="s">
        <v>576</v>
      </c>
      <c r="C108" s="121">
        <f>C129+C112+C109+C148</f>
        <v>503694.89999999991</v>
      </c>
      <c r="D108" s="121">
        <f t="shared" ref="D108:E108" si="52">D129+D112+D109+D148</f>
        <v>542105.5</v>
      </c>
      <c r="E108" s="121">
        <f t="shared" si="52"/>
        <v>541960.52999999991</v>
      </c>
    </row>
    <row r="109" spans="1:5" s="125" customFormat="1" ht="31.2" x14ac:dyDescent="0.3">
      <c r="A109" s="136" t="s">
        <v>577</v>
      </c>
      <c r="B109" s="137" t="s">
        <v>578</v>
      </c>
      <c r="C109" s="121">
        <f t="shared" ref="C109:E110" si="53">C110</f>
        <v>4833</v>
      </c>
      <c r="D109" s="121">
        <f t="shared" si="53"/>
        <v>0</v>
      </c>
      <c r="E109" s="121">
        <f t="shared" si="53"/>
        <v>0</v>
      </c>
    </row>
    <row r="110" spans="1:5" s="125" customFormat="1" ht="31.2" x14ac:dyDescent="0.3">
      <c r="A110" s="138" t="s">
        <v>579</v>
      </c>
      <c r="B110" s="139" t="s">
        <v>580</v>
      </c>
      <c r="C110" s="124">
        <f t="shared" si="53"/>
        <v>4833</v>
      </c>
      <c r="D110" s="124">
        <f t="shared" si="53"/>
        <v>0</v>
      </c>
      <c r="E110" s="124">
        <f t="shared" si="53"/>
        <v>0</v>
      </c>
    </row>
    <row r="111" spans="1:5" s="125" customFormat="1" ht="31.2" x14ac:dyDescent="0.3">
      <c r="A111" s="138" t="s">
        <v>581</v>
      </c>
      <c r="B111" s="139" t="s">
        <v>582</v>
      </c>
      <c r="C111" s="124">
        <v>4833</v>
      </c>
      <c r="D111" s="124">
        <v>0</v>
      </c>
      <c r="E111" s="124">
        <v>0</v>
      </c>
    </row>
    <row r="112" spans="1:5" s="125" customFormat="1" ht="31.2" x14ac:dyDescent="0.3">
      <c r="A112" s="140" t="s">
        <v>583</v>
      </c>
      <c r="B112" s="141" t="s">
        <v>584</v>
      </c>
      <c r="C112" s="121">
        <f>C121+C113+C119+C117</f>
        <v>148841.60000000001</v>
      </c>
      <c r="D112" s="121">
        <f t="shared" ref="D112:E112" si="54">D121+D113+D119+D117</f>
        <v>194421.1</v>
      </c>
      <c r="E112" s="121">
        <f t="shared" si="54"/>
        <v>196649.03</v>
      </c>
    </row>
    <row r="113" spans="1:5" s="125" customFormat="1" ht="78" x14ac:dyDescent="0.3">
      <c r="A113" s="142" t="s">
        <v>585</v>
      </c>
      <c r="B113" s="143" t="s">
        <v>586</v>
      </c>
      <c r="C113" s="124">
        <f t="shared" ref="C113:E113" si="55">C114+C115+C116</f>
        <v>54192.399999999994</v>
      </c>
      <c r="D113" s="124">
        <f t="shared" si="55"/>
        <v>54671.799999999996</v>
      </c>
      <c r="E113" s="124">
        <f t="shared" si="55"/>
        <v>57099.899999999994</v>
      </c>
    </row>
    <row r="114" spans="1:5" s="125" customFormat="1" ht="31.2" x14ac:dyDescent="0.3">
      <c r="A114" s="142" t="s">
        <v>587</v>
      </c>
      <c r="B114" s="139" t="s">
        <v>588</v>
      </c>
      <c r="C114" s="124">
        <f>39757.4+6623.7</f>
        <v>46381.1</v>
      </c>
      <c r="D114" s="124">
        <f>41347.7+5301.6</f>
        <v>46649.299999999996</v>
      </c>
      <c r="E114" s="124">
        <f>42894.1+6087.6</f>
        <v>48981.7</v>
      </c>
    </row>
    <row r="115" spans="1:5" s="125" customFormat="1" ht="46.8" x14ac:dyDescent="0.3">
      <c r="A115" s="142" t="s">
        <v>587</v>
      </c>
      <c r="B115" s="139" t="s">
        <v>589</v>
      </c>
      <c r="C115" s="124">
        <v>5279.2</v>
      </c>
      <c r="D115" s="124">
        <v>5490.4</v>
      </c>
      <c r="E115" s="124">
        <v>5592.2</v>
      </c>
    </row>
    <row r="116" spans="1:5" s="125" customFormat="1" ht="46.8" x14ac:dyDescent="0.3">
      <c r="A116" s="142" t="s">
        <v>587</v>
      </c>
      <c r="B116" s="139" t="s">
        <v>590</v>
      </c>
      <c r="C116" s="124">
        <v>2532.1</v>
      </c>
      <c r="D116" s="124">
        <v>2532.1</v>
      </c>
      <c r="E116" s="124">
        <v>2526</v>
      </c>
    </row>
    <row r="117" spans="1:5" s="125" customFormat="1" ht="62.4" x14ac:dyDescent="0.3">
      <c r="A117" s="142" t="s">
        <v>591</v>
      </c>
      <c r="B117" s="139" t="s">
        <v>592</v>
      </c>
      <c r="C117" s="124">
        <f t="shared" ref="C117:E117" si="56">C118</f>
        <v>20595.900000000001</v>
      </c>
      <c r="D117" s="124">
        <f t="shared" si="56"/>
        <v>21595.599999999999</v>
      </c>
      <c r="E117" s="124">
        <f t="shared" si="56"/>
        <v>21395.43</v>
      </c>
    </row>
    <row r="118" spans="1:5" s="125" customFormat="1" ht="62.4" x14ac:dyDescent="0.3">
      <c r="A118" s="142" t="s">
        <v>593</v>
      </c>
      <c r="B118" s="139" t="s">
        <v>594</v>
      </c>
      <c r="C118" s="124">
        <v>20595.900000000001</v>
      </c>
      <c r="D118" s="124">
        <v>21595.599999999999</v>
      </c>
      <c r="E118" s="124">
        <v>21395.43</v>
      </c>
    </row>
    <row r="119" spans="1:5" s="125" customFormat="1" ht="31.2" x14ac:dyDescent="0.3">
      <c r="A119" s="144" t="s">
        <v>595</v>
      </c>
      <c r="B119" s="145" t="s">
        <v>596</v>
      </c>
      <c r="C119" s="124">
        <f t="shared" ref="C119:E119" si="57">C120</f>
        <v>14453.5</v>
      </c>
      <c r="D119" s="124">
        <f t="shared" si="57"/>
        <v>0</v>
      </c>
      <c r="E119" s="124">
        <f t="shared" si="57"/>
        <v>0</v>
      </c>
    </row>
    <row r="120" spans="1:5" s="125" customFormat="1" ht="31.2" x14ac:dyDescent="0.3">
      <c r="A120" s="144" t="s">
        <v>597</v>
      </c>
      <c r="B120" s="145" t="s">
        <v>598</v>
      </c>
      <c r="C120" s="124">
        <f>12756.2+1697.3</f>
        <v>14453.5</v>
      </c>
      <c r="D120" s="124">
        <v>0</v>
      </c>
      <c r="E120" s="124">
        <v>0</v>
      </c>
    </row>
    <row r="121" spans="1:5" s="125" customFormat="1" x14ac:dyDescent="0.3">
      <c r="A121" s="146" t="s">
        <v>599</v>
      </c>
      <c r="B121" s="147" t="s">
        <v>600</v>
      </c>
      <c r="C121" s="124">
        <f>C122+C123+C125+C126+C127+C128+C124</f>
        <v>59599.8</v>
      </c>
      <c r="D121" s="124">
        <f t="shared" ref="D121:E121" si="58">D122+D123+D125+D126+D127+D128+D124</f>
        <v>118153.70000000001</v>
      </c>
      <c r="E121" s="124">
        <f t="shared" si="58"/>
        <v>118153.70000000001</v>
      </c>
    </row>
    <row r="122" spans="1:5" s="125" customFormat="1" ht="31.2" x14ac:dyDescent="0.3">
      <c r="A122" s="142" t="s">
        <v>601</v>
      </c>
      <c r="B122" s="139" t="s">
        <v>602</v>
      </c>
      <c r="C122" s="124">
        <v>116.7</v>
      </c>
      <c r="D122" s="124">
        <v>116.7</v>
      </c>
      <c r="E122" s="124">
        <v>116.7</v>
      </c>
    </row>
    <row r="123" spans="1:5" s="125" customFormat="1" ht="31.2" x14ac:dyDescent="0.3">
      <c r="A123" s="142" t="s">
        <v>601</v>
      </c>
      <c r="B123" s="139" t="s">
        <v>603</v>
      </c>
      <c r="C123" s="124">
        <v>3403</v>
      </c>
      <c r="D123" s="124">
        <v>3403</v>
      </c>
      <c r="E123" s="124">
        <v>3403</v>
      </c>
    </row>
    <row r="124" spans="1:5" s="125" customFormat="1" ht="31.2" x14ac:dyDescent="0.3">
      <c r="A124" s="148" t="s">
        <v>601</v>
      </c>
      <c r="B124" s="145" t="s">
        <v>604</v>
      </c>
      <c r="C124" s="124">
        <v>4416.2</v>
      </c>
      <c r="D124" s="124">
        <v>0</v>
      </c>
      <c r="E124" s="124">
        <v>0</v>
      </c>
    </row>
    <row r="125" spans="1:5" s="125" customFormat="1" ht="35.25" customHeight="1" x14ac:dyDescent="0.3">
      <c r="A125" s="142" t="s">
        <v>601</v>
      </c>
      <c r="B125" s="139" t="s">
        <v>605</v>
      </c>
      <c r="C125" s="124">
        <v>13192.8</v>
      </c>
      <c r="D125" s="124">
        <v>13192.8</v>
      </c>
      <c r="E125" s="124">
        <v>13192.8</v>
      </c>
    </row>
    <row r="126" spans="1:5" x14ac:dyDescent="0.3">
      <c r="A126" s="142" t="s">
        <v>606</v>
      </c>
      <c r="B126" s="110" t="s">
        <v>607</v>
      </c>
      <c r="C126" s="124">
        <v>471.4</v>
      </c>
      <c r="D126" s="124">
        <v>471.4</v>
      </c>
      <c r="E126" s="124">
        <v>471.4</v>
      </c>
    </row>
    <row r="127" spans="1:5" ht="46.8" x14ac:dyDescent="0.3">
      <c r="A127" s="142" t="s">
        <v>601</v>
      </c>
      <c r="B127" s="139" t="s">
        <v>608</v>
      </c>
      <c r="C127" s="124">
        <v>6513.7</v>
      </c>
      <c r="D127" s="124">
        <v>6513.7</v>
      </c>
      <c r="E127" s="124">
        <v>6513.7</v>
      </c>
    </row>
    <row r="128" spans="1:5" ht="31.2" x14ac:dyDescent="0.3">
      <c r="A128" s="142" t="s">
        <v>601</v>
      </c>
      <c r="B128" s="139" t="s">
        <v>609</v>
      </c>
      <c r="C128" s="124">
        <v>31486</v>
      </c>
      <c r="D128" s="124">
        <v>94456.1</v>
      </c>
      <c r="E128" s="124">
        <v>94456.1</v>
      </c>
    </row>
    <row r="129" spans="1:5" ht="31.2" x14ac:dyDescent="0.3">
      <c r="A129" s="136" t="s">
        <v>610</v>
      </c>
      <c r="B129" s="137" t="s">
        <v>611</v>
      </c>
      <c r="C129" s="121">
        <f>C140+C142+C130+C134+C132+C136+C138</f>
        <v>348832.19999999995</v>
      </c>
      <c r="D129" s="121">
        <f t="shared" ref="D129:E129" si="59">D140+D142+D130+D134+D132+D136+D138</f>
        <v>347684.39999999997</v>
      </c>
      <c r="E129" s="121">
        <f t="shared" si="59"/>
        <v>345311.49999999994</v>
      </c>
    </row>
    <row r="130" spans="1:5" ht="78" x14ac:dyDescent="0.3">
      <c r="A130" s="122" t="s">
        <v>612</v>
      </c>
      <c r="B130" s="139" t="s">
        <v>613</v>
      </c>
      <c r="C130" s="124">
        <f t="shared" ref="C130:E130" si="60">C131</f>
        <v>9685.7999999999993</v>
      </c>
      <c r="D130" s="124">
        <f t="shared" si="60"/>
        <v>9685.7999999999993</v>
      </c>
      <c r="E130" s="124">
        <f t="shared" si="60"/>
        <v>9685.7999999999993</v>
      </c>
    </row>
    <row r="131" spans="1:5" ht="78" x14ac:dyDescent="0.3">
      <c r="A131" s="138" t="s">
        <v>614</v>
      </c>
      <c r="B131" s="139" t="s">
        <v>615</v>
      </c>
      <c r="C131" s="124">
        <v>9685.7999999999993</v>
      </c>
      <c r="D131" s="124">
        <v>9685.7999999999993</v>
      </c>
      <c r="E131" s="124">
        <v>9685.7999999999993</v>
      </c>
    </row>
    <row r="132" spans="1:5" ht="62.4" x14ac:dyDescent="0.3">
      <c r="A132" s="138" t="s">
        <v>616</v>
      </c>
      <c r="B132" s="149" t="s">
        <v>617</v>
      </c>
      <c r="C132" s="124">
        <f t="shared" ref="C132:E132" si="61">C133</f>
        <v>2936.3</v>
      </c>
      <c r="D132" s="124">
        <f t="shared" si="61"/>
        <v>2148.8000000000002</v>
      </c>
      <c r="E132" s="124">
        <f t="shared" si="61"/>
        <v>2148.8000000000002</v>
      </c>
    </row>
    <row r="133" spans="1:5" ht="62.4" x14ac:dyDescent="0.3">
      <c r="A133" s="138" t="s">
        <v>618</v>
      </c>
      <c r="B133" s="149" t="s">
        <v>619</v>
      </c>
      <c r="C133" s="124">
        <v>2936.3</v>
      </c>
      <c r="D133" s="124">
        <v>2148.8000000000002</v>
      </c>
      <c r="E133" s="124">
        <v>2148.8000000000002</v>
      </c>
    </row>
    <row r="134" spans="1:5" ht="62.4" x14ac:dyDescent="0.3">
      <c r="A134" s="122" t="s">
        <v>620</v>
      </c>
      <c r="B134" s="139" t="s">
        <v>621</v>
      </c>
      <c r="C134" s="124">
        <f t="shared" ref="C134:E134" si="62">C135</f>
        <v>32.200000000000003</v>
      </c>
      <c r="D134" s="124">
        <f t="shared" si="62"/>
        <v>195.6</v>
      </c>
      <c r="E134" s="124">
        <f t="shared" si="62"/>
        <v>15.6</v>
      </c>
    </row>
    <row r="135" spans="1:5" ht="62.4" x14ac:dyDescent="0.3">
      <c r="A135" s="122" t="s">
        <v>622</v>
      </c>
      <c r="B135" s="139" t="s">
        <v>623</v>
      </c>
      <c r="C135" s="124">
        <v>32.200000000000003</v>
      </c>
      <c r="D135" s="124">
        <v>195.6</v>
      </c>
      <c r="E135" s="124">
        <v>15.6</v>
      </c>
    </row>
    <row r="136" spans="1:5" ht="62.4" x14ac:dyDescent="0.3">
      <c r="A136" s="122" t="s">
        <v>624</v>
      </c>
      <c r="B136" s="139" t="s">
        <v>625</v>
      </c>
      <c r="C136" s="124">
        <f>C137</f>
        <v>14530.3</v>
      </c>
      <c r="D136" s="124">
        <f t="shared" ref="D136:E136" si="63">D137</f>
        <v>14530.3</v>
      </c>
      <c r="E136" s="124">
        <f t="shared" si="63"/>
        <v>14530.3</v>
      </c>
    </row>
    <row r="137" spans="1:5" ht="62.4" x14ac:dyDescent="0.3">
      <c r="A137" s="122" t="s">
        <v>626</v>
      </c>
      <c r="B137" s="139" t="s">
        <v>627</v>
      </c>
      <c r="C137" s="124">
        <v>14530.3</v>
      </c>
      <c r="D137" s="124">
        <v>14530.3</v>
      </c>
      <c r="E137" s="124">
        <v>14530.3</v>
      </c>
    </row>
    <row r="138" spans="1:5" ht="31.2" x14ac:dyDescent="0.3">
      <c r="A138" s="122" t="s">
        <v>628</v>
      </c>
      <c r="B138" s="139" t="s">
        <v>629</v>
      </c>
      <c r="C138" s="124">
        <f t="shared" ref="C138:E138" si="64">C139</f>
        <v>716.30000000000007</v>
      </c>
      <c r="D138" s="124">
        <f t="shared" si="64"/>
        <v>0</v>
      </c>
      <c r="E138" s="124">
        <f t="shared" si="64"/>
        <v>0</v>
      </c>
    </row>
    <row r="139" spans="1:5" ht="31.2" x14ac:dyDescent="0.3">
      <c r="A139" s="122" t="s">
        <v>630</v>
      </c>
      <c r="B139" s="139" t="s">
        <v>631</v>
      </c>
      <c r="C139" s="124">
        <f>739.1-22.8</f>
        <v>716.30000000000007</v>
      </c>
      <c r="D139" s="124">
        <v>0</v>
      </c>
      <c r="E139" s="124">
        <v>0</v>
      </c>
    </row>
    <row r="140" spans="1:5" ht="31.2" x14ac:dyDescent="0.3">
      <c r="A140" s="122" t="s">
        <v>632</v>
      </c>
      <c r="B140" s="139" t="s">
        <v>633</v>
      </c>
      <c r="C140" s="124">
        <f t="shared" ref="C140:E140" si="65">C141</f>
        <v>1392.2</v>
      </c>
      <c r="D140" s="124">
        <f t="shared" si="65"/>
        <v>1384.7</v>
      </c>
      <c r="E140" s="124">
        <f t="shared" si="65"/>
        <v>1331.5</v>
      </c>
    </row>
    <row r="141" spans="1:5" ht="31.2" x14ac:dyDescent="0.3">
      <c r="A141" s="122" t="s">
        <v>634</v>
      </c>
      <c r="B141" s="139" t="s">
        <v>635</v>
      </c>
      <c r="C141" s="124">
        <v>1392.2</v>
      </c>
      <c r="D141" s="124">
        <v>1384.7</v>
      </c>
      <c r="E141" s="124">
        <v>1331.5</v>
      </c>
    </row>
    <row r="142" spans="1:5" s="150" customFormat="1" x14ac:dyDescent="0.3">
      <c r="A142" s="119" t="s">
        <v>636</v>
      </c>
      <c r="B142" s="137" t="s">
        <v>637</v>
      </c>
      <c r="C142" s="121">
        <f t="shared" ref="C142:E142" si="66">SUM(C143:C147)</f>
        <v>319539.09999999998</v>
      </c>
      <c r="D142" s="121">
        <f t="shared" si="66"/>
        <v>319739.2</v>
      </c>
      <c r="E142" s="121">
        <f t="shared" si="66"/>
        <v>317599.5</v>
      </c>
    </row>
    <row r="143" spans="1:5" ht="93.6" x14ac:dyDescent="0.3">
      <c r="A143" s="122" t="s">
        <v>638</v>
      </c>
      <c r="B143" s="139" t="s">
        <v>639</v>
      </c>
      <c r="C143" s="124">
        <v>208042.3</v>
      </c>
      <c r="D143" s="124">
        <v>208042.3</v>
      </c>
      <c r="E143" s="124">
        <v>208042.3</v>
      </c>
    </row>
    <row r="144" spans="1:5" ht="62.4" x14ac:dyDescent="0.3">
      <c r="A144" s="122" t="s">
        <v>638</v>
      </c>
      <c r="B144" s="139" t="s">
        <v>640</v>
      </c>
      <c r="C144" s="124">
        <v>108604.6</v>
      </c>
      <c r="D144" s="124">
        <v>108604.6</v>
      </c>
      <c r="E144" s="124">
        <v>108604.6</v>
      </c>
    </row>
    <row r="145" spans="1:5" ht="46.8" x14ac:dyDescent="0.3">
      <c r="A145" s="122" t="s">
        <v>638</v>
      </c>
      <c r="B145" s="139" t="s">
        <v>641</v>
      </c>
      <c r="C145" s="124">
        <v>668.1</v>
      </c>
      <c r="D145" s="124">
        <v>674.5</v>
      </c>
      <c r="E145" s="124">
        <v>681.1</v>
      </c>
    </row>
    <row r="146" spans="1:5" s="151" customFormat="1" ht="62.4" x14ac:dyDescent="0.3">
      <c r="A146" s="122" t="s">
        <v>638</v>
      </c>
      <c r="B146" s="139" t="s">
        <v>642</v>
      </c>
      <c r="C146" s="124">
        <v>266.5</v>
      </c>
      <c r="D146" s="124">
        <v>269</v>
      </c>
      <c r="E146" s="124">
        <v>271.5</v>
      </c>
    </row>
    <row r="147" spans="1:5" s="151" customFormat="1" ht="78" x14ac:dyDescent="0.3">
      <c r="A147" s="122" t="s">
        <v>638</v>
      </c>
      <c r="B147" s="139" t="s">
        <v>643</v>
      </c>
      <c r="C147" s="124">
        <v>1957.6</v>
      </c>
      <c r="D147" s="124">
        <v>2148.8000000000002</v>
      </c>
      <c r="E147" s="124">
        <v>0</v>
      </c>
    </row>
    <row r="148" spans="1:5" s="151" customFormat="1" x14ac:dyDescent="0.3">
      <c r="A148" s="211" t="s">
        <v>680</v>
      </c>
      <c r="B148" s="212" t="s">
        <v>681</v>
      </c>
      <c r="C148" s="121">
        <f>C149</f>
        <v>1188.0999999999999</v>
      </c>
      <c r="D148" s="121">
        <f t="shared" ref="D148:E149" si="67">D149</f>
        <v>0</v>
      </c>
      <c r="E148" s="121">
        <f t="shared" si="67"/>
        <v>0</v>
      </c>
    </row>
    <row r="149" spans="1:5" s="151" customFormat="1" ht="31.2" x14ac:dyDescent="0.3">
      <c r="A149" s="211" t="s">
        <v>682</v>
      </c>
      <c r="B149" s="212" t="s">
        <v>683</v>
      </c>
      <c r="C149" s="121">
        <f>C150</f>
        <v>1188.0999999999999</v>
      </c>
      <c r="D149" s="121">
        <f t="shared" si="67"/>
        <v>0</v>
      </c>
      <c r="E149" s="121">
        <f t="shared" si="67"/>
        <v>0</v>
      </c>
    </row>
    <row r="150" spans="1:5" s="151" customFormat="1" ht="46.8" x14ac:dyDescent="0.3">
      <c r="A150" s="213" t="s">
        <v>684</v>
      </c>
      <c r="B150" s="214" t="s">
        <v>685</v>
      </c>
      <c r="C150" s="124">
        <v>1188.0999999999999</v>
      </c>
      <c r="D150" s="124">
        <v>0</v>
      </c>
      <c r="E150" s="124">
        <v>0</v>
      </c>
    </row>
    <row r="151" spans="1:5" s="151" customFormat="1" x14ac:dyDescent="0.3">
      <c r="A151" s="119"/>
      <c r="B151" s="152" t="s">
        <v>644</v>
      </c>
      <c r="C151" s="121">
        <f>C12+C107</f>
        <v>920246.5</v>
      </c>
      <c r="D151" s="121">
        <f>D12+D107</f>
        <v>933295.7</v>
      </c>
      <c r="E151" s="121">
        <f>E12+E107</f>
        <v>923196.73</v>
      </c>
    </row>
    <row r="152" spans="1:5" s="151" customFormat="1" x14ac:dyDescent="0.3">
      <c r="A152" s="115"/>
      <c r="B152" s="112"/>
      <c r="C152" s="153"/>
      <c r="D152" s="153"/>
      <c r="E152" s="153"/>
    </row>
    <row r="153" spans="1:5" s="154" customFormat="1" x14ac:dyDescent="0.3">
      <c r="A153" s="115"/>
      <c r="B153" s="112"/>
      <c r="C153" s="153"/>
      <c r="D153" s="153"/>
      <c r="E153" s="153"/>
    </row>
    <row r="154" spans="1:5" s="154" customFormat="1" x14ac:dyDescent="0.3">
      <c r="A154" s="115"/>
      <c r="B154" s="112"/>
      <c r="C154" s="153"/>
      <c r="D154" s="153"/>
      <c r="E154" s="153"/>
    </row>
    <row r="155" spans="1:5" s="154" customFormat="1" x14ac:dyDescent="0.3">
      <c r="A155" s="115"/>
      <c r="B155" s="112"/>
      <c r="C155" s="153"/>
      <c r="D155" s="153"/>
      <c r="E155" s="153"/>
    </row>
    <row r="156" spans="1:5" s="151" customFormat="1" x14ac:dyDescent="0.3">
      <c r="A156" s="115"/>
      <c r="B156" s="114"/>
      <c r="C156" s="114"/>
      <c r="D156" s="114"/>
      <c r="E156" s="114"/>
    </row>
    <row r="157" spans="1:5" s="154" customFormat="1" x14ac:dyDescent="0.3">
      <c r="A157" s="115"/>
      <c r="B157" s="112"/>
      <c r="C157" s="155"/>
      <c r="D157" s="155"/>
      <c r="E157" s="155"/>
    </row>
  </sheetData>
  <mergeCells count="9">
    <mergeCell ref="D1:E1"/>
    <mergeCell ref="A2:E2"/>
    <mergeCell ref="B3:E3"/>
    <mergeCell ref="A8:E8"/>
    <mergeCell ref="A10:A11"/>
    <mergeCell ref="B10:B11"/>
    <mergeCell ref="C10:E10"/>
    <mergeCell ref="B4:E4"/>
    <mergeCell ref="B5:E5"/>
  </mergeCells>
  <pageMargins left="0.78740157480314965" right="0.19685039370078741" top="0.19685039370078741" bottom="0.19685039370078741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9"/>
  <sheetViews>
    <sheetView workbookViewId="0">
      <selection activeCell="G16" sqref="G16"/>
    </sheetView>
  </sheetViews>
  <sheetFormatPr defaultColWidth="8.88671875" defaultRowHeight="15.6" x14ac:dyDescent="0.25"/>
  <cols>
    <col min="1" max="1" width="6.5546875" style="14" customWidth="1"/>
    <col min="2" max="2" width="69.44140625" style="14" customWidth="1"/>
    <col min="3" max="3" width="11.33203125" style="14" customWidth="1"/>
    <col min="4" max="4" width="12" style="14" customWidth="1"/>
    <col min="5" max="5" width="11.6640625" style="14" customWidth="1"/>
    <col min="6" max="6" width="8.88671875" style="3"/>
    <col min="7" max="7" width="9.77734375" style="3" customWidth="1"/>
    <col min="8" max="16384" width="8.88671875" style="3"/>
  </cols>
  <sheetData>
    <row r="1" spans="1:8" ht="46.2" customHeight="1" x14ac:dyDescent="0.25">
      <c r="A1" s="195" t="s">
        <v>647</v>
      </c>
      <c r="B1" s="195"/>
      <c r="C1" s="195"/>
      <c r="D1" s="195"/>
      <c r="E1" s="195"/>
    </row>
    <row r="2" spans="1:8" x14ac:dyDescent="0.25">
      <c r="A2" s="157"/>
      <c r="B2" s="195" t="s">
        <v>651</v>
      </c>
      <c r="C2" s="195"/>
      <c r="D2" s="195"/>
      <c r="E2" s="195"/>
    </row>
    <row r="3" spans="1:8" x14ac:dyDescent="0.25">
      <c r="A3" s="157"/>
      <c r="B3" s="195" t="s">
        <v>673</v>
      </c>
      <c r="C3" s="195"/>
      <c r="D3" s="195"/>
      <c r="E3" s="195"/>
    </row>
    <row r="4" spans="1:8" ht="51" customHeight="1" x14ac:dyDescent="0.25">
      <c r="A4" s="196" t="s">
        <v>350</v>
      </c>
      <c r="B4" s="196"/>
      <c r="C4" s="196"/>
      <c r="D4" s="196"/>
      <c r="E4" s="196"/>
    </row>
    <row r="5" spans="1:8" x14ac:dyDescent="0.25">
      <c r="A5" s="192" t="s">
        <v>36</v>
      </c>
      <c r="B5" s="192" t="s">
        <v>18</v>
      </c>
      <c r="C5" s="197" t="s">
        <v>87</v>
      </c>
      <c r="D5" s="198"/>
      <c r="E5" s="199"/>
    </row>
    <row r="6" spans="1:8" x14ac:dyDescent="0.25">
      <c r="A6" s="193"/>
      <c r="B6" s="193"/>
      <c r="C6" s="192" t="s">
        <v>252</v>
      </c>
      <c r="D6" s="197" t="s">
        <v>88</v>
      </c>
      <c r="E6" s="199"/>
    </row>
    <row r="7" spans="1:8" x14ac:dyDescent="0.25">
      <c r="A7" s="194"/>
      <c r="B7" s="194"/>
      <c r="C7" s="194"/>
      <c r="D7" s="26" t="s">
        <v>279</v>
      </c>
      <c r="E7" s="26" t="s">
        <v>348</v>
      </c>
    </row>
    <row r="8" spans="1:8" x14ac:dyDescent="0.25">
      <c r="A8" s="26" t="s">
        <v>3</v>
      </c>
      <c r="B8" s="26" t="s">
        <v>77</v>
      </c>
      <c r="C8" s="26" t="s">
        <v>78</v>
      </c>
      <c r="D8" s="26" t="s">
        <v>79</v>
      </c>
      <c r="E8" s="26" t="s">
        <v>80</v>
      </c>
    </row>
    <row r="9" spans="1:8" x14ac:dyDescent="0.25">
      <c r="A9" s="4" t="s">
        <v>66</v>
      </c>
      <c r="B9" s="24" t="s">
        <v>58</v>
      </c>
      <c r="C9" s="6">
        <f>C10+C19+C22+C26+C30+C37+C39+C43+C46+C48</f>
        <v>912938.7</v>
      </c>
      <c r="D9" s="6">
        <f>D10+D19+D22+D26+D30+D37+D39+D43+D46+D48</f>
        <v>923515.9</v>
      </c>
      <c r="E9" s="6">
        <f>E10+E19+E22+E26+E30+E37+E39+E43+E46+E48</f>
        <v>904134.9</v>
      </c>
    </row>
    <row r="10" spans="1:8" x14ac:dyDescent="0.25">
      <c r="A10" s="4" t="s">
        <v>54</v>
      </c>
      <c r="B10" s="20" t="s">
        <v>20</v>
      </c>
      <c r="C10" s="6">
        <f>SUM(C11:C18)</f>
        <v>72699.199999999997</v>
      </c>
      <c r="D10" s="6">
        <f>SUM(D11:D18)</f>
        <v>71735.599999999991</v>
      </c>
      <c r="E10" s="6">
        <f>SUM(E11:E18)</f>
        <v>71611.399999999994</v>
      </c>
    </row>
    <row r="11" spans="1:8" ht="34.200000000000003" customHeight="1" x14ac:dyDescent="0.25">
      <c r="A11" s="26" t="s">
        <v>43</v>
      </c>
      <c r="B11" s="13" t="s">
        <v>59</v>
      </c>
      <c r="C11" s="7">
        <f>' № 8  рп, кцср, квр'!E10</f>
        <v>1648.7</v>
      </c>
      <c r="D11" s="7">
        <f>' № 8  рп, кцср, квр'!F10</f>
        <v>1648.7</v>
      </c>
      <c r="E11" s="7">
        <f>' № 8  рп, кцср, квр'!G10</f>
        <v>1648.7</v>
      </c>
    </row>
    <row r="12" spans="1:8" ht="46.8" x14ac:dyDescent="0.25">
      <c r="A12" s="26" t="s">
        <v>44</v>
      </c>
      <c r="B12" s="13" t="s">
        <v>21</v>
      </c>
      <c r="C12" s="7">
        <f>' № 8  рп, кцср, квр'!E16</f>
        <v>3088.9</v>
      </c>
      <c r="D12" s="7">
        <f>' № 8  рп, кцср, квр'!F16</f>
        <v>3088.9</v>
      </c>
      <c r="E12" s="7">
        <f>' № 8  рп, кцср, квр'!G16</f>
        <v>3088.9</v>
      </c>
    </row>
    <row r="13" spans="1:8" ht="49.2" customHeight="1" x14ac:dyDescent="0.25">
      <c r="A13" s="26" t="s">
        <v>45</v>
      </c>
      <c r="B13" s="13" t="s">
        <v>22</v>
      </c>
      <c r="C13" s="7">
        <f>' № 8  рп, кцср, квр'!E25</f>
        <v>23690.5</v>
      </c>
      <c r="D13" s="7">
        <f>' № 8  рп, кцср, квр'!F25</f>
        <v>23696.9</v>
      </c>
      <c r="E13" s="7">
        <f>' № 8  рп, кцср, квр'!G25</f>
        <v>23703.5</v>
      </c>
    </row>
    <row r="14" spans="1:8" ht="15.6" customHeight="1" x14ac:dyDescent="0.25">
      <c r="A14" s="15" t="s">
        <v>168</v>
      </c>
      <c r="B14" s="8" t="s">
        <v>169</v>
      </c>
      <c r="C14" s="7">
        <f>' № 8  рп, кцср, квр'!E39</f>
        <v>32.200000000000003</v>
      </c>
      <c r="D14" s="7">
        <f>' № 8  рп, кцср, квр'!F39</f>
        <v>195.6</v>
      </c>
      <c r="E14" s="7">
        <f>' № 8  рп, кцср, квр'!G39</f>
        <v>15.6</v>
      </c>
    </row>
    <row r="15" spans="1:8" ht="31.5" customHeight="1" x14ac:dyDescent="0.25">
      <c r="A15" s="26" t="s">
        <v>46</v>
      </c>
      <c r="B15" s="13" t="s">
        <v>7</v>
      </c>
      <c r="C15" s="7">
        <f>' № 8  рп, кцср, квр'!E45</f>
        <v>7323.5999999999995</v>
      </c>
      <c r="D15" s="7">
        <f>' № 8  рп, кцср, квр'!F45</f>
        <v>7323.5999999999995</v>
      </c>
      <c r="E15" s="7">
        <f>' № 8  рп, кцср, квр'!G45</f>
        <v>7323.5999999999995</v>
      </c>
      <c r="H15" s="42"/>
    </row>
    <row r="16" spans="1:8" ht="19.2" customHeight="1" x14ac:dyDescent="0.25">
      <c r="A16" s="15" t="s">
        <v>240</v>
      </c>
      <c r="B16" s="56" t="s">
        <v>241</v>
      </c>
      <c r="C16" s="7">
        <f>' № 8  рп, кцср, квр'!E54</f>
        <v>88.6</v>
      </c>
      <c r="D16" s="7">
        <f>' № 8  рп, кцср, квр'!F54</f>
        <v>88.6</v>
      </c>
      <c r="E16" s="7">
        <f>' № 8  рп, кцср, квр'!G54</f>
        <v>88.6</v>
      </c>
    </row>
    <row r="17" spans="1:5" x14ac:dyDescent="0.25">
      <c r="A17" s="26" t="s">
        <v>47</v>
      </c>
      <c r="B17" s="13" t="s">
        <v>8</v>
      </c>
      <c r="C17" s="7">
        <f>' № 8  рп, кцср, квр'!E61</f>
        <v>1000</v>
      </c>
      <c r="D17" s="7">
        <f>' № 8  рп, кцср, квр'!F61</f>
        <v>1000</v>
      </c>
      <c r="E17" s="7">
        <f>' № 8  рп, кцср, квр'!G61</f>
        <v>1000</v>
      </c>
    </row>
    <row r="18" spans="1:5" x14ac:dyDescent="0.25">
      <c r="A18" s="26" t="s">
        <v>60</v>
      </c>
      <c r="B18" s="13" t="s">
        <v>23</v>
      </c>
      <c r="C18" s="7">
        <f>' № 8  рп, кцср, квр'!E67</f>
        <v>35826.699999999997</v>
      </c>
      <c r="D18" s="7">
        <f>' № 8  рп, кцср, квр'!F67</f>
        <v>34693.299999999996</v>
      </c>
      <c r="E18" s="7">
        <f>' № 8  рп, кцср, квр'!G67</f>
        <v>34742.5</v>
      </c>
    </row>
    <row r="19" spans="1:5" ht="16.5" customHeight="1" x14ac:dyDescent="0.25">
      <c r="A19" s="4" t="s">
        <v>55</v>
      </c>
      <c r="B19" s="20" t="s">
        <v>24</v>
      </c>
      <c r="C19" s="6">
        <f>C20+C21</f>
        <v>9316.4</v>
      </c>
      <c r="D19" s="6">
        <f t="shared" ref="D19:E19" si="0">D20+D21</f>
        <v>9308.9</v>
      </c>
      <c r="E19" s="6">
        <f t="shared" si="0"/>
        <v>9255.7000000000007</v>
      </c>
    </row>
    <row r="20" spans="1:5" x14ac:dyDescent="0.25">
      <c r="A20" s="26" t="s">
        <v>75</v>
      </c>
      <c r="B20" s="13" t="s">
        <v>76</v>
      </c>
      <c r="C20" s="7">
        <f>' № 8  рп, кцср, квр'!E144</f>
        <v>1392.2</v>
      </c>
      <c r="D20" s="7">
        <f>' № 8  рп, кцср, квр'!F144</f>
        <v>1384.7</v>
      </c>
      <c r="E20" s="7">
        <f>' № 8  рп, кцср, квр'!G144</f>
        <v>1331.5</v>
      </c>
    </row>
    <row r="21" spans="1:5" ht="31.2" x14ac:dyDescent="0.25">
      <c r="A21" s="15" t="s">
        <v>351</v>
      </c>
      <c r="B21" s="13" t="s">
        <v>352</v>
      </c>
      <c r="C21" s="7">
        <f>' № 8  рп, кцср, квр'!E151</f>
        <v>7924.2</v>
      </c>
      <c r="D21" s="7">
        <f>' № 8  рп, кцср, квр'!F151</f>
        <v>7924.2</v>
      </c>
      <c r="E21" s="7">
        <f>' № 8  рп, кцср, квр'!G151</f>
        <v>7924.2</v>
      </c>
    </row>
    <row r="22" spans="1:5" ht="16.2" customHeight="1" x14ac:dyDescent="0.25">
      <c r="A22" s="4" t="s">
        <v>56</v>
      </c>
      <c r="B22" s="20" t="s">
        <v>25</v>
      </c>
      <c r="C22" s="6">
        <f>C24+C25+C23</f>
        <v>105969.50000000001</v>
      </c>
      <c r="D22" s="6">
        <f t="shared" ref="D22:E22" si="1">D24+D25+D23</f>
        <v>100254.10000000002</v>
      </c>
      <c r="E22" s="6">
        <f t="shared" si="1"/>
        <v>82380.3</v>
      </c>
    </row>
    <row r="23" spans="1:5" x14ac:dyDescent="0.25">
      <c r="A23" s="15" t="s">
        <v>100</v>
      </c>
      <c r="B23" s="13" t="s">
        <v>101</v>
      </c>
      <c r="C23" s="7">
        <f>' № 8  рп, кцср, квр'!E159</f>
        <v>348</v>
      </c>
      <c r="D23" s="7">
        <f>' № 8  рп, кцср, квр'!F159</f>
        <v>0</v>
      </c>
      <c r="E23" s="7">
        <f>' № 8  рп, кцср, квр'!G159</f>
        <v>0</v>
      </c>
    </row>
    <row r="24" spans="1:5" x14ac:dyDescent="0.25">
      <c r="A24" s="26" t="s">
        <v>6</v>
      </c>
      <c r="B24" s="13" t="s">
        <v>89</v>
      </c>
      <c r="C24" s="7">
        <f>' № 8  рп, кцср, квр'!E166</f>
        <v>105141.40000000001</v>
      </c>
      <c r="D24" s="7">
        <f>' № 8  рп, кцср, квр'!F166</f>
        <v>99954.10000000002</v>
      </c>
      <c r="E24" s="7">
        <f>' № 8  рп, кцср, квр'!G166</f>
        <v>82380.3</v>
      </c>
    </row>
    <row r="25" spans="1:5" x14ac:dyDescent="0.25">
      <c r="A25" s="26" t="s">
        <v>48</v>
      </c>
      <c r="B25" s="13" t="s">
        <v>26</v>
      </c>
      <c r="C25" s="7">
        <f>' № 8  рп, кцср, квр'!E213</f>
        <v>480.1</v>
      </c>
      <c r="D25" s="7">
        <f>' № 8  рп, кцср, квр'!F213</f>
        <v>300</v>
      </c>
      <c r="E25" s="7">
        <f>' № 8  рп, кцср, квр'!G213</f>
        <v>0</v>
      </c>
    </row>
    <row r="26" spans="1:5" x14ac:dyDescent="0.25">
      <c r="A26" s="4" t="s">
        <v>57</v>
      </c>
      <c r="B26" s="20" t="s">
        <v>27</v>
      </c>
      <c r="C26" s="6">
        <f>C27+C29+C28</f>
        <v>78749.600000000006</v>
      </c>
      <c r="D26" s="6">
        <f t="shared" ref="D26:E26" si="2">D27+D29+D28</f>
        <v>108208.90000000001</v>
      </c>
      <c r="E26" s="6">
        <f t="shared" si="2"/>
        <v>109250.30000000002</v>
      </c>
    </row>
    <row r="27" spans="1:5" x14ac:dyDescent="0.25">
      <c r="A27" s="26" t="s">
        <v>4</v>
      </c>
      <c r="B27" s="13" t="s">
        <v>5</v>
      </c>
      <c r="C27" s="7">
        <f>' № 8  рп, кцср, квр'!E226</f>
        <v>2221.4</v>
      </c>
      <c r="D27" s="7">
        <f>' № 8  рп, кцср, квр'!F226</f>
        <v>2165.1</v>
      </c>
      <c r="E27" s="7">
        <f>' № 8  рп, кцср, квр'!G226</f>
        <v>1818.4</v>
      </c>
    </row>
    <row r="28" spans="1:5" x14ac:dyDescent="0.25">
      <c r="A28" s="15" t="s">
        <v>280</v>
      </c>
      <c r="B28" s="68" t="s">
        <v>281</v>
      </c>
      <c r="C28" s="7">
        <f>' № 8  рп, кцср, квр'!E233</f>
        <v>39377</v>
      </c>
      <c r="D28" s="7">
        <f>' № 8  рп, кцср, квр'!F233</f>
        <v>95410.200000000012</v>
      </c>
      <c r="E28" s="7">
        <f>' № 8  рп, кцср, квр'!G233</f>
        <v>95410.200000000012</v>
      </c>
    </row>
    <row r="29" spans="1:5" x14ac:dyDescent="0.25">
      <c r="A29" s="26" t="s">
        <v>49</v>
      </c>
      <c r="B29" s="13" t="s">
        <v>28</v>
      </c>
      <c r="C29" s="7">
        <f>' № 8  рп, кцср, квр'!E254</f>
        <v>37151.200000000004</v>
      </c>
      <c r="D29" s="7">
        <f>' № 8  рп, кцср, квр'!F254</f>
        <v>10633.599999999999</v>
      </c>
      <c r="E29" s="7">
        <f>' № 8  рп, кцср, квр'!G254</f>
        <v>12021.7</v>
      </c>
    </row>
    <row r="30" spans="1:5" x14ac:dyDescent="0.25">
      <c r="A30" s="4" t="s">
        <v>37</v>
      </c>
      <c r="B30" s="5" t="s">
        <v>29</v>
      </c>
      <c r="C30" s="6">
        <f>C31+C32+C33+C35+C36+C34</f>
        <v>558371.5</v>
      </c>
      <c r="D30" s="6">
        <f t="shared" ref="D30:E30" si="3">D31+D32+D33+D35+D36+D34</f>
        <v>550234</v>
      </c>
      <c r="E30" s="6">
        <f t="shared" si="3"/>
        <v>550011.60000000009</v>
      </c>
    </row>
    <row r="31" spans="1:5" x14ac:dyDescent="0.25">
      <c r="A31" s="26" t="s">
        <v>50</v>
      </c>
      <c r="B31" s="13" t="s">
        <v>10</v>
      </c>
      <c r="C31" s="7">
        <f>' № 8  рп, кцср, квр'!E299</f>
        <v>218505.7</v>
      </c>
      <c r="D31" s="7">
        <f>' № 8  рп, кцср, квр'!F299</f>
        <v>212473.90000000002</v>
      </c>
      <c r="E31" s="7">
        <f>' № 8  рп, кцср, квр'!G299</f>
        <v>212473.90000000002</v>
      </c>
    </row>
    <row r="32" spans="1:5" x14ac:dyDescent="0.25">
      <c r="A32" s="15" t="s">
        <v>51</v>
      </c>
      <c r="B32" s="13" t="s">
        <v>11</v>
      </c>
      <c r="C32" s="7">
        <f>' № 8  рп, кцср, квр'!E330</f>
        <v>294706.99999999994</v>
      </c>
      <c r="D32" s="7">
        <f>' № 8  рп, кцср, квр'!F330</f>
        <v>292601.3</v>
      </c>
      <c r="E32" s="7">
        <f>' № 8  рп, кцср, квр'!G330</f>
        <v>292378.89999999997</v>
      </c>
    </row>
    <row r="33" spans="1:5" x14ac:dyDescent="0.25">
      <c r="A33" s="15" t="s">
        <v>90</v>
      </c>
      <c r="B33" s="13" t="s">
        <v>91</v>
      </c>
      <c r="C33" s="7">
        <f>' № 8  рп, кцср, квр'!E382</f>
        <v>34425.5</v>
      </c>
      <c r="D33" s="7">
        <f>' № 8  рп, кцср, квр'!F382</f>
        <v>34425.5</v>
      </c>
      <c r="E33" s="7">
        <f>' № 8  рп, кцср, квр'!G382</f>
        <v>34425.5</v>
      </c>
    </row>
    <row r="34" spans="1:5" ht="32.4" customHeight="1" x14ac:dyDescent="0.25">
      <c r="A34" s="15" t="s">
        <v>221</v>
      </c>
      <c r="B34" s="13" t="s">
        <v>254</v>
      </c>
      <c r="C34" s="7">
        <f>' № 8  рп, кцср, квр'!E401</f>
        <v>150</v>
      </c>
      <c r="D34" s="7">
        <f>' № 8  рп, кцср, квр'!F401</f>
        <v>150</v>
      </c>
      <c r="E34" s="7">
        <f>' № 8  рп, кцср, квр'!G401</f>
        <v>150</v>
      </c>
    </row>
    <row r="35" spans="1:5" x14ac:dyDescent="0.25">
      <c r="A35" s="15" t="s">
        <v>38</v>
      </c>
      <c r="B35" s="13" t="s">
        <v>99</v>
      </c>
      <c r="C35" s="7">
        <f>' № 8  рп, кцср, квр'!E408</f>
        <v>3992.2999999999997</v>
      </c>
      <c r="D35" s="7">
        <f>' № 8  рп, кцср, квр'!F408</f>
        <v>3992.2999999999997</v>
      </c>
      <c r="E35" s="7">
        <f>' № 8  рп, кцср, квр'!G408</f>
        <v>3992.2999999999997</v>
      </c>
    </row>
    <row r="36" spans="1:5" x14ac:dyDescent="0.25">
      <c r="A36" s="15" t="s">
        <v>52</v>
      </c>
      <c r="B36" s="13" t="s">
        <v>12</v>
      </c>
      <c r="C36" s="7">
        <f>' № 8  рп, кцср, квр'!E444</f>
        <v>6591</v>
      </c>
      <c r="D36" s="7">
        <f>' № 8  рп, кцср, квр'!F444</f>
        <v>6591</v>
      </c>
      <c r="E36" s="7">
        <f>' № 8  рп, кцср, квр'!G444</f>
        <v>6591</v>
      </c>
    </row>
    <row r="37" spans="1:5" x14ac:dyDescent="0.25">
      <c r="A37" s="4" t="s">
        <v>41</v>
      </c>
      <c r="B37" s="20" t="s">
        <v>82</v>
      </c>
      <c r="C37" s="6">
        <f>C38</f>
        <v>38565.199999999997</v>
      </c>
      <c r="D37" s="6">
        <f t="shared" ref="D37:E37" si="4">D38</f>
        <v>37080.099999999991</v>
      </c>
      <c r="E37" s="6">
        <f t="shared" si="4"/>
        <v>37080.099999999991</v>
      </c>
    </row>
    <row r="38" spans="1:5" x14ac:dyDescent="0.25">
      <c r="A38" s="26" t="s">
        <v>42</v>
      </c>
      <c r="B38" s="13" t="s">
        <v>13</v>
      </c>
      <c r="C38" s="7">
        <f>' № 8  рп, кцср, квр'!E464</f>
        <v>38565.199999999997</v>
      </c>
      <c r="D38" s="7">
        <f>' № 8  рп, кцср, квр'!F464</f>
        <v>37080.099999999991</v>
      </c>
      <c r="E38" s="7">
        <f>' № 8  рп, кцср, квр'!G464</f>
        <v>37080.099999999991</v>
      </c>
    </row>
    <row r="39" spans="1:5" x14ac:dyDescent="0.25">
      <c r="A39" s="4" t="s">
        <v>39</v>
      </c>
      <c r="B39" s="20" t="s">
        <v>31</v>
      </c>
      <c r="C39" s="6">
        <f>C40+C41+C42</f>
        <v>18057.400000000001</v>
      </c>
      <c r="D39" s="6">
        <f t="shared" ref="D39:E39" si="5">D40+D41+D42</f>
        <v>16004.400000000001</v>
      </c>
      <c r="E39" s="6">
        <f t="shared" si="5"/>
        <v>13855.600000000002</v>
      </c>
    </row>
    <row r="40" spans="1:5" x14ac:dyDescent="0.25">
      <c r="A40" s="74" t="s">
        <v>53</v>
      </c>
      <c r="B40" s="59" t="s">
        <v>32</v>
      </c>
      <c r="C40" s="7">
        <f>' № 8  рп, кцср, квр'!E519</f>
        <v>1152.8999999999999</v>
      </c>
      <c r="D40" s="7">
        <f>' № 8  рп, кцср, квр'!F519</f>
        <v>1152.8999999999999</v>
      </c>
      <c r="E40" s="7">
        <f>' № 8  рп, кцср, квр'!G519</f>
        <v>1152.8999999999999</v>
      </c>
    </row>
    <row r="41" spans="1:5" x14ac:dyDescent="0.25">
      <c r="A41" s="75" t="s">
        <v>40</v>
      </c>
      <c r="B41" s="50" t="s">
        <v>34</v>
      </c>
      <c r="C41" s="77">
        <f>' № 8  рп, кцср, квр'!E528</f>
        <v>607.1</v>
      </c>
      <c r="D41" s="7">
        <f>' № 8  рп, кцср, квр'!F528</f>
        <v>207.1</v>
      </c>
      <c r="E41" s="7">
        <f>' № 8  рп, кцср, квр'!G528</f>
        <v>207.1</v>
      </c>
    </row>
    <row r="42" spans="1:5" x14ac:dyDescent="0.25">
      <c r="A42" s="75" t="s">
        <v>84</v>
      </c>
      <c r="B42" s="79" t="s">
        <v>85</v>
      </c>
      <c r="C42" s="78">
        <f>' № 8  рп, кцср, квр'!E544</f>
        <v>16297.400000000001</v>
      </c>
      <c r="D42" s="60">
        <f>' № 8  рп, кцср, квр'!F544</f>
        <v>14644.400000000001</v>
      </c>
      <c r="E42" s="60">
        <f>' № 8  рп, кцср, квр'!G544</f>
        <v>12495.600000000002</v>
      </c>
    </row>
    <row r="43" spans="1:5" x14ac:dyDescent="0.25">
      <c r="A43" s="16" t="s">
        <v>61</v>
      </c>
      <c r="B43" s="20" t="s">
        <v>30</v>
      </c>
      <c r="C43" s="62">
        <f>C44+C45</f>
        <v>29686</v>
      </c>
      <c r="D43" s="62">
        <f t="shared" ref="D43:E43" si="6">D44+D45</f>
        <v>29186</v>
      </c>
      <c r="E43" s="62">
        <f t="shared" si="6"/>
        <v>29186</v>
      </c>
    </row>
    <row r="44" spans="1:5" x14ac:dyDescent="0.25">
      <c r="A44" s="75" t="s">
        <v>86</v>
      </c>
      <c r="B44" s="50" t="s">
        <v>62</v>
      </c>
      <c r="C44" s="17">
        <f>' № 8  рп, кцср, квр'!E569</f>
        <v>13004.6</v>
      </c>
      <c r="D44" s="17">
        <f>' № 8  рп, кцср, квр'!F569</f>
        <v>13004.6</v>
      </c>
      <c r="E44" s="17">
        <f>' № 8  рп, кцср, квр'!G569</f>
        <v>13004.6</v>
      </c>
    </row>
    <row r="45" spans="1:5" x14ac:dyDescent="0.25">
      <c r="A45" s="75">
        <v>1103</v>
      </c>
      <c r="B45" s="76" t="s">
        <v>314</v>
      </c>
      <c r="C45" s="17">
        <f>' № 8  рп, кцср, квр'!E595</f>
        <v>16681.400000000001</v>
      </c>
      <c r="D45" s="17">
        <f>' № 8  рп, кцср, квр'!F595</f>
        <v>16181.4</v>
      </c>
      <c r="E45" s="17">
        <f>' № 8  рп, кцср, квр'!G595</f>
        <v>16181.4</v>
      </c>
    </row>
    <row r="46" spans="1:5" ht="19.95" customHeight="1" x14ac:dyDescent="0.25">
      <c r="A46" s="16" t="s">
        <v>92</v>
      </c>
      <c r="B46" s="20" t="s">
        <v>63</v>
      </c>
      <c r="C46" s="62">
        <f>C47</f>
        <v>1503.9</v>
      </c>
      <c r="D46" s="62">
        <f t="shared" ref="D46:E46" si="7">D47</f>
        <v>1503.9</v>
      </c>
      <c r="E46" s="62">
        <f t="shared" si="7"/>
        <v>1503.9</v>
      </c>
    </row>
    <row r="47" spans="1:5" ht="14.4" customHeight="1" x14ac:dyDescent="0.25">
      <c r="A47" s="58" t="s">
        <v>64</v>
      </c>
      <c r="B47" s="50" t="s">
        <v>65</v>
      </c>
      <c r="C47" s="17">
        <f>' № 8  рп, кцср, квр'!E618</f>
        <v>1503.9</v>
      </c>
      <c r="D47" s="17">
        <f>' № 8  рп, кцср, квр'!F618</f>
        <v>1503.9</v>
      </c>
      <c r="E47" s="17">
        <f>' № 8  рп, кцср, квр'!G618</f>
        <v>1503.9</v>
      </c>
    </row>
    <row r="48" spans="1:5" x14ac:dyDescent="0.25">
      <c r="A48" s="16" t="s">
        <v>259</v>
      </c>
      <c r="B48" s="20" t="s">
        <v>260</v>
      </c>
      <c r="C48" s="62">
        <f>C49</f>
        <v>20</v>
      </c>
      <c r="D48" s="62">
        <f t="shared" ref="D48:E48" si="8">D49</f>
        <v>0</v>
      </c>
      <c r="E48" s="62">
        <f t="shared" si="8"/>
        <v>0</v>
      </c>
    </row>
    <row r="49" spans="1:5" ht="30" customHeight="1" x14ac:dyDescent="0.25">
      <c r="A49" s="58" t="s">
        <v>261</v>
      </c>
      <c r="B49" s="50" t="s">
        <v>262</v>
      </c>
      <c r="C49" s="17">
        <f>' № 8  рп, кцср, квр'!E637</f>
        <v>20</v>
      </c>
      <c r="D49" s="17">
        <f>' № 8  рп, кцср, квр'!F637</f>
        <v>0</v>
      </c>
      <c r="E49" s="17">
        <f>' № 8  рп, кцср, квр'!G637</f>
        <v>0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ageMargins left="0.59055118110236227" right="0.19685039370078741" top="0.19685039370078741" bottom="0.19685039370078741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5"/>
  <sheetViews>
    <sheetView zoomScale="92" zoomScaleNormal="92" workbookViewId="0">
      <selection activeCell="B617" sqref="B617:E621"/>
    </sheetView>
  </sheetViews>
  <sheetFormatPr defaultColWidth="8.88671875" defaultRowHeight="15.6" x14ac:dyDescent="0.25"/>
  <cols>
    <col min="1" max="1" width="6.33203125" style="3" customWidth="1"/>
    <col min="2" max="2" width="5.88671875" style="3" customWidth="1"/>
    <col min="3" max="3" width="14.6640625" style="3" customWidth="1"/>
    <col min="4" max="4" width="5.6640625" style="3" customWidth="1"/>
    <col min="5" max="5" width="67.6640625" style="49" customWidth="1"/>
    <col min="6" max="6" width="11.5546875" style="28" customWidth="1"/>
    <col min="7" max="7" width="11" style="28" customWidth="1"/>
    <col min="8" max="8" width="10.6640625" style="28" customWidth="1"/>
    <col min="9" max="16384" width="8.88671875" style="3"/>
  </cols>
  <sheetData>
    <row r="1" spans="1:8" ht="54.6" customHeight="1" x14ac:dyDescent="0.25">
      <c r="A1" s="160" t="s">
        <v>66</v>
      </c>
      <c r="B1" s="200" t="s">
        <v>648</v>
      </c>
      <c r="C1" s="200"/>
      <c r="D1" s="200"/>
      <c r="E1" s="200"/>
      <c r="F1" s="200"/>
      <c r="G1" s="200"/>
      <c r="H1" s="200"/>
    </row>
    <row r="2" spans="1:8" ht="41.4" customHeight="1" x14ac:dyDescent="0.25">
      <c r="A2" s="160"/>
      <c r="B2" s="160"/>
      <c r="C2" s="160"/>
      <c r="D2" s="160"/>
      <c r="E2" s="200" t="s">
        <v>674</v>
      </c>
      <c r="F2" s="200"/>
      <c r="G2" s="200"/>
      <c r="H2" s="200"/>
    </row>
    <row r="3" spans="1:8" ht="44.4" customHeight="1" x14ac:dyDescent="0.25">
      <c r="A3" s="201" t="s">
        <v>353</v>
      </c>
      <c r="B3" s="201"/>
      <c r="C3" s="201"/>
      <c r="D3" s="201"/>
      <c r="E3" s="201"/>
      <c r="F3" s="201"/>
      <c r="G3" s="201"/>
      <c r="H3" s="201"/>
    </row>
    <row r="4" spans="1:8" x14ac:dyDescent="0.25">
      <c r="A4" s="202" t="s">
        <v>15</v>
      </c>
      <c r="B4" s="202" t="s">
        <v>36</v>
      </c>
      <c r="C4" s="202" t="s">
        <v>16</v>
      </c>
      <c r="D4" s="202" t="s">
        <v>17</v>
      </c>
      <c r="E4" s="203" t="s">
        <v>18</v>
      </c>
      <c r="F4" s="204" t="s">
        <v>87</v>
      </c>
      <c r="G4" s="204"/>
      <c r="H4" s="204"/>
    </row>
    <row r="5" spans="1:8" x14ac:dyDescent="0.25">
      <c r="A5" s="202" t="s">
        <v>66</v>
      </c>
      <c r="B5" s="202" t="s">
        <v>66</v>
      </c>
      <c r="C5" s="202" t="s">
        <v>66</v>
      </c>
      <c r="D5" s="202" t="s">
        <v>66</v>
      </c>
      <c r="E5" s="203" t="s">
        <v>66</v>
      </c>
      <c r="F5" s="204" t="s">
        <v>252</v>
      </c>
      <c r="G5" s="204" t="s">
        <v>88</v>
      </c>
      <c r="H5" s="204"/>
    </row>
    <row r="6" spans="1:8" x14ac:dyDescent="0.25">
      <c r="A6" s="202" t="s">
        <v>66</v>
      </c>
      <c r="B6" s="202" t="s">
        <v>66</v>
      </c>
      <c r="C6" s="202" t="s">
        <v>66</v>
      </c>
      <c r="D6" s="202" t="s">
        <v>66</v>
      </c>
      <c r="E6" s="203" t="s">
        <v>66</v>
      </c>
      <c r="F6" s="204" t="s">
        <v>66</v>
      </c>
      <c r="G6" s="163" t="s">
        <v>279</v>
      </c>
      <c r="H6" s="163" t="s">
        <v>348</v>
      </c>
    </row>
    <row r="7" spans="1:8" x14ac:dyDescent="0.25">
      <c r="A7" s="161" t="s">
        <v>3</v>
      </c>
      <c r="B7" s="161" t="s">
        <v>77</v>
      </c>
      <c r="C7" s="161" t="s">
        <v>78</v>
      </c>
      <c r="D7" s="161" t="s">
        <v>79</v>
      </c>
      <c r="E7" s="163" t="s">
        <v>80</v>
      </c>
      <c r="F7" s="163" t="s">
        <v>81</v>
      </c>
      <c r="G7" s="163" t="s">
        <v>93</v>
      </c>
      <c r="H7" s="163" t="s">
        <v>94</v>
      </c>
    </row>
    <row r="8" spans="1:8" x14ac:dyDescent="0.25">
      <c r="A8" s="16" t="s">
        <v>66</v>
      </c>
      <c r="B8" s="16" t="s">
        <v>66</v>
      </c>
      <c r="C8" s="16" t="s">
        <v>66</v>
      </c>
      <c r="D8" s="16" t="s">
        <v>66</v>
      </c>
      <c r="E8" s="46" t="s">
        <v>0</v>
      </c>
      <c r="F8" s="27">
        <f>F9+F451+F475+F526+F537</f>
        <v>912938.70000000007</v>
      </c>
      <c r="G8" s="27">
        <f>G9+G451+G475+G526+G537</f>
        <v>923515.90000000014</v>
      </c>
      <c r="H8" s="27">
        <f>H9+H451+H475+H526+H537</f>
        <v>904134.90000000014</v>
      </c>
    </row>
    <row r="9" spans="1:8" ht="31.2" x14ac:dyDescent="0.25">
      <c r="A9" s="16" t="s">
        <v>19</v>
      </c>
      <c r="B9" s="25" t="s">
        <v>66</v>
      </c>
      <c r="C9" s="25" t="s">
        <v>66</v>
      </c>
      <c r="D9" s="25" t="s">
        <v>66</v>
      </c>
      <c r="E9" s="46" t="s">
        <v>342</v>
      </c>
      <c r="F9" s="27">
        <f>F10+F104+F119+F181+F247+F300+F354+F437+F388</f>
        <v>340235.50000000006</v>
      </c>
      <c r="G9" s="27">
        <f>G10+G104+G119+G181+G247+G300+G354+G437+G388</f>
        <v>359566.50000000006</v>
      </c>
      <c r="H9" s="27">
        <f>H10+H104+H119+H181+H247+H300+H354+H437+H388</f>
        <v>343156.70000000007</v>
      </c>
    </row>
    <row r="10" spans="1:8" x14ac:dyDescent="0.25">
      <c r="A10" s="161" t="s">
        <v>19</v>
      </c>
      <c r="B10" s="161" t="s">
        <v>54</v>
      </c>
      <c r="C10" s="161" t="s">
        <v>66</v>
      </c>
      <c r="D10" s="161" t="s">
        <v>66</v>
      </c>
      <c r="E10" s="47" t="s">
        <v>20</v>
      </c>
      <c r="F10" s="22">
        <f>F11+F17+F31+F44+F37</f>
        <v>53637.7</v>
      </c>
      <c r="G10" s="22">
        <f t="shared" ref="G10:H10" si="0">G11+G17+G31+G44+G37</f>
        <v>52617.799999999996</v>
      </c>
      <c r="H10" s="22">
        <f t="shared" si="0"/>
        <v>52446.9</v>
      </c>
    </row>
    <row r="11" spans="1:8" ht="31.2" x14ac:dyDescent="0.25">
      <c r="A11" s="161" t="s">
        <v>19</v>
      </c>
      <c r="B11" s="161" t="s">
        <v>43</v>
      </c>
      <c r="C11" s="161" t="s">
        <v>66</v>
      </c>
      <c r="D11" s="161" t="s">
        <v>66</v>
      </c>
      <c r="E11" s="43" t="s">
        <v>59</v>
      </c>
      <c r="F11" s="22">
        <f>F12</f>
        <v>1648.7</v>
      </c>
      <c r="G11" s="22">
        <f t="shared" ref="G11:H15" si="1">G12</f>
        <v>1648.7</v>
      </c>
      <c r="H11" s="22">
        <f t="shared" si="1"/>
        <v>1648.7</v>
      </c>
    </row>
    <row r="12" spans="1:8" x14ac:dyDescent="0.25">
      <c r="A12" s="161" t="s">
        <v>19</v>
      </c>
      <c r="B12" s="161" t="s">
        <v>43</v>
      </c>
      <c r="C12" s="161">
        <v>9900000000</v>
      </c>
      <c r="D12" s="161"/>
      <c r="E12" s="162" t="s">
        <v>107</v>
      </c>
      <c r="F12" s="22">
        <f>F13</f>
        <v>1648.7</v>
      </c>
      <c r="G12" s="22">
        <f t="shared" si="1"/>
        <v>1648.7</v>
      </c>
      <c r="H12" s="22">
        <f t="shared" si="1"/>
        <v>1648.7</v>
      </c>
    </row>
    <row r="13" spans="1:8" ht="31.2" x14ac:dyDescent="0.25">
      <c r="A13" s="161" t="s">
        <v>19</v>
      </c>
      <c r="B13" s="161" t="s">
        <v>43</v>
      </c>
      <c r="C13" s="161">
        <v>9990000000</v>
      </c>
      <c r="D13" s="161"/>
      <c r="E13" s="162" t="s">
        <v>160</v>
      </c>
      <c r="F13" s="22">
        <f>F14</f>
        <v>1648.7</v>
      </c>
      <c r="G13" s="22">
        <f t="shared" si="1"/>
        <v>1648.7</v>
      </c>
      <c r="H13" s="22">
        <f t="shared" si="1"/>
        <v>1648.7</v>
      </c>
    </row>
    <row r="14" spans="1:8" x14ac:dyDescent="0.25">
      <c r="A14" s="161" t="s">
        <v>19</v>
      </c>
      <c r="B14" s="161" t="s">
        <v>43</v>
      </c>
      <c r="C14" s="161">
        <v>9990021000</v>
      </c>
      <c r="D14" s="25"/>
      <c r="E14" s="162" t="s">
        <v>161</v>
      </c>
      <c r="F14" s="22">
        <f>F15</f>
        <v>1648.7</v>
      </c>
      <c r="G14" s="22">
        <f t="shared" si="1"/>
        <v>1648.7</v>
      </c>
      <c r="H14" s="22">
        <f t="shared" si="1"/>
        <v>1648.7</v>
      </c>
    </row>
    <row r="15" spans="1:8" ht="62.4" x14ac:dyDescent="0.25">
      <c r="A15" s="161" t="s">
        <v>19</v>
      </c>
      <c r="B15" s="161" t="s">
        <v>43</v>
      </c>
      <c r="C15" s="161">
        <v>9990021000</v>
      </c>
      <c r="D15" s="161" t="s">
        <v>68</v>
      </c>
      <c r="E15" s="162" t="s">
        <v>1</v>
      </c>
      <c r="F15" s="22">
        <f>F16</f>
        <v>1648.7</v>
      </c>
      <c r="G15" s="22">
        <f t="shared" si="1"/>
        <v>1648.7</v>
      </c>
      <c r="H15" s="22">
        <f t="shared" si="1"/>
        <v>1648.7</v>
      </c>
    </row>
    <row r="16" spans="1:8" ht="31.2" x14ac:dyDescent="0.25">
      <c r="A16" s="161" t="s">
        <v>19</v>
      </c>
      <c r="B16" s="161" t="s">
        <v>43</v>
      </c>
      <c r="C16" s="161">
        <v>9990021000</v>
      </c>
      <c r="D16" s="161">
        <v>120</v>
      </c>
      <c r="E16" s="162" t="s">
        <v>253</v>
      </c>
      <c r="F16" s="22">
        <v>1648.7</v>
      </c>
      <c r="G16" s="22">
        <v>1648.7</v>
      </c>
      <c r="H16" s="22">
        <v>1648.7</v>
      </c>
    </row>
    <row r="17" spans="1:8" ht="46.8" x14ac:dyDescent="0.25">
      <c r="A17" s="161" t="s">
        <v>19</v>
      </c>
      <c r="B17" s="161" t="s">
        <v>45</v>
      </c>
      <c r="C17" s="161" t="s">
        <v>66</v>
      </c>
      <c r="D17" s="161" t="s">
        <v>66</v>
      </c>
      <c r="E17" s="162" t="s">
        <v>22</v>
      </c>
      <c r="F17" s="22">
        <f>F18</f>
        <v>23690.5</v>
      </c>
      <c r="G17" s="22">
        <f t="shared" ref="G17:H17" si="2">G18</f>
        <v>23696.9</v>
      </c>
      <c r="H17" s="22">
        <f t="shared" si="2"/>
        <v>23703.5</v>
      </c>
    </row>
    <row r="18" spans="1:8" x14ac:dyDescent="0.25">
      <c r="A18" s="161" t="s">
        <v>19</v>
      </c>
      <c r="B18" s="161" t="s">
        <v>45</v>
      </c>
      <c r="C18" s="161">
        <v>9900000000</v>
      </c>
      <c r="D18" s="161"/>
      <c r="E18" s="162" t="s">
        <v>107</v>
      </c>
      <c r="F18" s="22">
        <f>F19</f>
        <v>23690.5</v>
      </c>
      <c r="G18" s="22">
        <f t="shared" ref="G18:H19" si="3">G19</f>
        <v>23696.9</v>
      </c>
      <c r="H18" s="22">
        <f t="shared" si="3"/>
        <v>23703.5</v>
      </c>
    </row>
    <row r="19" spans="1:8" ht="31.2" x14ac:dyDescent="0.25">
      <c r="A19" s="161" t="s">
        <v>19</v>
      </c>
      <c r="B19" s="161" t="s">
        <v>45</v>
      </c>
      <c r="C19" s="161">
        <v>9990000000</v>
      </c>
      <c r="D19" s="161"/>
      <c r="E19" s="162" t="s">
        <v>160</v>
      </c>
      <c r="F19" s="22">
        <f>F20</f>
        <v>23690.5</v>
      </c>
      <c r="G19" s="22">
        <f t="shared" si="3"/>
        <v>23696.9</v>
      </c>
      <c r="H19" s="22">
        <f t="shared" si="3"/>
        <v>23703.5</v>
      </c>
    </row>
    <row r="20" spans="1:8" ht="31.2" x14ac:dyDescent="0.25">
      <c r="A20" s="161" t="s">
        <v>19</v>
      </c>
      <c r="B20" s="161" t="s">
        <v>45</v>
      </c>
      <c r="C20" s="161">
        <v>9990200000</v>
      </c>
      <c r="D20" s="25"/>
      <c r="E20" s="162" t="s">
        <v>120</v>
      </c>
      <c r="F20" s="22">
        <f>F26+F21</f>
        <v>23690.5</v>
      </c>
      <c r="G20" s="22">
        <f t="shared" ref="G20:H20" si="4">G26+G21</f>
        <v>23696.9</v>
      </c>
      <c r="H20" s="22">
        <f t="shared" si="4"/>
        <v>23703.5</v>
      </c>
    </row>
    <row r="21" spans="1:8" ht="47.25" customHeight="1" x14ac:dyDescent="0.25">
      <c r="A21" s="161" t="s">
        <v>19</v>
      </c>
      <c r="B21" s="161" t="s">
        <v>45</v>
      </c>
      <c r="C21" s="161">
        <v>9990210510</v>
      </c>
      <c r="D21" s="161"/>
      <c r="E21" s="162" t="s">
        <v>162</v>
      </c>
      <c r="F21" s="22">
        <f>F22+F24</f>
        <v>668.09999999999991</v>
      </c>
      <c r="G21" s="22">
        <f t="shared" ref="G21:H21" si="5">G22+G24</f>
        <v>674.5</v>
      </c>
      <c r="H21" s="22">
        <f t="shared" si="5"/>
        <v>681.09999999999991</v>
      </c>
    </row>
    <row r="22" spans="1:8" ht="62.4" x14ac:dyDescent="0.25">
      <c r="A22" s="161" t="s">
        <v>19</v>
      </c>
      <c r="B22" s="161" t="s">
        <v>45</v>
      </c>
      <c r="C22" s="161">
        <v>9990210510</v>
      </c>
      <c r="D22" s="161" t="s">
        <v>68</v>
      </c>
      <c r="E22" s="162" t="s">
        <v>1</v>
      </c>
      <c r="F22" s="22">
        <f>F23</f>
        <v>661.8</v>
      </c>
      <c r="G22" s="22">
        <f>G23</f>
        <v>668.2</v>
      </c>
      <c r="H22" s="22">
        <f>H23</f>
        <v>674.8</v>
      </c>
    </row>
    <row r="23" spans="1:8" ht="31.2" x14ac:dyDescent="0.25">
      <c r="A23" s="161" t="s">
        <v>19</v>
      </c>
      <c r="B23" s="161" t="s">
        <v>45</v>
      </c>
      <c r="C23" s="161">
        <v>9990210510</v>
      </c>
      <c r="D23" s="161">
        <v>120</v>
      </c>
      <c r="E23" s="162" t="s">
        <v>253</v>
      </c>
      <c r="F23" s="22">
        <v>661.8</v>
      </c>
      <c r="G23" s="22">
        <v>668.2</v>
      </c>
      <c r="H23" s="22">
        <v>674.8</v>
      </c>
    </row>
    <row r="24" spans="1:8" ht="31.2" x14ac:dyDescent="0.25">
      <c r="A24" s="161" t="s">
        <v>19</v>
      </c>
      <c r="B24" s="161" t="s">
        <v>45</v>
      </c>
      <c r="C24" s="161">
        <v>9990210510</v>
      </c>
      <c r="D24" s="163" t="s">
        <v>69</v>
      </c>
      <c r="E24" s="162" t="s">
        <v>95</v>
      </c>
      <c r="F24" s="22">
        <f>F25</f>
        <v>6.3</v>
      </c>
      <c r="G24" s="22">
        <f t="shared" ref="G24:H24" si="6">G25</f>
        <v>6.3</v>
      </c>
      <c r="H24" s="22">
        <f t="shared" si="6"/>
        <v>6.3</v>
      </c>
    </row>
    <row r="25" spans="1:8" ht="31.2" x14ac:dyDescent="0.25">
      <c r="A25" s="161" t="s">
        <v>19</v>
      </c>
      <c r="B25" s="161" t="s">
        <v>45</v>
      </c>
      <c r="C25" s="161">
        <v>9990210510</v>
      </c>
      <c r="D25" s="161">
        <v>240</v>
      </c>
      <c r="E25" s="162" t="s">
        <v>251</v>
      </c>
      <c r="F25" s="22">
        <v>6.3</v>
      </c>
      <c r="G25" s="22">
        <v>6.3</v>
      </c>
      <c r="H25" s="22">
        <v>6.3</v>
      </c>
    </row>
    <row r="26" spans="1:8" ht="46.8" x14ac:dyDescent="0.25">
      <c r="A26" s="161" t="s">
        <v>19</v>
      </c>
      <c r="B26" s="161" t="s">
        <v>45</v>
      </c>
      <c r="C26" s="161">
        <v>9990225000</v>
      </c>
      <c r="D26" s="161"/>
      <c r="E26" s="162" t="s">
        <v>121</v>
      </c>
      <c r="F26" s="22">
        <f>F27+F29</f>
        <v>23022.400000000001</v>
      </c>
      <c r="G26" s="22">
        <f t="shared" ref="G26:H26" si="7">G27+G29</f>
        <v>23022.400000000001</v>
      </c>
      <c r="H26" s="22">
        <f t="shared" si="7"/>
        <v>23022.400000000001</v>
      </c>
    </row>
    <row r="27" spans="1:8" ht="62.4" x14ac:dyDescent="0.25">
      <c r="A27" s="161" t="s">
        <v>19</v>
      </c>
      <c r="B27" s="161" t="s">
        <v>45</v>
      </c>
      <c r="C27" s="161">
        <v>9990225000</v>
      </c>
      <c r="D27" s="161" t="s">
        <v>68</v>
      </c>
      <c r="E27" s="162" t="s">
        <v>1</v>
      </c>
      <c r="F27" s="22">
        <f>F28</f>
        <v>22942.9</v>
      </c>
      <c r="G27" s="22">
        <f>G28</f>
        <v>22942.9</v>
      </c>
      <c r="H27" s="22">
        <f>H28</f>
        <v>22942.9</v>
      </c>
    </row>
    <row r="28" spans="1:8" ht="31.2" x14ac:dyDescent="0.25">
      <c r="A28" s="161" t="s">
        <v>19</v>
      </c>
      <c r="B28" s="161" t="s">
        <v>45</v>
      </c>
      <c r="C28" s="161">
        <v>9990225000</v>
      </c>
      <c r="D28" s="161">
        <v>120</v>
      </c>
      <c r="E28" s="162" t="s">
        <v>253</v>
      </c>
      <c r="F28" s="22">
        <v>22942.9</v>
      </c>
      <c r="G28" s="22">
        <v>22942.9</v>
      </c>
      <c r="H28" s="22">
        <v>22942.9</v>
      </c>
    </row>
    <row r="29" spans="1:8" x14ac:dyDescent="0.25">
      <c r="A29" s="161" t="s">
        <v>19</v>
      </c>
      <c r="B29" s="161" t="s">
        <v>45</v>
      </c>
      <c r="C29" s="161">
        <v>9990225000</v>
      </c>
      <c r="D29" s="161" t="s">
        <v>70</v>
      </c>
      <c r="E29" s="162" t="s">
        <v>71</v>
      </c>
      <c r="F29" s="22">
        <f>F30</f>
        <v>79.5</v>
      </c>
      <c r="G29" s="22">
        <f t="shared" ref="G29:H29" si="8">G30</f>
        <v>79.5</v>
      </c>
      <c r="H29" s="22">
        <f t="shared" si="8"/>
        <v>79.5</v>
      </c>
    </row>
    <row r="30" spans="1:8" x14ac:dyDescent="0.25">
      <c r="A30" s="161" t="s">
        <v>19</v>
      </c>
      <c r="B30" s="161" t="s">
        <v>45</v>
      </c>
      <c r="C30" s="161">
        <v>9990225000</v>
      </c>
      <c r="D30" s="161">
        <v>850</v>
      </c>
      <c r="E30" s="162" t="s">
        <v>102</v>
      </c>
      <c r="F30" s="22">
        <v>79.5</v>
      </c>
      <c r="G30" s="22">
        <v>79.5</v>
      </c>
      <c r="H30" s="22">
        <v>79.5</v>
      </c>
    </row>
    <row r="31" spans="1:8" x14ac:dyDescent="0.25">
      <c r="A31" s="161" t="s">
        <v>19</v>
      </c>
      <c r="B31" s="9" t="s">
        <v>168</v>
      </c>
      <c r="C31" s="10"/>
      <c r="D31" s="12"/>
      <c r="E31" s="43" t="s">
        <v>169</v>
      </c>
      <c r="F31" s="22">
        <f>F32</f>
        <v>32.200000000000003</v>
      </c>
      <c r="G31" s="22">
        <f t="shared" ref="G31:H31" si="9">G32</f>
        <v>195.6</v>
      </c>
      <c r="H31" s="22">
        <f t="shared" si="9"/>
        <v>15.6</v>
      </c>
    </row>
    <row r="32" spans="1:8" x14ac:dyDescent="0.25">
      <c r="A32" s="161" t="s">
        <v>19</v>
      </c>
      <c r="B32" s="9" t="s">
        <v>168</v>
      </c>
      <c r="C32" s="161">
        <v>9900000000</v>
      </c>
      <c r="D32" s="161"/>
      <c r="E32" s="162" t="s">
        <v>107</v>
      </c>
      <c r="F32" s="22">
        <f>F33</f>
        <v>32.200000000000003</v>
      </c>
      <c r="G32" s="22">
        <f t="shared" ref="G32:H35" si="10">G33</f>
        <v>195.6</v>
      </c>
      <c r="H32" s="22">
        <f t="shared" si="10"/>
        <v>15.6</v>
      </c>
    </row>
    <row r="33" spans="1:8" ht="31.2" x14ac:dyDescent="0.25">
      <c r="A33" s="161" t="s">
        <v>19</v>
      </c>
      <c r="B33" s="9" t="s">
        <v>168</v>
      </c>
      <c r="C33" s="161">
        <v>9930000000</v>
      </c>
      <c r="D33" s="161"/>
      <c r="E33" s="162" t="s">
        <v>170</v>
      </c>
      <c r="F33" s="22">
        <f>F34</f>
        <v>32.200000000000003</v>
      </c>
      <c r="G33" s="22">
        <f t="shared" si="10"/>
        <v>195.6</v>
      </c>
      <c r="H33" s="22">
        <f t="shared" si="10"/>
        <v>15.6</v>
      </c>
    </row>
    <row r="34" spans="1:8" ht="46.8" x14ac:dyDescent="0.25">
      <c r="A34" s="161" t="s">
        <v>19</v>
      </c>
      <c r="B34" s="9" t="s">
        <v>168</v>
      </c>
      <c r="C34" s="161">
        <v>9930051200</v>
      </c>
      <c r="D34" s="161"/>
      <c r="E34" s="162" t="s">
        <v>171</v>
      </c>
      <c r="F34" s="22">
        <f>F35</f>
        <v>32.200000000000003</v>
      </c>
      <c r="G34" s="22">
        <f t="shared" si="10"/>
        <v>195.6</v>
      </c>
      <c r="H34" s="22">
        <f t="shared" si="10"/>
        <v>15.6</v>
      </c>
    </row>
    <row r="35" spans="1:8" ht="31.2" x14ac:dyDescent="0.25">
      <c r="A35" s="161" t="s">
        <v>19</v>
      </c>
      <c r="B35" s="9" t="s">
        <v>168</v>
      </c>
      <c r="C35" s="161">
        <v>9930051200</v>
      </c>
      <c r="D35" s="161" t="s">
        <v>69</v>
      </c>
      <c r="E35" s="162" t="s">
        <v>95</v>
      </c>
      <c r="F35" s="22">
        <f>F36</f>
        <v>32.200000000000003</v>
      </c>
      <c r="G35" s="22">
        <f t="shared" si="10"/>
        <v>195.6</v>
      </c>
      <c r="H35" s="22">
        <f t="shared" si="10"/>
        <v>15.6</v>
      </c>
    </row>
    <row r="36" spans="1:8" ht="31.2" x14ac:dyDescent="0.25">
      <c r="A36" s="161" t="s">
        <v>19</v>
      </c>
      <c r="B36" s="9" t="s">
        <v>168</v>
      </c>
      <c r="C36" s="161">
        <v>9930051200</v>
      </c>
      <c r="D36" s="161">
        <v>240</v>
      </c>
      <c r="E36" s="162" t="s">
        <v>251</v>
      </c>
      <c r="F36" s="22">
        <v>32.200000000000003</v>
      </c>
      <c r="G36" s="22">
        <v>195.6</v>
      </c>
      <c r="H36" s="22">
        <v>15.6</v>
      </c>
    </row>
    <row r="37" spans="1:8" x14ac:dyDescent="0.25">
      <c r="A37" s="161" t="s">
        <v>19</v>
      </c>
      <c r="B37" s="66" t="s">
        <v>240</v>
      </c>
      <c r="C37" s="65"/>
      <c r="D37" s="65"/>
      <c r="E37" s="67" t="s">
        <v>242</v>
      </c>
      <c r="F37" s="22">
        <f t="shared" ref="F37:F42" si="11">F38</f>
        <v>88.6</v>
      </c>
      <c r="G37" s="22">
        <f t="shared" ref="G37:H42" si="12">G38</f>
        <v>88.6</v>
      </c>
      <c r="H37" s="22">
        <f t="shared" si="12"/>
        <v>88.6</v>
      </c>
    </row>
    <row r="38" spans="1:8" ht="46.8" x14ac:dyDescent="0.25">
      <c r="A38" s="161" t="s">
        <v>19</v>
      </c>
      <c r="B38" s="9" t="s">
        <v>240</v>
      </c>
      <c r="C38" s="163">
        <v>1200000000</v>
      </c>
      <c r="D38" s="161"/>
      <c r="E38" s="162" t="s">
        <v>192</v>
      </c>
      <c r="F38" s="22">
        <f t="shared" si="11"/>
        <v>88.6</v>
      </c>
      <c r="G38" s="22">
        <f t="shared" si="12"/>
        <v>88.6</v>
      </c>
      <c r="H38" s="22">
        <f t="shared" si="12"/>
        <v>88.6</v>
      </c>
    </row>
    <row r="39" spans="1:8" ht="31.2" x14ac:dyDescent="0.25">
      <c r="A39" s="161" t="s">
        <v>19</v>
      </c>
      <c r="B39" s="9" t="s">
        <v>240</v>
      </c>
      <c r="C39" s="161">
        <v>1240000000</v>
      </c>
      <c r="D39" s="161"/>
      <c r="E39" s="162" t="s">
        <v>138</v>
      </c>
      <c r="F39" s="22">
        <f t="shared" si="11"/>
        <v>88.6</v>
      </c>
      <c r="G39" s="22">
        <f t="shared" si="12"/>
        <v>88.6</v>
      </c>
      <c r="H39" s="22">
        <f t="shared" si="12"/>
        <v>88.6</v>
      </c>
    </row>
    <row r="40" spans="1:8" ht="31.2" x14ac:dyDescent="0.25">
      <c r="A40" s="161" t="s">
        <v>19</v>
      </c>
      <c r="B40" s="23" t="s">
        <v>240</v>
      </c>
      <c r="C40" s="161">
        <v>1240500000</v>
      </c>
      <c r="D40" s="161"/>
      <c r="E40" s="162" t="s">
        <v>139</v>
      </c>
      <c r="F40" s="22">
        <f t="shared" si="11"/>
        <v>88.6</v>
      </c>
      <c r="G40" s="22">
        <f t="shared" si="12"/>
        <v>88.6</v>
      </c>
      <c r="H40" s="22">
        <f t="shared" si="12"/>
        <v>88.6</v>
      </c>
    </row>
    <row r="41" spans="1:8" ht="31.2" x14ac:dyDescent="0.25">
      <c r="A41" s="161" t="s">
        <v>19</v>
      </c>
      <c r="B41" s="9" t="s">
        <v>240</v>
      </c>
      <c r="C41" s="161">
        <v>1240520410</v>
      </c>
      <c r="D41" s="161"/>
      <c r="E41" s="162" t="s">
        <v>228</v>
      </c>
      <c r="F41" s="22">
        <f t="shared" si="11"/>
        <v>88.6</v>
      </c>
      <c r="G41" s="22">
        <f t="shared" si="12"/>
        <v>88.6</v>
      </c>
      <c r="H41" s="22">
        <f t="shared" si="12"/>
        <v>88.6</v>
      </c>
    </row>
    <row r="42" spans="1:8" x14ac:dyDescent="0.25">
      <c r="A42" s="161" t="s">
        <v>19</v>
      </c>
      <c r="B42" s="9" t="s">
        <v>240</v>
      </c>
      <c r="C42" s="161">
        <v>1240520410</v>
      </c>
      <c r="D42" s="161" t="s">
        <v>70</v>
      </c>
      <c r="E42" s="162" t="s">
        <v>71</v>
      </c>
      <c r="F42" s="22">
        <f t="shared" si="11"/>
        <v>88.6</v>
      </c>
      <c r="G42" s="22">
        <f t="shared" si="12"/>
        <v>88.6</v>
      </c>
      <c r="H42" s="22">
        <f t="shared" si="12"/>
        <v>88.6</v>
      </c>
    </row>
    <row r="43" spans="1:8" ht="31.2" x14ac:dyDescent="0.25">
      <c r="A43" s="161" t="s">
        <v>19</v>
      </c>
      <c r="B43" s="9" t="s">
        <v>240</v>
      </c>
      <c r="C43" s="161">
        <v>1240520410</v>
      </c>
      <c r="D43" s="161">
        <v>860</v>
      </c>
      <c r="E43" s="162" t="s">
        <v>255</v>
      </c>
      <c r="F43" s="22">
        <v>88.6</v>
      </c>
      <c r="G43" s="22">
        <v>88.6</v>
      </c>
      <c r="H43" s="22">
        <v>88.6</v>
      </c>
    </row>
    <row r="44" spans="1:8" x14ac:dyDescent="0.25">
      <c r="A44" s="161" t="s">
        <v>19</v>
      </c>
      <c r="B44" s="161" t="s">
        <v>60</v>
      </c>
      <c r="C44" s="161" t="s">
        <v>66</v>
      </c>
      <c r="D44" s="161" t="s">
        <v>66</v>
      </c>
      <c r="E44" s="162" t="s">
        <v>23</v>
      </c>
      <c r="F44" s="22">
        <f>F45+F63+F87+F69</f>
        <v>28177.699999999997</v>
      </c>
      <c r="G44" s="22">
        <f>G45+G63+G87+G69</f>
        <v>26988</v>
      </c>
      <c r="H44" s="22">
        <f>H45+H63+H87+H69</f>
        <v>26990.5</v>
      </c>
    </row>
    <row r="45" spans="1:8" ht="46.8" x14ac:dyDescent="0.25">
      <c r="A45" s="161" t="s">
        <v>19</v>
      </c>
      <c r="B45" s="161" t="s">
        <v>60</v>
      </c>
      <c r="C45" s="163">
        <v>1200000000</v>
      </c>
      <c r="D45" s="161"/>
      <c r="E45" s="162" t="s">
        <v>192</v>
      </c>
      <c r="F45" s="22">
        <f>F46</f>
        <v>700.5</v>
      </c>
      <c r="G45" s="22">
        <f t="shared" ref="G45:H45" si="13">G46</f>
        <v>684.4</v>
      </c>
      <c r="H45" s="22">
        <f t="shared" si="13"/>
        <v>684.4</v>
      </c>
    </row>
    <row r="46" spans="1:8" ht="31.2" x14ac:dyDescent="0.25">
      <c r="A46" s="161" t="s">
        <v>19</v>
      </c>
      <c r="B46" s="161" t="s">
        <v>60</v>
      </c>
      <c r="C46" s="161">
        <v>1240000000</v>
      </c>
      <c r="D46" s="161"/>
      <c r="E46" s="162" t="s">
        <v>138</v>
      </c>
      <c r="F46" s="22">
        <f>F47+F56</f>
        <v>700.5</v>
      </c>
      <c r="G46" s="22">
        <f t="shared" ref="G46" si="14">G47+G56</f>
        <v>684.4</v>
      </c>
      <c r="H46" s="22">
        <f>H47+H56</f>
        <v>684.4</v>
      </c>
    </row>
    <row r="47" spans="1:8" ht="31.2" x14ac:dyDescent="0.25">
      <c r="A47" s="161" t="s">
        <v>19</v>
      </c>
      <c r="B47" s="161" t="s">
        <v>60</v>
      </c>
      <c r="C47" s="161">
        <v>1240200000</v>
      </c>
      <c r="D47" s="161"/>
      <c r="E47" s="162" t="s">
        <v>157</v>
      </c>
      <c r="F47" s="22">
        <f>F48+F53</f>
        <v>121.8</v>
      </c>
      <c r="G47" s="22">
        <f t="shared" ref="G47" si="15">G48+G53</f>
        <v>121.8</v>
      </c>
      <c r="H47" s="22">
        <f>H48+H53</f>
        <v>121.8</v>
      </c>
    </row>
    <row r="48" spans="1:8" x14ac:dyDescent="0.25">
      <c r="A48" s="161" t="s">
        <v>19</v>
      </c>
      <c r="B48" s="161" t="s">
        <v>60</v>
      </c>
      <c r="C48" s="161">
        <v>1240220340</v>
      </c>
      <c r="D48" s="161"/>
      <c r="E48" s="162" t="s">
        <v>163</v>
      </c>
      <c r="F48" s="22">
        <f>F49+F51</f>
        <v>115.2</v>
      </c>
      <c r="G48" s="22">
        <f t="shared" ref="G48:H48" si="16">G49+G51</f>
        <v>115.2</v>
      </c>
      <c r="H48" s="22">
        <f t="shared" si="16"/>
        <v>115.2</v>
      </c>
    </row>
    <row r="49" spans="1:8" ht="31.2" x14ac:dyDescent="0.25">
      <c r="A49" s="161" t="s">
        <v>19</v>
      </c>
      <c r="B49" s="161" t="s">
        <v>60</v>
      </c>
      <c r="C49" s="161">
        <v>1240220340</v>
      </c>
      <c r="D49" s="163" t="s">
        <v>69</v>
      </c>
      <c r="E49" s="162" t="s">
        <v>95</v>
      </c>
      <c r="F49" s="22">
        <f>F50</f>
        <v>82.9</v>
      </c>
      <c r="G49" s="22">
        <f t="shared" ref="G49:H49" si="17">G50</f>
        <v>82.9</v>
      </c>
      <c r="H49" s="22">
        <f t="shared" si="17"/>
        <v>82.9</v>
      </c>
    </row>
    <row r="50" spans="1:8" ht="31.2" x14ac:dyDescent="0.25">
      <c r="A50" s="161" t="s">
        <v>19</v>
      </c>
      <c r="B50" s="161" t="s">
        <v>60</v>
      </c>
      <c r="C50" s="161">
        <v>1240220340</v>
      </c>
      <c r="D50" s="161">
        <v>240</v>
      </c>
      <c r="E50" s="162" t="s">
        <v>251</v>
      </c>
      <c r="F50" s="22">
        <v>82.9</v>
      </c>
      <c r="G50" s="22">
        <v>82.9</v>
      </c>
      <c r="H50" s="22">
        <v>82.9</v>
      </c>
    </row>
    <row r="51" spans="1:8" x14ac:dyDescent="0.25">
      <c r="A51" s="161" t="s">
        <v>19</v>
      </c>
      <c r="B51" s="161" t="s">
        <v>60</v>
      </c>
      <c r="C51" s="161">
        <v>1240220340</v>
      </c>
      <c r="D51" s="163" t="s">
        <v>73</v>
      </c>
      <c r="E51" s="162" t="s">
        <v>74</v>
      </c>
      <c r="F51" s="22">
        <f>F52</f>
        <v>32.299999999999997</v>
      </c>
      <c r="G51" s="22">
        <f t="shared" ref="G51:H51" si="18">G52</f>
        <v>32.299999999999997</v>
      </c>
      <c r="H51" s="22">
        <f t="shared" si="18"/>
        <v>32.299999999999997</v>
      </c>
    </row>
    <row r="52" spans="1:8" x14ac:dyDescent="0.25">
      <c r="A52" s="161" t="s">
        <v>19</v>
      </c>
      <c r="B52" s="161" t="s">
        <v>60</v>
      </c>
      <c r="C52" s="161">
        <v>1240220340</v>
      </c>
      <c r="D52" s="161">
        <v>350</v>
      </c>
      <c r="E52" s="48" t="s">
        <v>164</v>
      </c>
      <c r="F52" s="22">
        <v>32.299999999999997</v>
      </c>
      <c r="G52" s="22">
        <v>32.299999999999997</v>
      </c>
      <c r="H52" s="22">
        <v>32.299999999999997</v>
      </c>
    </row>
    <row r="53" spans="1:8" ht="31.2" x14ac:dyDescent="0.25">
      <c r="A53" s="161" t="s">
        <v>19</v>
      </c>
      <c r="B53" s="161" t="s">
        <v>60</v>
      </c>
      <c r="C53" s="161">
        <v>1240220360</v>
      </c>
      <c r="D53" s="161"/>
      <c r="E53" s="48" t="s">
        <v>256</v>
      </c>
      <c r="F53" s="22">
        <f>F54</f>
        <v>6.6</v>
      </c>
      <c r="G53" s="22">
        <f t="shared" ref="G53:H54" si="19">G54</f>
        <v>6.6</v>
      </c>
      <c r="H53" s="22">
        <f t="shared" si="19"/>
        <v>6.6</v>
      </c>
    </row>
    <row r="54" spans="1:8" x14ac:dyDescent="0.25">
      <c r="A54" s="161" t="s">
        <v>19</v>
      </c>
      <c r="B54" s="161" t="s">
        <v>60</v>
      </c>
      <c r="C54" s="161">
        <v>1240220360</v>
      </c>
      <c r="D54" s="163" t="s">
        <v>73</v>
      </c>
      <c r="E54" s="162" t="s">
        <v>74</v>
      </c>
      <c r="F54" s="22">
        <f>F55</f>
        <v>6.6</v>
      </c>
      <c r="G54" s="22">
        <f t="shared" si="19"/>
        <v>6.6</v>
      </c>
      <c r="H54" s="22">
        <f t="shared" si="19"/>
        <v>6.6</v>
      </c>
    </row>
    <row r="55" spans="1:8" x14ac:dyDescent="0.25">
      <c r="A55" s="161" t="s">
        <v>19</v>
      </c>
      <c r="B55" s="161" t="s">
        <v>60</v>
      </c>
      <c r="C55" s="161">
        <v>1240220360</v>
      </c>
      <c r="D55" s="161">
        <v>350</v>
      </c>
      <c r="E55" s="48" t="s">
        <v>164</v>
      </c>
      <c r="F55" s="22">
        <v>6.6</v>
      </c>
      <c r="G55" s="22">
        <v>6.6</v>
      </c>
      <c r="H55" s="22">
        <v>6.6</v>
      </c>
    </row>
    <row r="56" spans="1:8" ht="31.2" x14ac:dyDescent="0.25">
      <c r="A56" s="161" t="s">
        <v>19</v>
      </c>
      <c r="B56" s="161" t="s">
        <v>60</v>
      </c>
      <c r="C56" s="161">
        <v>1240500000</v>
      </c>
      <c r="D56" s="161"/>
      <c r="E56" s="162" t="s">
        <v>139</v>
      </c>
      <c r="F56" s="22">
        <f>F57+F60</f>
        <v>578.70000000000005</v>
      </c>
      <c r="G56" s="22">
        <f t="shared" ref="G56" si="20">G57+G60</f>
        <v>562.6</v>
      </c>
      <c r="H56" s="22">
        <f>H57+H60</f>
        <v>562.6</v>
      </c>
    </row>
    <row r="57" spans="1:8" ht="31.2" x14ac:dyDescent="0.25">
      <c r="A57" s="161" t="s">
        <v>19</v>
      </c>
      <c r="B57" s="161" t="s">
        <v>60</v>
      </c>
      <c r="C57" s="161">
        <v>1240520410</v>
      </c>
      <c r="D57" s="161"/>
      <c r="E57" s="162" t="s">
        <v>228</v>
      </c>
      <c r="F57" s="22">
        <f>F58</f>
        <v>117.2</v>
      </c>
      <c r="G57" s="22">
        <f t="shared" ref="G57:H58" si="21">G58</f>
        <v>117.2</v>
      </c>
      <c r="H57" s="22">
        <f t="shared" si="21"/>
        <v>117.2</v>
      </c>
    </row>
    <row r="58" spans="1:8" x14ac:dyDescent="0.25">
      <c r="A58" s="161" t="s">
        <v>19</v>
      </c>
      <c r="B58" s="161" t="s">
        <v>60</v>
      </c>
      <c r="C58" s="161">
        <v>1240520410</v>
      </c>
      <c r="D58" s="161" t="s">
        <v>70</v>
      </c>
      <c r="E58" s="162" t="s">
        <v>71</v>
      </c>
      <c r="F58" s="22">
        <f>F59</f>
        <v>117.2</v>
      </c>
      <c r="G58" s="22">
        <f t="shared" si="21"/>
        <v>117.2</v>
      </c>
      <c r="H58" s="22">
        <f t="shared" si="21"/>
        <v>117.2</v>
      </c>
    </row>
    <row r="59" spans="1:8" x14ac:dyDescent="0.25">
      <c r="A59" s="161" t="s">
        <v>19</v>
      </c>
      <c r="B59" s="161" t="s">
        <v>60</v>
      </c>
      <c r="C59" s="161">
        <v>1240520410</v>
      </c>
      <c r="D59" s="161">
        <v>850</v>
      </c>
      <c r="E59" s="162" t="s">
        <v>102</v>
      </c>
      <c r="F59" s="22">
        <v>117.2</v>
      </c>
      <c r="G59" s="22">
        <v>117.2</v>
      </c>
      <c r="H59" s="22">
        <v>117.2</v>
      </c>
    </row>
    <row r="60" spans="1:8" ht="31.2" x14ac:dyDescent="0.25">
      <c r="A60" s="161" t="s">
        <v>19</v>
      </c>
      <c r="B60" s="161" t="s">
        <v>60</v>
      </c>
      <c r="C60" s="161">
        <v>1240520460</v>
      </c>
      <c r="D60" s="161"/>
      <c r="E60" s="162" t="s">
        <v>243</v>
      </c>
      <c r="F60" s="22">
        <f>F61</f>
        <v>461.5</v>
      </c>
      <c r="G60" s="22">
        <f t="shared" ref="G60:H61" si="22">G61</f>
        <v>445.4</v>
      </c>
      <c r="H60" s="22">
        <f t="shared" si="22"/>
        <v>445.4</v>
      </c>
    </row>
    <row r="61" spans="1:8" ht="31.2" x14ac:dyDescent="0.25">
      <c r="A61" s="161" t="s">
        <v>19</v>
      </c>
      <c r="B61" s="161" t="s">
        <v>60</v>
      </c>
      <c r="C61" s="161">
        <v>1240520460</v>
      </c>
      <c r="D61" s="163" t="s">
        <v>69</v>
      </c>
      <c r="E61" s="162" t="s">
        <v>95</v>
      </c>
      <c r="F61" s="22">
        <f>F62</f>
        <v>461.5</v>
      </c>
      <c r="G61" s="22">
        <f t="shared" si="22"/>
        <v>445.4</v>
      </c>
      <c r="H61" s="22">
        <f t="shared" si="22"/>
        <v>445.4</v>
      </c>
    </row>
    <row r="62" spans="1:8" ht="31.2" x14ac:dyDescent="0.25">
      <c r="A62" s="161" t="s">
        <v>19</v>
      </c>
      <c r="B62" s="161" t="s">
        <v>60</v>
      </c>
      <c r="C62" s="161">
        <v>1240520460</v>
      </c>
      <c r="D62" s="161">
        <v>240</v>
      </c>
      <c r="E62" s="162" t="s">
        <v>251</v>
      </c>
      <c r="F62" s="22">
        <v>461.5</v>
      </c>
      <c r="G62" s="22">
        <v>445.4</v>
      </c>
      <c r="H62" s="22">
        <v>445.4</v>
      </c>
    </row>
    <row r="63" spans="1:8" ht="31.2" x14ac:dyDescent="0.25">
      <c r="A63" s="161" t="s">
        <v>19</v>
      </c>
      <c r="B63" s="161" t="s">
        <v>60</v>
      </c>
      <c r="C63" s="163">
        <v>1500000000</v>
      </c>
      <c r="D63" s="161"/>
      <c r="E63" s="162" t="s">
        <v>193</v>
      </c>
      <c r="F63" s="22">
        <f>F64</f>
        <v>110.5</v>
      </c>
      <c r="G63" s="22">
        <f t="shared" ref="G63:H67" si="23">G64</f>
        <v>110.5</v>
      </c>
      <c r="H63" s="22">
        <f t="shared" si="23"/>
        <v>110.5</v>
      </c>
    </row>
    <row r="64" spans="1:8" x14ac:dyDescent="0.25">
      <c r="A64" s="161" t="s">
        <v>19</v>
      </c>
      <c r="B64" s="161" t="s">
        <v>60</v>
      </c>
      <c r="C64" s="161">
        <v>1510000000</v>
      </c>
      <c r="D64" s="161"/>
      <c r="E64" s="162" t="s">
        <v>166</v>
      </c>
      <c r="F64" s="22">
        <f>F65</f>
        <v>110.5</v>
      </c>
      <c r="G64" s="22">
        <f t="shared" si="23"/>
        <v>110.5</v>
      </c>
      <c r="H64" s="22">
        <f t="shared" si="23"/>
        <v>110.5</v>
      </c>
    </row>
    <row r="65" spans="1:8" ht="46.8" x14ac:dyDescent="0.25">
      <c r="A65" s="161" t="s">
        <v>19</v>
      </c>
      <c r="B65" s="161" t="s">
        <v>60</v>
      </c>
      <c r="C65" s="161">
        <v>1510200000</v>
      </c>
      <c r="D65" s="161"/>
      <c r="E65" s="162" t="s">
        <v>194</v>
      </c>
      <c r="F65" s="22">
        <f>F66</f>
        <v>110.5</v>
      </c>
      <c r="G65" s="22">
        <f t="shared" si="23"/>
        <v>110.5</v>
      </c>
      <c r="H65" s="22">
        <f t="shared" si="23"/>
        <v>110.5</v>
      </c>
    </row>
    <row r="66" spans="1:8" ht="31.2" x14ac:dyDescent="0.25">
      <c r="A66" s="161" t="s">
        <v>19</v>
      </c>
      <c r="B66" s="161" t="s">
        <v>60</v>
      </c>
      <c r="C66" s="161">
        <v>1510220170</v>
      </c>
      <c r="D66" s="161"/>
      <c r="E66" s="162" t="s">
        <v>195</v>
      </c>
      <c r="F66" s="22">
        <f>F67</f>
        <v>110.5</v>
      </c>
      <c r="G66" s="22">
        <f t="shared" si="23"/>
        <v>110.5</v>
      </c>
      <c r="H66" s="22">
        <f t="shared" si="23"/>
        <v>110.5</v>
      </c>
    </row>
    <row r="67" spans="1:8" ht="62.4" x14ac:dyDescent="0.25">
      <c r="A67" s="161" t="s">
        <v>19</v>
      </c>
      <c r="B67" s="161" t="s">
        <v>60</v>
      </c>
      <c r="C67" s="161">
        <v>1510220170</v>
      </c>
      <c r="D67" s="161" t="s">
        <v>68</v>
      </c>
      <c r="E67" s="162" t="s">
        <v>1</v>
      </c>
      <c r="F67" s="22">
        <f>F68</f>
        <v>110.5</v>
      </c>
      <c r="G67" s="22">
        <f t="shared" si="23"/>
        <v>110.5</v>
      </c>
      <c r="H67" s="22">
        <f t="shared" si="23"/>
        <v>110.5</v>
      </c>
    </row>
    <row r="68" spans="1:8" ht="31.2" x14ac:dyDescent="0.25">
      <c r="A68" s="161" t="s">
        <v>19</v>
      </c>
      <c r="B68" s="161" t="s">
        <v>60</v>
      </c>
      <c r="C68" s="161">
        <v>1510220170</v>
      </c>
      <c r="D68" s="161">
        <v>120</v>
      </c>
      <c r="E68" s="162" t="s">
        <v>253</v>
      </c>
      <c r="F68" s="22">
        <v>110.5</v>
      </c>
      <c r="G68" s="22">
        <v>110.5</v>
      </c>
      <c r="H68" s="22">
        <v>110.5</v>
      </c>
    </row>
    <row r="69" spans="1:8" ht="46.8" x14ac:dyDescent="0.25">
      <c r="A69" s="161" t="s">
        <v>19</v>
      </c>
      <c r="B69" s="161" t="s">
        <v>60</v>
      </c>
      <c r="C69" s="163">
        <v>1600000000</v>
      </c>
      <c r="D69" s="163"/>
      <c r="E69" s="162" t="s">
        <v>116</v>
      </c>
      <c r="F69" s="22">
        <f>F82+F70</f>
        <v>2341</v>
      </c>
      <c r="G69" s="22">
        <f t="shared" ref="G69:H69" si="24">G82+G70</f>
        <v>1926.2</v>
      </c>
      <c r="H69" s="22">
        <f t="shared" si="24"/>
        <v>1926.2</v>
      </c>
    </row>
    <row r="70" spans="1:8" ht="46.8" x14ac:dyDescent="0.25">
      <c r="A70" s="161" t="s">
        <v>19</v>
      </c>
      <c r="B70" s="161" t="s">
        <v>60</v>
      </c>
      <c r="C70" s="163">
        <v>1630000000</v>
      </c>
      <c r="D70" s="161"/>
      <c r="E70" s="162" t="s">
        <v>230</v>
      </c>
      <c r="F70" s="22">
        <f>F71+F78</f>
        <v>2314.5</v>
      </c>
      <c r="G70" s="22">
        <f t="shared" ref="G70:H70" si="25">G71+G78</f>
        <v>1899.7</v>
      </c>
      <c r="H70" s="22">
        <f t="shared" si="25"/>
        <v>1899.7</v>
      </c>
    </row>
    <row r="71" spans="1:8" ht="46.8" x14ac:dyDescent="0.25">
      <c r="A71" s="161" t="s">
        <v>19</v>
      </c>
      <c r="B71" s="163" t="s">
        <v>60</v>
      </c>
      <c r="C71" s="161">
        <v>1630100000</v>
      </c>
      <c r="D71" s="161"/>
      <c r="E71" s="162" t="s">
        <v>231</v>
      </c>
      <c r="F71" s="22">
        <f>F72+F75</f>
        <v>1912.1000000000001</v>
      </c>
      <c r="G71" s="22">
        <f t="shared" ref="G71:H71" si="26">G72+G75</f>
        <v>1732.2</v>
      </c>
      <c r="H71" s="22">
        <f t="shared" si="26"/>
        <v>1732.2</v>
      </c>
    </row>
    <row r="72" spans="1:8" ht="46.8" x14ac:dyDescent="0.25">
      <c r="A72" s="161" t="s">
        <v>19</v>
      </c>
      <c r="B72" s="161" t="s">
        <v>60</v>
      </c>
      <c r="C72" s="161">
        <v>1630120180</v>
      </c>
      <c r="D72" s="161"/>
      <c r="E72" s="162" t="s">
        <v>232</v>
      </c>
      <c r="F72" s="22">
        <f>F73</f>
        <v>1422.9</v>
      </c>
      <c r="G72" s="22">
        <f t="shared" ref="G72:H72" si="27">G73</f>
        <v>1422.9</v>
      </c>
      <c r="H72" s="22">
        <f t="shared" si="27"/>
        <v>1422.9</v>
      </c>
    </row>
    <row r="73" spans="1:8" ht="31.2" x14ac:dyDescent="0.25">
      <c r="A73" s="161" t="s">
        <v>19</v>
      </c>
      <c r="B73" s="163" t="s">
        <v>60</v>
      </c>
      <c r="C73" s="161">
        <v>1630120180</v>
      </c>
      <c r="D73" s="161" t="s">
        <v>69</v>
      </c>
      <c r="E73" s="162" t="s">
        <v>95</v>
      </c>
      <c r="F73" s="22">
        <f>F74</f>
        <v>1422.9</v>
      </c>
      <c r="G73" s="22">
        <f t="shared" ref="G73:H73" si="28">G74</f>
        <v>1422.9</v>
      </c>
      <c r="H73" s="22">
        <f t="shared" si="28"/>
        <v>1422.9</v>
      </c>
    </row>
    <row r="74" spans="1:8" ht="31.2" x14ac:dyDescent="0.25">
      <c r="A74" s="161" t="s">
        <v>19</v>
      </c>
      <c r="B74" s="163" t="s">
        <v>60</v>
      </c>
      <c r="C74" s="161">
        <v>1630120180</v>
      </c>
      <c r="D74" s="161">
        <v>240</v>
      </c>
      <c r="E74" s="162" t="s">
        <v>251</v>
      </c>
      <c r="F74" s="22">
        <v>1422.9</v>
      </c>
      <c r="G74" s="22">
        <v>1422.9</v>
      </c>
      <c r="H74" s="22">
        <v>1422.9</v>
      </c>
    </row>
    <row r="75" spans="1:8" ht="46.8" x14ac:dyDescent="0.25">
      <c r="A75" s="161" t="s">
        <v>19</v>
      </c>
      <c r="B75" s="161" t="s">
        <v>60</v>
      </c>
      <c r="C75" s="161">
        <v>1630120520</v>
      </c>
      <c r="D75" s="161"/>
      <c r="E75" s="162" t="s">
        <v>237</v>
      </c>
      <c r="F75" s="22">
        <f>F76</f>
        <v>489.2</v>
      </c>
      <c r="G75" s="22">
        <f t="shared" ref="G75:H75" si="29">G76</f>
        <v>309.3</v>
      </c>
      <c r="H75" s="22">
        <f t="shared" si="29"/>
        <v>309.3</v>
      </c>
    </row>
    <row r="76" spans="1:8" ht="31.2" x14ac:dyDescent="0.25">
      <c r="A76" s="161" t="s">
        <v>19</v>
      </c>
      <c r="B76" s="163" t="s">
        <v>60</v>
      </c>
      <c r="C76" s="161">
        <v>1630120520</v>
      </c>
      <c r="D76" s="161" t="s">
        <v>69</v>
      </c>
      <c r="E76" s="162" t="s">
        <v>95</v>
      </c>
      <c r="F76" s="22">
        <f>F77</f>
        <v>489.2</v>
      </c>
      <c r="G76" s="22">
        <f t="shared" ref="G76:H76" si="30">G77</f>
        <v>309.3</v>
      </c>
      <c r="H76" s="22">
        <f t="shared" si="30"/>
        <v>309.3</v>
      </c>
    </row>
    <row r="77" spans="1:8" ht="31.2" x14ac:dyDescent="0.25">
      <c r="A77" s="161" t="s">
        <v>19</v>
      </c>
      <c r="B77" s="163" t="s">
        <v>60</v>
      </c>
      <c r="C77" s="161">
        <v>1630120520</v>
      </c>
      <c r="D77" s="161">
        <v>240</v>
      </c>
      <c r="E77" s="162" t="s">
        <v>251</v>
      </c>
      <c r="F77" s="22">
        <v>489.2</v>
      </c>
      <c r="G77" s="22">
        <v>309.3</v>
      </c>
      <c r="H77" s="22">
        <v>309.3</v>
      </c>
    </row>
    <row r="78" spans="1:8" ht="46.8" x14ac:dyDescent="0.25">
      <c r="A78" s="161" t="s">
        <v>19</v>
      </c>
      <c r="B78" s="161" t="s">
        <v>60</v>
      </c>
      <c r="C78" s="161">
        <v>1630200000</v>
      </c>
      <c r="D78" s="161"/>
      <c r="E78" s="162" t="s">
        <v>233</v>
      </c>
      <c r="F78" s="22">
        <f>F79</f>
        <v>402.4</v>
      </c>
      <c r="G78" s="22">
        <f t="shared" ref="G78:H78" si="31">G79</f>
        <v>167.5</v>
      </c>
      <c r="H78" s="22">
        <f t="shared" si="31"/>
        <v>167.5</v>
      </c>
    </row>
    <row r="79" spans="1:8" ht="17.25" customHeight="1" x14ac:dyDescent="0.25">
      <c r="A79" s="161" t="s">
        <v>19</v>
      </c>
      <c r="B79" s="163" t="s">
        <v>60</v>
      </c>
      <c r="C79" s="161">
        <v>1630220530</v>
      </c>
      <c r="D79" s="161"/>
      <c r="E79" s="162" t="s">
        <v>234</v>
      </c>
      <c r="F79" s="22">
        <f>F80</f>
        <v>402.4</v>
      </c>
      <c r="G79" s="22">
        <f t="shared" ref="G79:H80" si="32">G80</f>
        <v>167.5</v>
      </c>
      <c r="H79" s="22">
        <f t="shared" si="32"/>
        <v>167.5</v>
      </c>
    </row>
    <row r="80" spans="1:8" ht="31.2" x14ac:dyDescent="0.25">
      <c r="A80" s="161" t="s">
        <v>19</v>
      </c>
      <c r="B80" s="163" t="s">
        <v>60</v>
      </c>
      <c r="C80" s="161">
        <v>1630220530</v>
      </c>
      <c r="D80" s="161" t="s">
        <v>69</v>
      </c>
      <c r="E80" s="162" t="s">
        <v>95</v>
      </c>
      <c r="F80" s="22">
        <f>F81</f>
        <v>402.4</v>
      </c>
      <c r="G80" s="22">
        <f t="shared" si="32"/>
        <v>167.5</v>
      </c>
      <c r="H80" s="22">
        <f t="shared" si="32"/>
        <v>167.5</v>
      </c>
    </row>
    <row r="81" spans="1:8" ht="31.2" x14ac:dyDescent="0.25">
      <c r="A81" s="161" t="s">
        <v>19</v>
      </c>
      <c r="B81" s="161" t="s">
        <v>60</v>
      </c>
      <c r="C81" s="161">
        <v>1630220530</v>
      </c>
      <c r="D81" s="161">
        <v>240</v>
      </c>
      <c r="E81" s="162" t="s">
        <v>251</v>
      </c>
      <c r="F81" s="22">
        <v>402.4</v>
      </c>
      <c r="G81" s="22">
        <v>167.5</v>
      </c>
      <c r="H81" s="22">
        <v>167.5</v>
      </c>
    </row>
    <row r="82" spans="1:8" ht="46.8" x14ac:dyDescent="0.25">
      <c r="A82" s="161" t="s">
        <v>19</v>
      </c>
      <c r="B82" s="161" t="s">
        <v>60</v>
      </c>
      <c r="C82" s="163">
        <v>1640000000</v>
      </c>
      <c r="D82" s="1"/>
      <c r="E82" s="48" t="s">
        <v>223</v>
      </c>
      <c r="F82" s="22">
        <f>F83</f>
        <v>26.5</v>
      </c>
      <c r="G82" s="22">
        <f t="shared" ref="G82:H82" si="33">G83</f>
        <v>26.5</v>
      </c>
      <c r="H82" s="22">
        <f t="shared" si="33"/>
        <v>26.5</v>
      </c>
    </row>
    <row r="83" spans="1:8" ht="31.2" x14ac:dyDescent="0.25">
      <c r="A83" s="161" t="s">
        <v>19</v>
      </c>
      <c r="B83" s="161" t="s">
        <v>60</v>
      </c>
      <c r="C83" s="161">
        <v>1640200000</v>
      </c>
      <c r="D83" s="1"/>
      <c r="E83" s="48" t="s">
        <v>226</v>
      </c>
      <c r="F83" s="22">
        <f>F84</f>
        <v>26.5</v>
      </c>
      <c r="G83" s="22">
        <f t="shared" ref="G83:H85" si="34">G84</f>
        <v>26.5</v>
      </c>
      <c r="H83" s="22">
        <f t="shared" si="34"/>
        <v>26.5</v>
      </c>
    </row>
    <row r="84" spans="1:8" x14ac:dyDescent="0.25">
      <c r="A84" s="161" t="s">
        <v>19</v>
      </c>
      <c r="B84" s="161" t="s">
        <v>60</v>
      </c>
      <c r="C84" s="161">
        <v>1640220250</v>
      </c>
      <c r="D84" s="1"/>
      <c r="E84" s="48" t="s">
        <v>224</v>
      </c>
      <c r="F84" s="22">
        <f>F85</f>
        <v>26.5</v>
      </c>
      <c r="G84" s="22">
        <f t="shared" si="34"/>
        <v>26.5</v>
      </c>
      <c r="H84" s="22">
        <f t="shared" si="34"/>
        <v>26.5</v>
      </c>
    </row>
    <row r="85" spans="1:8" ht="31.2" x14ac:dyDescent="0.25">
      <c r="A85" s="161" t="s">
        <v>19</v>
      </c>
      <c r="B85" s="161" t="s">
        <v>60</v>
      </c>
      <c r="C85" s="161">
        <v>1640220250</v>
      </c>
      <c r="D85" s="163" t="s">
        <v>69</v>
      </c>
      <c r="E85" s="162" t="s">
        <v>95</v>
      </c>
      <c r="F85" s="22">
        <f>F86</f>
        <v>26.5</v>
      </c>
      <c r="G85" s="22">
        <f t="shared" si="34"/>
        <v>26.5</v>
      </c>
      <c r="H85" s="22">
        <f t="shared" si="34"/>
        <v>26.5</v>
      </c>
    </row>
    <row r="86" spans="1:8" ht="31.2" x14ac:dyDescent="0.25">
      <c r="A86" s="161" t="s">
        <v>19</v>
      </c>
      <c r="B86" s="161" t="s">
        <v>60</v>
      </c>
      <c r="C86" s="161">
        <v>1640220250</v>
      </c>
      <c r="D86" s="161">
        <v>240</v>
      </c>
      <c r="E86" s="162" t="s">
        <v>251</v>
      </c>
      <c r="F86" s="22">
        <v>26.5</v>
      </c>
      <c r="G86" s="22">
        <v>26.5</v>
      </c>
      <c r="H86" s="22">
        <v>26.5</v>
      </c>
    </row>
    <row r="87" spans="1:8" x14ac:dyDescent="0.25">
      <c r="A87" s="161" t="s">
        <v>19</v>
      </c>
      <c r="B87" s="161" t="s">
        <v>60</v>
      </c>
      <c r="C87" s="161">
        <v>9900000000</v>
      </c>
      <c r="D87" s="161"/>
      <c r="E87" s="162" t="s">
        <v>107</v>
      </c>
      <c r="F87" s="22">
        <f>F92+F88</f>
        <v>25025.699999999997</v>
      </c>
      <c r="G87" s="22">
        <f t="shared" ref="G87:H87" si="35">G92+G88</f>
        <v>24266.899999999998</v>
      </c>
      <c r="H87" s="22">
        <f t="shared" si="35"/>
        <v>24269.399999999998</v>
      </c>
    </row>
    <row r="88" spans="1:8" ht="31.2" x14ac:dyDescent="0.25">
      <c r="A88" s="161" t="s">
        <v>19</v>
      </c>
      <c r="B88" s="161" t="s">
        <v>60</v>
      </c>
      <c r="C88" s="161">
        <v>9930000000</v>
      </c>
      <c r="D88" s="161"/>
      <c r="E88" s="57" t="s">
        <v>170</v>
      </c>
      <c r="F88" s="22">
        <f>F89</f>
        <v>716.30000000000007</v>
      </c>
      <c r="G88" s="22">
        <f t="shared" ref="G88:H90" si="36">G89</f>
        <v>0</v>
      </c>
      <c r="H88" s="22">
        <f t="shared" si="36"/>
        <v>0</v>
      </c>
    </row>
    <row r="89" spans="1:8" ht="31.2" x14ac:dyDescent="0.25">
      <c r="A89" s="161" t="s">
        <v>19</v>
      </c>
      <c r="B89" s="161" t="s">
        <v>60</v>
      </c>
      <c r="C89" s="161">
        <v>9930054690</v>
      </c>
      <c r="D89" s="161"/>
      <c r="E89" s="57" t="s">
        <v>357</v>
      </c>
      <c r="F89" s="22">
        <f>F90</f>
        <v>716.30000000000007</v>
      </c>
      <c r="G89" s="22">
        <f t="shared" si="36"/>
        <v>0</v>
      </c>
      <c r="H89" s="22">
        <f t="shared" si="36"/>
        <v>0</v>
      </c>
    </row>
    <row r="90" spans="1:8" ht="31.2" x14ac:dyDescent="0.25">
      <c r="A90" s="161" t="s">
        <v>19</v>
      </c>
      <c r="B90" s="161" t="s">
        <v>60</v>
      </c>
      <c r="C90" s="161">
        <v>9930054690</v>
      </c>
      <c r="D90" s="161" t="s">
        <v>69</v>
      </c>
      <c r="E90" s="162" t="s">
        <v>95</v>
      </c>
      <c r="F90" s="22">
        <f>F91</f>
        <v>716.30000000000007</v>
      </c>
      <c r="G90" s="22">
        <f t="shared" si="36"/>
        <v>0</v>
      </c>
      <c r="H90" s="22">
        <f t="shared" si="36"/>
        <v>0</v>
      </c>
    </row>
    <row r="91" spans="1:8" ht="31.2" x14ac:dyDescent="0.25">
      <c r="A91" s="161" t="s">
        <v>19</v>
      </c>
      <c r="B91" s="161" t="s">
        <v>60</v>
      </c>
      <c r="C91" s="161">
        <v>9930054690</v>
      </c>
      <c r="D91" s="161">
        <v>240</v>
      </c>
      <c r="E91" s="162" t="s">
        <v>251</v>
      </c>
      <c r="F91" s="22">
        <f>739.1-22.8</f>
        <v>716.30000000000007</v>
      </c>
      <c r="G91" s="22">
        <v>0</v>
      </c>
      <c r="H91" s="22">
        <v>0</v>
      </c>
    </row>
    <row r="92" spans="1:8" ht="31.2" x14ac:dyDescent="0.25">
      <c r="A92" s="161" t="s">
        <v>19</v>
      </c>
      <c r="B92" s="161" t="s">
        <v>60</v>
      </c>
      <c r="C92" s="161">
        <v>9990000000</v>
      </c>
      <c r="D92" s="161"/>
      <c r="E92" s="162" t="s">
        <v>160</v>
      </c>
      <c r="F92" s="22">
        <f>F93+F97</f>
        <v>24309.399999999998</v>
      </c>
      <c r="G92" s="22">
        <f>G93+G97</f>
        <v>24266.899999999998</v>
      </c>
      <c r="H92" s="22">
        <f>H93+H97</f>
        <v>24269.399999999998</v>
      </c>
    </row>
    <row r="93" spans="1:8" ht="31.2" x14ac:dyDescent="0.25">
      <c r="A93" s="161" t="s">
        <v>19</v>
      </c>
      <c r="B93" s="161" t="s">
        <v>60</v>
      </c>
      <c r="C93" s="161">
        <v>9990200000</v>
      </c>
      <c r="D93" s="25"/>
      <c r="E93" s="162" t="s">
        <v>120</v>
      </c>
      <c r="F93" s="22">
        <f>F94</f>
        <v>266.5</v>
      </c>
      <c r="G93" s="22">
        <f t="shared" ref="G93:H94" si="37">G94</f>
        <v>269</v>
      </c>
      <c r="H93" s="22">
        <f t="shared" si="37"/>
        <v>271.5</v>
      </c>
    </row>
    <row r="94" spans="1:8" ht="66" customHeight="1" x14ac:dyDescent="0.25">
      <c r="A94" s="161" t="s">
        <v>19</v>
      </c>
      <c r="B94" s="161" t="s">
        <v>60</v>
      </c>
      <c r="C94" s="161">
        <v>9990210540</v>
      </c>
      <c r="D94" s="161"/>
      <c r="E94" s="162" t="s">
        <v>167</v>
      </c>
      <c r="F94" s="22">
        <f>F95</f>
        <v>266.5</v>
      </c>
      <c r="G94" s="22">
        <f t="shared" si="37"/>
        <v>269</v>
      </c>
      <c r="H94" s="22">
        <f t="shared" si="37"/>
        <v>271.5</v>
      </c>
    </row>
    <row r="95" spans="1:8" ht="62.4" x14ac:dyDescent="0.25">
      <c r="A95" s="161" t="s">
        <v>19</v>
      </c>
      <c r="B95" s="161" t="s">
        <v>60</v>
      </c>
      <c r="C95" s="161">
        <v>9990210540</v>
      </c>
      <c r="D95" s="161" t="s">
        <v>68</v>
      </c>
      <c r="E95" s="162" t="s">
        <v>1</v>
      </c>
      <c r="F95" s="22">
        <f>F96</f>
        <v>266.5</v>
      </c>
      <c r="G95" s="22">
        <f>G96</f>
        <v>269</v>
      </c>
      <c r="H95" s="22">
        <f>H96</f>
        <v>271.5</v>
      </c>
    </row>
    <row r="96" spans="1:8" ht="31.2" x14ac:dyDescent="0.25">
      <c r="A96" s="161" t="s">
        <v>19</v>
      </c>
      <c r="B96" s="161" t="s">
        <v>60</v>
      </c>
      <c r="C96" s="161">
        <v>9990210540</v>
      </c>
      <c r="D96" s="161">
        <v>120</v>
      </c>
      <c r="E96" s="162" t="s">
        <v>253</v>
      </c>
      <c r="F96" s="22">
        <v>266.5</v>
      </c>
      <c r="G96" s="22">
        <v>269</v>
      </c>
      <c r="H96" s="22">
        <v>271.5</v>
      </c>
    </row>
    <row r="97" spans="1:8" ht="31.2" x14ac:dyDescent="0.25">
      <c r="A97" s="161" t="s">
        <v>19</v>
      </c>
      <c r="B97" s="161" t="s">
        <v>60</v>
      </c>
      <c r="C97" s="161">
        <v>9990300000</v>
      </c>
      <c r="D97" s="161"/>
      <c r="E97" s="162" t="s">
        <v>172</v>
      </c>
      <c r="F97" s="22">
        <f>F98+F100+F102</f>
        <v>24042.899999999998</v>
      </c>
      <c r="G97" s="22">
        <f t="shared" ref="G97:H97" si="38">G98+G100+G102</f>
        <v>23997.899999999998</v>
      </c>
      <c r="H97" s="22">
        <f t="shared" si="38"/>
        <v>23997.899999999998</v>
      </c>
    </row>
    <row r="98" spans="1:8" ht="62.4" x14ac:dyDescent="0.25">
      <c r="A98" s="161" t="s">
        <v>19</v>
      </c>
      <c r="B98" s="161" t="s">
        <v>60</v>
      </c>
      <c r="C98" s="161">
        <v>9990300000</v>
      </c>
      <c r="D98" s="161" t="s">
        <v>68</v>
      </c>
      <c r="E98" s="162" t="s">
        <v>1</v>
      </c>
      <c r="F98" s="22">
        <f>F99</f>
        <v>16375.8</v>
      </c>
      <c r="G98" s="22">
        <f t="shared" ref="G98:H98" si="39">G99</f>
        <v>16375.8</v>
      </c>
      <c r="H98" s="22">
        <f t="shared" si="39"/>
        <v>16375.8</v>
      </c>
    </row>
    <row r="99" spans="1:8" x14ac:dyDescent="0.25">
      <c r="A99" s="161" t="s">
        <v>19</v>
      </c>
      <c r="B99" s="161" t="s">
        <v>60</v>
      </c>
      <c r="C99" s="161">
        <v>9990300000</v>
      </c>
      <c r="D99" s="161">
        <v>110</v>
      </c>
      <c r="E99" s="48" t="s">
        <v>173</v>
      </c>
      <c r="F99" s="22">
        <v>16375.8</v>
      </c>
      <c r="G99" s="22">
        <v>16375.8</v>
      </c>
      <c r="H99" s="22">
        <v>16375.8</v>
      </c>
    </row>
    <row r="100" spans="1:8" ht="31.2" x14ac:dyDescent="0.25">
      <c r="A100" s="161" t="s">
        <v>19</v>
      </c>
      <c r="B100" s="161" t="s">
        <v>60</v>
      </c>
      <c r="C100" s="161">
        <v>9990300000</v>
      </c>
      <c r="D100" s="161" t="s">
        <v>69</v>
      </c>
      <c r="E100" s="162" t="s">
        <v>95</v>
      </c>
      <c r="F100" s="22">
        <f>F101</f>
        <v>7639.5</v>
      </c>
      <c r="G100" s="22">
        <f t="shared" ref="G100:H100" si="40">G101</f>
        <v>7594.5</v>
      </c>
      <c r="H100" s="22">
        <f t="shared" si="40"/>
        <v>7594.5</v>
      </c>
    </row>
    <row r="101" spans="1:8" ht="31.2" x14ac:dyDescent="0.25">
      <c r="A101" s="161" t="s">
        <v>19</v>
      </c>
      <c r="B101" s="161" t="s">
        <v>60</v>
      </c>
      <c r="C101" s="161">
        <v>9990300000</v>
      </c>
      <c r="D101" s="161">
        <v>240</v>
      </c>
      <c r="E101" s="162" t="s">
        <v>251</v>
      </c>
      <c r="F101" s="22">
        <f>7594.5+45</f>
        <v>7639.5</v>
      </c>
      <c r="G101" s="22">
        <v>7594.5</v>
      </c>
      <c r="H101" s="22">
        <v>7594.5</v>
      </c>
    </row>
    <row r="102" spans="1:8" x14ac:dyDescent="0.25">
      <c r="A102" s="161" t="s">
        <v>19</v>
      </c>
      <c r="B102" s="161" t="s">
        <v>60</v>
      </c>
      <c r="C102" s="161">
        <v>9990300000</v>
      </c>
      <c r="D102" s="161" t="s">
        <v>70</v>
      </c>
      <c r="E102" s="162" t="s">
        <v>71</v>
      </c>
      <c r="F102" s="22">
        <f>F103</f>
        <v>27.6</v>
      </c>
      <c r="G102" s="22">
        <f t="shared" ref="G102:H102" si="41">G103</f>
        <v>27.6</v>
      </c>
      <c r="H102" s="22">
        <f t="shared" si="41"/>
        <v>27.6</v>
      </c>
    </row>
    <row r="103" spans="1:8" x14ac:dyDescent="0.25">
      <c r="A103" s="161" t="s">
        <v>19</v>
      </c>
      <c r="B103" s="161" t="s">
        <v>60</v>
      </c>
      <c r="C103" s="161">
        <v>9990300000</v>
      </c>
      <c r="D103" s="161">
        <v>850</v>
      </c>
      <c r="E103" s="162" t="s">
        <v>102</v>
      </c>
      <c r="F103" s="22">
        <v>27.6</v>
      </c>
      <c r="G103" s="22">
        <v>27.6</v>
      </c>
      <c r="H103" s="22">
        <v>27.6</v>
      </c>
    </row>
    <row r="104" spans="1:8" x14ac:dyDescent="0.25">
      <c r="A104" s="161" t="s">
        <v>19</v>
      </c>
      <c r="B104" s="161" t="s">
        <v>55</v>
      </c>
      <c r="C104" s="161" t="s">
        <v>66</v>
      </c>
      <c r="D104" s="161" t="s">
        <v>66</v>
      </c>
      <c r="E104" s="43" t="s">
        <v>24</v>
      </c>
      <c r="F104" s="22">
        <f>F105+F112</f>
        <v>9316.4</v>
      </c>
      <c r="G104" s="22">
        <f>G105+G112</f>
        <v>9308.9</v>
      </c>
      <c r="H104" s="22">
        <f>H105+H112</f>
        <v>9255.7000000000007</v>
      </c>
    </row>
    <row r="105" spans="1:8" x14ac:dyDescent="0.25">
      <c r="A105" s="161" t="s">
        <v>19</v>
      </c>
      <c r="B105" s="161" t="s">
        <v>75</v>
      </c>
      <c r="C105" s="161" t="s">
        <v>66</v>
      </c>
      <c r="D105" s="161" t="s">
        <v>66</v>
      </c>
      <c r="E105" s="162" t="s">
        <v>76</v>
      </c>
      <c r="F105" s="22">
        <f t="shared" ref="F105:F110" si="42">F106</f>
        <v>1392.2</v>
      </c>
      <c r="G105" s="22">
        <f t="shared" ref="G105:H109" si="43">G106</f>
        <v>1384.7</v>
      </c>
      <c r="H105" s="22">
        <f t="shared" si="43"/>
        <v>1331.5</v>
      </c>
    </row>
    <row r="106" spans="1:8" x14ac:dyDescent="0.25">
      <c r="A106" s="161" t="s">
        <v>19</v>
      </c>
      <c r="B106" s="161" t="s">
        <v>75</v>
      </c>
      <c r="C106" s="161">
        <v>9900000000</v>
      </c>
      <c r="D106" s="161"/>
      <c r="E106" s="162" t="s">
        <v>107</v>
      </c>
      <c r="F106" s="22">
        <f t="shared" si="42"/>
        <v>1392.2</v>
      </c>
      <c r="G106" s="22">
        <f t="shared" si="43"/>
        <v>1384.7</v>
      </c>
      <c r="H106" s="22">
        <f t="shared" si="43"/>
        <v>1331.5</v>
      </c>
    </row>
    <row r="107" spans="1:8" ht="31.2" x14ac:dyDescent="0.25">
      <c r="A107" s="161" t="s">
        <v>19</v>
      </c>
      <c r="B107" s="161" t="s">
        <v>75</v>
      </c>
      <c r="C107" s="161">
        <v>9990000000</v>
      </c>
      <c r="D107" s="161"/>
      <c r="E107" s="162" t="s">
        <v>160</v>
      </c>
      <c r="F107" s="22">
        <f t="shared" si="42"/>
        <v>1392.2</v>
      </c>
      <c r="G107" s="22">
        <f t="shared" si="43"/>
        <v>1384.7</v>
      </c>
      <c r="H107" s="22">
        <f t="shared" si="43"/>
        <v>1331.5</v>
      </c>
    </row>
    <row r="108" spans="1:8" ht="31.2" x14ac:dyDescent="0.25">
      <c r="A108" s="161" t="s">
        <v>19</v>
      </c>
      <c r="B108" s="161" t="s">
        <v>75</v>
      </c>
      <c r="C108" s="161">
        <v>9990200000</v>
      </c>
      <c r="D108" s="25"/>
      <c r="E108" s="162" t="s">
        <v>120</v>
      </c>
      <c r="F108" s="22">
        <f t="shared" si="42"/>
        <v>1392.2</v>
      </c>
      <c r="G108" s="22">
        <f t="shared" si="43"/>
        <v>1384.7</v>
      </c>
      <c r="H108" s="22">
        <f t="shared" si="43"/>
        <v>1331.5</v>
      </c>
    </row>
    <row r="109" spans="1:8" ht="31.2" x14ac:dyDescent="0.25">
      <c r="A109" s="161" t="s">
        <v>19</v>
      </c>
      <c r="B109" s="161" t="s">
        <v>75</v>
      </c>
      <c r="C109" s="161">
        <v>9990259302</v>
      </c>
      <c r="D109" s="161"/>
      <c r="E109" s="162" t="s">
        <v>174</v>
      </c>
      <c r="F109" s="22">
        <f t="shared" si="42"/>
        <v>1392.2</v>
      </c>
      <c r="G109" s="22">
        <f t="shared" si="43"/>
        <v>1384.7</v>
      </c>
      <c r="H109" s="22">
        <f t="shared" si="43"/>
        <v>1331.5</v>
      </c>
    </row>
    <row r="110" spans="1:8" ht="62.4" x14ac:dyDescent="0.25">
      <c r="A110" s="161" t="s">
        <v>19</v>
      </c>
      <c r="B110" s="161" t="s">
        <v>75</v>
      </c>
      <c r="C110" s="161">
        <v>9990259302</v>
      </c>
      <c r="D110" s="161" t="s">
        <v>68</v>
      </c>
      <c r="E110" s="162" t="s">
        <v>1</v>
      </c>
      <c r="F110" s="22">
        <f t="shared" si="42"/>
        <v>1392.2</v>
      </c>
      <c r="G110" s="22">
        <f t="shared" ref="G110:H110" si="44">G111</f>
        <v>1384.7</v>
      </c>
      <c r="H110" s="22">
        <f t="shared" si="44"/>
        <v>1331.5</v>
      </c>
    </row>
    <row r="111" spans="1:8" ht="31.2" x14ac:dyDescent="0.25">
      <c r="A111" s="161" t="s">
        <v>19</v>
      </c>
      <c r="B111" s="161" t="s">
        <v>75</v>
      </c>
      <c r="C111" s="161">
        <v>9990259302</v>
      </c>
      <c r="D111" s="161">
        <v>120</v>
      </c>
      <c r="E111" s="162" t="s">
        <v>253</v>
      </c>
      <c r="F111" s="22">
        <v>1392.2</v>
      </c>
      <c r="G111" s="22">
        <v>1384.7</v>
      </c>
      <c r="H111" s="22">
        <v>1331.5</v>
      </c>
    </row>
    <row r="112" spans="1:8" ht="31.2" x14ac:dyDescent="0.25">
      <c r="A112" s="161" t="s">
        <v>19</v>
      </c>
      <c r="B112" s="23" t="s">
        <v>351</v>
      </c>
      <c r="C112" s="161"/>
      <c r="D112" s="161"/>
      <c r="E112" s="165" t="s">
        <v>352</v>
      </c>
      <c r="F112" s="22">
        <f t="shared" ref="F112:H117" si="45">F113</f>
        <v>7924.2</v>
      </c>
      <c r="G112" s="22">
        <f t="shared" si="45"/>
        <v>7924.2</v>
      </c>
      <c r="H112" s="22">
        <f t="shared" si="45"/>
        <v>7924.2</v>
      </c>
    </row>
    <row r="113" spans="1:8" ht="31.2" x14ac:dyDescent="0.25">
      <c r="A113" s="161" t="s">
        <v>19</v>
      </c>
      <c r="B113" s="23" t="s">
        <v>351</v>
      </c>
      <c r="C113" s="163">
        <v>1500000000</v>
      </c>
      <c r="D113" s="161"/>
      <c r="E113" s="162" t="s">
        <v>193</v>
      </c>
      <c r="F113" s="22">
        <f t="shared" si="45"/>
        <v>7924.2</v>
      </c>
      <c r="G113" s="22">
        <f t="shared" si="45"/>
        <v>7924.2</v>
      </c>
      <c r="H113" s="22">
        <f t="shared" si="45"/>
        <v>7924.2</v>
      </c>
    </row>
    <row r="114" spans="1:8" x14ac:dyDescent="0.25">
      <c r="A114" s="161" t="s">
        <v>19</v>
      </c>
      <c r="B114" s="23" t="s">
        <v>351</v>
      </c>
      <c r="C114" s="161">
        <v>1510000000</v>
      </c>
      <c r="D114" s="161"/>
      <c r="E114" s="162" t="s">
        <v>166</v>
      </c>
      <c r="F114" s="22">
        <f t="shared" si="45"/>
        <v>7924.2</v>
      </c>
      <c r="G114" s="22">
        <f t="shared" si="45"/>
        <v>7924.2</v>
      </c>
      <c r="H114" s="22">
        <f t="shared" si="45"/>
        <v>7924.2</v>
      </c>
    </row>
    <row r="115" spans="1:8" ht="46.8" x14ac:dyDescent="0.25">
      <c r="A115" s="161" t="s">
        <v>19</v>
      </c>
      <c r="B115" s="23" t="s">
        <v>351</v>
      </c>
      <c r="C115" s="161">
        <v>1510100000</v>
      </c>
      <c r="D115" s="161"/>
      <c r="E115" s="162" t="s">
        <v>196</v>
      </c>
      <c r="F115" s="22">
        <f>F116</f>
        <v>7924.2</v>
      </c>
      <c r="G115" s="22">
        <f t="shared" si="45"/>
        <v>7924.2</v>
      </c>
      <c r="H115" s="22">
        <f t="shared" si="45"/>
        <v>7924.2</v>
      </c>
    </row>
    <row r="116" spans="1:8" ht="31.2" x14ac:dyDescent="0.25">
      <c r="A116" s="161" t="s">
        <v>19</v>
      </c>
      <c r="B116" s="23" t="s">
        <v>351</v>
      </c>
      <c r="C116" s="161">
        <v>1510120010</v>
      </c>
      <c r="D116" s="161"/>
      <c r="E116" s="162" t="s">
        <v>126</v>
      </c>
      <c r="F116" s="22">
        <f t="shared" si="45"/>
        <v>7924.2</v>
      </c>
      <c r="G116" s="22">
        <f t="shared" si="45"/>
        <v>7924.2</v>
      </c>
      <c r="H116" s="22">
        <f t="shared" si="45"/>
        <v>7924.2</v>
      </c>
    </row>
    <row r="117" spans="1:8" ht="31.2" x14ac:dyDescent="0.25">
      <c r="A117" s="161" t="s">
        <v>19</v>
      </c>
      <c r="B117" s="23" t="s">
        <v>351</v>
      </c>
      <c r="C117" s="161">
        <v>1510120010</v>
      </c>
      <c r="D117" s="161">
        <v>600</v>
      </c>
      <c r="E117" s="162" t="s">
        <v>83</v>
      </c>
      <c r="F117" s="22">
        <f t="shared" si="45"/>
        <v>7924.2</v>
      </c>
      <c r="G117" s="22">
        <f t="shared" si="45"/>
        <v>7924.2</v>
      </c>
      <c r="H117" s="22">
        <f t="shared" si="45"/>
        <v>7924.2</v>
      </c>
    </row>
    <row r="118" spans="1:8" x14ac:dyDescent="0.25">
      <c r="A118" s="161" t="s">
        <v>19</v>
      </c>
      <c r="B118" s="23" t="s">
        <v>351</v>
      </c>
      <c r="C118" s="161">
        <v>1510120010</v>
      </c>
      <c r="D118" s="161">
        <v>610</v>
      </c>
      <c r="E118" s="162" t="s">
        <v>106</v>
      </c>
      <c r="F118" s="22">
        <v>7924.2</v>
      </c>
      <c r="G118" s="22">
        <v>7924.2</v>
      </c>
      <c r="H118" s="22">
        <v>7924.2</v>
      </c>
    </row>
    <row r="119" spans="1:8" x14ac:dyDescent="0.25">
      <c r="A119" s="161" t="s">
        <v>19</v>
      </c>
      <c r="B119" s="161" t="s">
        <v>56</v>
      </c>
      <c r="C119" s="161" t="s">
        <v>66</v>
      </c>
      <c r="D119" s="161" t="s">
        <v>66</v>
      </c>
      <c r="E119" s="43" t="s">
        <v>25</v>
      </c>
      <c r="F119" s="22">
        <f>F120+F127+F174</f>
        <v>105669.50000000001</v>
      </c>
      <c r="G119" s="22">
        <f>G120+G127+G174</f>
        <v>99954.10000000002</v>
      </c>
      <c r="H119" s="22">
        <f>H120+H127+H174</f>
        <v>82380.3</v>
      </c>
    </row>
    <row r="120" spans="1:8" x14ac:dyDescent="0.25">
      <c r="A120" s="161" t="s">
        <v>19</v>
      </c>
      <c r="B120" s="18" t="s">
        <v>100</v>
      </c>
      <c r="C120" s="25"/>
      <c r="D120" s="25"/>
      <c r="E120" s="162" t="s">
        <v>101</v>
      </c>
      <c r="F120" s="22">
        <f t="shared" ref="F120:H125" si="46">F121</f>
        <v>348</v>
      </c>
      <c r="G120" s="22">
        <f t="shared" si="46"/>
        <v>0</v>
      </c>
      <c r="H120" s="22">
        <f t="shared" si="46"/>
        <v>0</v>
      </c>
    </row>
    <row r="121" spans="1:8" ht="35.25" customHeight="1" x14ac:dyDescent="0.25">
      <c r="A121" s="161" t="s">
        <v>19</v>
      </c>
      <c r="B121" s="18" t="s">
        <v>100</v>
      </c>
      <c r="C121" s="163">
        <v>1100000000</v>
      </c>
      <c r="D121" s="25"/>
      <c r="E121" s="162" t="s">
        <v>197</v>
      </c>
      <c r="F121" s="22">
        <f t="shared" si="46"/>
        <v>348</v>
      </c>
      <c r="G121" s="22">
        <f t="shared" si="46"/>
        <v>0</v>
      </c>
      <c r="H121" s="22">
        <f t="shared" si="46"/>
        <v>0</v>
      </c>
    </row>
    <row r="122" spans="1:8" ht="31.2" x14ac:dyDescent="0.25">
      <c r="A122" s="161" t="s">
        <v>19</v>
      </c>
      <c r="B122" s="18" t="s">
        <v>100</v>
      </c>
      <c r="C122" s="163">
        <v>1130000000</v>
      </c>
      <c r="D122" s="25"/>
      <c r="E122" s="162" t="s">
        <v>117</v>
      </c>
      <c r="F122" s="22">
        <f t="shared" si="46"/>
        <v>348</v>
      </c>
      <c r="G122" s="22">
        <f t="shared" si="46"/>
        <v>0</v>
      </c>
      <c r="H122" s="22">
        <f t="shared" si="46"/>
        <v>0</v>
      </c>
    </row>
    <row r="123" spans="1:8" ht="46.8" x14ac:dyDescent="0.25">
      <c r="A123" s="161" t="s">
        <v>19</v>
      </c>
      <c r="B123" s="18" t="s">
        <v>100</v>
      </c>
      <c r="C123" s="163">
        <v>1130300000</v>
      </c>
      <c r="D123" s="25"/>
      <c r="E123" s="162" t="s">
        <v>118</v>
      </c>
      <c r="F123" s="22">
        <f t="shared" si="46"/>
        <v>348</v>
      </c>
      <c r="G123" s="22">
        <f t="shared" si="46"/>
        <v>0</v>
      </c>
      <c r="H123" s="22">
        <f t="shared" si="46"/>
        <v>0</v>
      </c>
    </row>
    <row r="124" spans="1:8" ht="31.2" x14ac:dyDescent="0.25">
      <c r="A124" s="161" t="s">
        <v>19</v>
      </c>
      <c r="B124" s="18" t="s">
        <v>100</v>
      </c>
      <c r="C124" s="163">
        <v>1130320280</v>
      </c>
      <c r="D124" s="25"/>
      <c r="E124" s="162" t="s">
        <v>119</v>
      </c>
      <c r="F124" s="22">
        <f t="shared" si="46"/>
        <v>348</v>
      </c>
      <c r="G124" s="22">
        <f t="shared" si="46"/>
        <v>0</v>
      </c>
      <c r="H124" s="22">
        <f t="shared" si="46"/>
        <v>0</v>
      </c>
    </row>
    <row r="125" spans="1:8" ht="31.2" x14ac:dyDescent="0.25">
      <c r="A125" s="161" t="s">
        <v>19</v>
      </c>
      <c r="B125" s="18" t="s">
        <v>100</v>
      </c>
      <c r="C125" s="163">
        <v>1130320280</v>
      </c>
      <c r="D125" s="163" t="s">
        <v>97</v>
      </c>
      <c r="E125" s="162" t="s">
        <v>98</v>
      </c>
      <c r="F125" s="22">
        <f t="shared" si="46"/>
        <v>348</v>
      </c>
      <c r="G125" s="22">
        <f t="shared" si="46"/>
        <v>0</v>
      </c>
      <c r="H125" s="22">
        <f t="shared" si="46"/>
        <v>0</v>
      </c>
    </row>
    <row r="126" spans="1:8" x14ac:dyDescent="0.25">
      <c r="A126" s="161" t="s">
        <v>19</v>
      </c>
      <c r="B126" s="18" t="s">
        <v>100</v>
      </c>
      <c r="C126" s="163">
        <v>1130320280</v>
      </c>
      <c r="D126" s="161">
        <v>610</v>
      </c>
      <c r="E126" s="162" t="s">
        <v>106</v>
      </c>
      <c r="F126" s="22">
        <v>348</v>
      </c>
      <c r="G126" s="22">
        <v>0</v>
      </c>
      <c r="H126" s="22">
        <v>0</v>
      </c>
    </row>
    <row r="127" spans="1:8" x14ac:dyDescent="0.25">
      <c r="A127" s="161" t="s">
        <v>19</v>
      </c>
      <c r="B127" s="161" t="s">
        <v>6</v>
      </c>
      <c r="C127" s="161" t="s">
        <v>66</v>
      </c>
      <c r="D127" s="161" t="s">
        <v>66</v>
      </c>
      <c r="E127" s="162" t="s">
        <v>89</v>
      </c>
      <c r="F127" s="22">
        <f>F128+F169</f>
        <v>105141.40000000001</v>
      </c>
      <c r="G127" s="22">
        <f>G128+G169</f>
        <v>99954.10000000002</v>
      </c>
      <c r="H127" s="22">
        <f>H128+H169</f>
        <v>82380.3</v>
      </c>
    </row>
    <row r="128" spans="1:8" ht="46.8" x14ac:dyDescent="0.25">
      <c r="A128" s="161" t="s">
        <v>19</v>
      </c>
      <c r="B128" s="161" t="s">
        <v>6</v>
      </c>
      <c r="C128" s="163">
        <v>1400000000</v>
      </c>
      <c r="D128" s="161"/>
      <c r="E128" s="162" t="s">
        <v>199</v>
      </c>
      <c r="F128" s="22">
        <f>F129+F154</f>
        <v>104791.40000000001</v>
      </c>
      <c r="G128" s="22">
        <f>G129+G154</f>
        <v>99954.10000000002</v>
      </c>
      <c r="H128" s="22">
        <f>H129+H154</f>
        <v>82380.3</v>
      </c>
    </row>
    <row r="129" spans="1:8" x14ac:dyDescent="0.25">
      <c r="A129" s="161" t="s">
        <v>19</v>
      </c>
      <c r="B129" s="161" t="s">
        <v>6</v>
      </c>
      <c r="C129" s="163">
        <v>1410000000</v>
      </c>
      <c r="D129" s="161"/>
      <c r="E129" s="162" t="s">
        <v>128</v>
      </c>
      <c r="F129" s="22">
        <f>F130+F134+F144</f>
        <v>98111.3</v>
      </c>
      <c r="G129" s="22">
        <f t="shared" ref="G129:H129" si="47">G130+G134+G144</f>
        <v>93289.000000000015</v>
      </c>
      <c r="H129" s="22">
        <f t="shared" si="47"/>
        <v>75721.3</v>
      </c>
    </row>
    <row r="130" spans="1:8" x14ac:dyDescent="0.25">
      <c r="A130" s="161" t="s">
        <v>19</v>
      </c>
      <c r="B130" s="161" t="s">
        <v>6</v>
      </c>
      <c r="C130" s="163">
        <v>1410100000</v>
      </c>
      <c r="D130" s="25"/>
      <c r="E130" s="162" t="s">
        <v>200</v>
      </c>
      <c r="F130" s="22">
        <f>F131</f>
        <v>28888.9</v>
      </c>
      <c r="G130" s="22">
        <f t="shared" ref="G130:H132" si="48">G131</f>
        <v>27934.799999999999</v>
      </c>
      <c r="H130" s="22">
        <f t="shared" si="48"/>
        <v>21147.4</v>
      </c>
    </row>
    <row r="131" spans="1:8" ht="31.2" x14ac:dyDescent="0.25">
      <c r="A131" s="161" t="s">
        <v>19</v>
      </c>
      <c r="B131" s="161" t="s">
        <v>6</v>
      </c>
      <c r="C131" s="161">
        <v>1410120100</v>
      </c>
      <c r="D131" s="161"/>
      <c r="E131" s="162" t="s">
        <v>129</v>
      </c>
      <c r="F131" s="22">
        <f>F132</f>
        <v>28888.9</v>
      </c>
      <c r="G131" s="22">
        <f t="shared" si="48"/>
        <v>27934.799999999999</v>
      </c>
      <c r="H131" s="22">
        <f t="shared" si="48"/>
        <v>21147.4</v>
      </c>
    </row>
    <row r="132" spans="1:8" ht="31.2" x14ac:dyDescent="0.25">
      <c r="A132" s="161" t="s">
        <v>19</v>
      </c>
      <c r="B132" s="161" t="s">
        <v>6</v>
      </c>
      <c r="C132" s="161">
        <v>1410120100</v>
      </c>
      <c r="D132" s="163" t="s">
        <v>69</v>
      </c>
      <c r="E132" s="162" t="s">
        <v>95</v>
      </c>
      <c r="F132" s="22">
        <f>F133</f>
        <v>28888.9</v>
      </c>
      <c r="G132" s="22">
        <f t="shared" si="48"/>
        <v>27934.799999999999</v>
      </c>
      <c r="H132" s="22">
        <f t="shared" si="48"/>
        <v>21147.4</v>
      </c>
    </row>
    <row r="133" spans="1:8" ht="31.2" x14ac:dyDescent="0.25">
      <c r="A133" s="161" t="s">
        <v>19</v>
      </c>
      <c r="B133" s="161" t="s">
        <v>6</v>
      </c>
      <c r="C133" s="161">
        <v>1410120100</v>
      </c>
      <c r="D133" s="161">
        <v>240</v>
      </c>
      <c r="E133" s="162" t="s">
        <v>251</v>
      </c>
      <c r="F133" s="22">
        <f>26860.4+2028.5</f>
        <v>28888.9</v>
      </c>
      <c r="G133" s="22">
        <v>27934.799999999999</v>
      </c>
      <c r="H133" s="22">
        <v>21147.4</v>
      </c>
    </row>
    <row r="134" spans="1:8" ht="46.8" x14ac:dyDescent="0.25">
      <c r="A134" s="161" t="s">
        <v>19</v>
      </c>
      <c r="B134" s="161" t="s">
        <v>6</v>
      </c>
      <c r="C134" s="163">
        <v>1410200000</v>
      </c>
      <c r="D134" s="161"/>
      <c r="E134" s="162" t="s">
        <v>201</v>
      </c>
      <c r="F134" s="22">
        <f>F138+F135+F141</f>
        <v>59328.2</v>
      </c>
      <c r="G134" s="22">
        <f t="shared" ref="G134:H134" si="49">G138+G135+G141</f>
        <v>58311.600000000006</v>
      </c>
      <c r="H134" s="22">
        <f t="shared" si="49"/>
        <v>48981.7</v>
      </c>
    </row>
    <row r="135" spans="1:8" ht="31.2" x14ac:dyDescent="0.25">
      <c r="A135" s="161" t="s">
        <v>19</v>
      </c>
      <c r="B135" s="161" t="s">
        <v>6</v>
      </c>
      <c r="C135" s="161">
        <v>1410211050</v>
      </c>
      <c r="D135" s="161"/>
      <c r="E135" s="162" t="s">
        <v>286</v>
      </c>
      <c r="F135" s="22">
        <f>F136</f>
        <v>46381.1</v>
      </c>
      <c r="G135" s="22">
        <f t="shared" ref="G135:H135" si="50">G136</f>
        <v>46649.3</v>
      </c>
      <c r="H135" s="22">
        <f t="shared" si="50"/>
        <v>48981.7</v>
      </c>
    </row>
    <row r="136" spans="1:8" ht="31.2" x14ac:dyDescent="0.25">
      <c r="A136" s="161" t="s">
        <v>19</v>
      </c>
      <c r="B136" s="161" t="s">
        <v>6</v>
      </c>
      <c r="C136" s="161">
        <v>1410211050</v>
      </c>
      <c r="D136" s="163" t="s">
        <v>69</v>
      </c>
      <c r="E136" s="162" t="s">
        <v>95</v>
      </c>
      <c r="F136" s="22">
        <f>F137</f>
        <v>46381.1</v>
      </c>
      <c r="G136" s="22">
        <f>G137</f>
        <v>46649.3</v>
      </c>
      <c r="H136" s="22">
        <f>H137</f>
        <v>48981.7</v>
      </c>
    </row>
    <row r="137" spans="1:8" ht="31.2" x14ac:dyDescent="0.25">
      <c r="A137" s="161" t="s">
        <v>19</v>
      </c>
      <c r="B137" s="161" t="s">
        <v>6</v>
      </c>
      <c r="C137" s="161">
        <v>1410211050</v>
      </c>
      <c r="D137" s="161">
        <v>240</v>
      </c>
      <c r="E137" s="162" t="s">
        <v>251</v>
      </c>
      <c r="F137" s="22">
        <v>46381.1</v>
      </c>
      <c r="G137" s="22">
        <v>46649.3</v>
      </c>
      <c r="H137" s="22">
        <v>48981.7</v>
      </c>
    </row>
    <row r="138" spans="1:8" x14ac:dyDescent="0.25">
      <c r="A138" s="161" t="s">
        <v>19</v>
      </c>
      <c r="B138" s="161" t="s">
        <v>6</v>
      </c>
      <c r="C138" s="161">
        <v>1410220110</v>
      </c>
      <c r="D138" s="161"/>
      <c r="E138" s="57" t="s">
        <v>273</v>
      </c>
      <c r="F138" s="22">
        <f>F139</f>
        <v>1351.8</v>
      </c>
      <c r="G138" s="22">
        <f t="shared" ref="G138:H139" si="51">G139</f>
        <v>0</v>
      </c>
      <c r="H138" s="22">
        <f t="shared" si="51"/>
        <v>0</v>
      </c>
    </row>
    <row r="139" spans="1:8" ht="31.2" x14ac:dyDescent="0.25">
      <c r="A139" s="161" t="s">
        <v>19</v>
      </c>
      <c r="B139" s="161" t="s">
        <v>6</v>
      </c>
      <c r="C139" s="161">
        <v>1410220110</v>
      </c>
      <c r="D139" s="163" t="s">
        <v>69</v>
      </c>
      <c r="E139" s="57" t="s">
        <v>95</v>
      </c>
      <c r="F139" s="22">
        <f>F140</f>
        <v>1351.8</v>
      </c>
      <c r="G139" s="22">
        <f t="shared" si="51"/>
        <v>0</v>
      </c>
      <c r="H139" s="22">
        <f t="shared" si="51"/>
        <v>0</v>
      </c>
    </row>
    <row r="140" spans="1:8" ht="31.2" x14ac:dyDescent="0.25">
      <c r="A140" s="161" t="s">
        <v>19</v>
      </c>
      <c r="B140" s="161" t="s">
        <v>6</v>
      </c>
      <c r="C140" s="161">
        <v>1410220110</v>
      </c>
      <c r="D140" s="161">
        <v>240</v>
      </c>
      <c r="E140" s="57" t="s">
        <v>251</v>
      </c>
      <c r="F140" s="22">
        <f>1071.8+280</f>
        <v>1351.8</v>
      </c>
      <c r="G140" s="22">
        <v>0</v>
      </c>
      <c r="H140" s="22">
        <v>0</v>
      </c>
    </row>
    <row r="141" spans="1:8" ht="31.2" x14ac:dyDescent="0.25">
      <c r="A141" s="161" t="s">
        <v>19</v>
      </c>
      <c r="B141" s="161" t="s">
        <v>6</v>
      </c>
      <c r="C141" s="161" t="s">
        <v>310</v>
      </c>
      <c r="D141" s="161"/>
      <c r="E141" s="162" t="s">
        <v>311</v>
      </c>
      <c r="F141" s="22">
        <f>F142</f>
        <v>11595.3</v>
      </c>
      <c r="G141" s="22">
        <f t="shared" ref="G141:H141" si="52">G142</f>
        <v>11662.3</v>
      </c>
      <c r="H141" s="22">
        <f t="shared" si="52"/>
        <v>0</v>
      </c>
    </row>
    <row r="142" spans="1:8" ht="31.2" x14ac:dyDescent="0.25">
      <c r="A142" s="161" t="s">
        <v>19</v>
      </c>
      <c r="B142" s="161" t="s">
        <v>6</v>
      </c>
      <c r="C142" s="161" t="s">
        <v>310</v>
      </c>
      <c r="D142" s="163" t="s">
        <v>69</v>
      </c>
      <c r="E142" s="162" t="s">
        <v>95</v>
      </c>
      <c r="F142" s="22">
        <f>F143</f>
        <v>11595.3</v>
      </c>
      <c r="G142" s="22">
        <f>G143</f>
        <v>11662.3</v>
      </c>
      <c r="H142" s="22">
        <f>H143</f>
        <v>0</v>
      </c>
    </row>
    <row r="143" spans="1:8" ht="31.2" x14ac:dyDescent="0.25">
      <c r="A143" s="161" t="s">
        <v>19</v>
      </c>
      <c r="B143" s="161" t="s">
        <v>6</v>
      </c>
      <c r="C143" s="161" t="s">
        <v>310</v>
      </c>
      <c r="D143" s="161">
        <v>240</v>
      </c>
      <c r="E143" s="162" t="s">
        <v>251</v>
      </c>
      <c r="F143" s="22">
        <v>11595.3</v>
      </c>
      <c r="G143" s="22">
        <v>11662.3</v>
      </c>
      <c r="H143" s="22">
        <v>0</v>
      </c>
    </row>
    <row r="144" spans="1:8" ht="46.8" x14ac:dyDescent="0.25">
      <c r="A144" s="161" t="s">
        <v>19</v>
      </c>
      <c r="B144" s="161" t="s">
        <v>6</v>
      </c>
      <c r="C144" s="161">
        <v>1410300000</v>
      </c>
      <c r="D144" s="161"/>
      <c r="E144" s="162" t="s">
        <v>275</v>
      </c>
      <c r="F144" s="22">
        <f>F145+F151+F148</f>
        <v>9894.2000000000007</v>
      </c>
      <c r="G144" s="22">
        <f t="shared" ref="G144:H144" si="53">G145+G151+G148</f>
        <v>7042.5999999999995</v>
      </c>
      <c r="H144" s="22">
        <f t="shared" si="53"/>
        <v>5592.2</v>
      </c>
    </row>
    <row r="145" spans="1:8" ht="46.8" x14ac:dyDescent="0.25">
      <c r="A145" s="161" t="s">
        <v>19</v>
      </c>
      <c r="B145" s="161" t="s">
        <v>6</v>
      </c>
      <c r="C145" s="161">
        <v>1410311020</v>
      </c>
      <c r="D145" s="161"/>
      <c r="E145" s="162" t="s">
        <v>287</v>
      </c>
      <c r="F145" s="22">
        <f>F146</f>
        <v>5279.2</v>
      </c>
      <c r="G145" s="22">
        <f t="shared" ref="G145:H146" si="54">G146</f>
        <v>5490.4</v>
      </c>
      <c r="H145" s="22">
        <f t="shared" si="54"/>
        <v>5592.2</v>
      </c>
    </row>
    <row r="146" spans="1:8" ht="31.2" x14ac:dyDescent="0.25">
      <c r="A146" s="161" t="s">
        <v>19</v>
      </c>
      <c r="B146" s="161" t="s">
        <v>6</v>
      </c>
      <c r="C146" s="161">
        <v>1410311020</v>
      </c>
      <c r="D146" s="163" t="s">
        <v>69</v>
      </c>
      <c r="E146" s="162" t="s">
        <v>95</v>
      </c>
      <c r="F146" s="22">
        <f>F147</f>
        <v>5279.2</v>
      </c>
      <c r="G146" s="22">
        <f t="shared" si="54"/>
        <v>5490.4</v>
      </c>
      <c r="H146" s="22">
        <f t="shared" si="54"/>
        <v>5592.2</v>
      </c>
    </row>
    <row r="147" spans="1:8" ht="31.2" x14ac:dyDescent="0.25">
      <c r="A147" s="161" t="s">
        <v>19</v>
      </c>
      <c r="B147" s="161" t="s">
        <v>6</v>
      </c>
      <c r="C147" s="161">
        <v>1410311020</v>
      </c>
      <c r="D147" s="161">
        <v>240</v>
      </c>
      <c r="E147" s="162" t="s">
        <v>251</v>
      </c>
      <c r="F147" s="22">
        <v>5279.2</v>
      </c>
      <c r="G147" s="22">
        <v>5490.4</v>
      </c>
      <c r="H147" s="22">
        <v>5592.2</v>
      </c>
    </row>
    <row r="148" spans="1:8" x14ac:dyDescent="0.25">
      <c r="A148" s="161" t="s">
        <v>19</v>
      </c>
      <c r="B148" s="161" t="s">
        <v>6</v>
      </c>
      <c r="C148" s="161">
        <v>1410320110</v>
      </c>
      <c r="D148" s="161"/>
      <c r="E148" s="57" t="s">
        <v>273</v>
      </c>
      <c r="F148" s="22">
        <f>F149</f>
        <v>114</v>
      </c>
      <c r="G148" s="22">
        <f t="shared" ref="G148:H149" si="55">G149</f>
        <v>0</v>
      </c>
      <c r="H148" s="22">
        <f t="shared" si="55"/>
        <v>0</v>
      </c>
    </row>
    <row r="149" spans="1:8" ht="31.2" x14ac:dyDescent="0.25">
      <c r="A149" s="161" t="s">
        <v>19</v>
      </c>
      <c r="B149" s="161" t="s">
        <v>6</v>
      </c>
      <c r="C149" s="161">
        <v>1410320110</v>
      </c>
      <c r="D149" s="163" t="s">
        <v>69</v>
      </c>
      <c r="E149" s="57" t="s">
        <v>95</v>
      </c>
      <c r="F149" s="22">
        <f>F150</f>
        <v>114</v>
      </c>
      <c r="G149" s="22">
        <f t="shared" si="55"/>
        <v>0</v>
      </c>
      <c r="H149" s="22">
        <f t="shared" si="55"/>
        <v>0</v>
      </c>
    </row>
    <row r="150" spans="1:8" ht="31.2" x14ac:dyDescent="0.25">
      <c r="A150" s="161" t="s">
        <v>19</v>
      </c>
      <c r="B150" s="161" t="s">
        <v>6</v>
      </c>
      <c r="C150" s="161">
        <v>1410320110</v>
      </c>
      <c r="D150" s="161">
        <v>240</v>
      </c>
      <c r="E150" s="57" t="s">
        <v>251</v>
      </c>
      <c r="F150" s="22">
        <f>14+100</f>
        <v>114</v>
      </c>
      <c r="G150" s="22">
        <v>0</v>
      </c>
      <c r="H150" s="22">
        <v>0</v>
      </c>
    </row>
    <row r="151" spans="1:8" ht="46.8" x14ac:dyDescent="0.25">
      <c r="A151" s="161" t="s">
        <v>19</v>
      </c>
      <c r="B151" s="161" t="s">
        <v>6</v>
      </c>
      <c r="C151" s="161" t="s">
        <v>312</v>
      </c>
      <c r="D151" s="161"/>
      <c r="E151" s="162" t="s">
        <v>313</v>
      </c>
      <c r="F151" s="22">
        <f>F152</f>
        <v>4501</v>
      </c>
      <c r="G151" s="22">
        <f t="shared" ref="G151:H152" si="56">G152</f>
        <v>1552.2</v>
      </c>
      <c r="H151" s="22">
        <f t="shared" si="56"/>
        <v>0</v>
      </c>
    </row>
    <row r="152" spans="1:8" ht="31.2" x14ac:dyDescent="0.25">
      <c r="A152" s="161" t="s">
        <v>19</v>
      </c>
      <c r="B152" s="161" t="s">
        <v>6</v>
      </c>
      <c r="C152" s="161" t="s">
        <v>312</v>
      </c>
      <c r="D152" s="163" t="s">
        <v>69</v>
      </c>
      <c r="E152" s="162" t="s">
        <v>95</v>
      </c>
      <c r="F152" s="22">
        <f>F153</f>
        <v>4501</v>
      </c>
      <c r="G152" s="22">
        <f t="shared" si="56"/>
        <v>1552.2</v>
      </c>
      <c r="H152" s="22">
        <f t="shared" si="56"/>
        <v>0</v>
      </c>
    </row>
    <row r="153" spans="1:8" ht="31.2" x14ac:dyDescent="0.25">
      <c r="A153" s="161" t="s">
        <v>19</v>
      </c>
      <c r="B153" s="161" t="s">
        <v>6</v>
      </c>
      <c r="C153" s="161" t="s">
        <v>312</v>
      </c>
      <c r="D153" s="161">
        <v>240</v>
      </c>
      <c r="E153" s="162" t="s">
        <v>251</v>
      </c>
      <c r="F153" s="22">
        <f>2844.7+1656.3</f>
        <v>4501</v>
      </c>
      <c r="G153" s="22">
        <v>1552.2</v>
      </c>
      <c r="H153" s="22">
        <v>0</v>
      </c>
    </row>
    <row r="154" spans="1:8" x14ac:dyDescent="0.25">
      <c r="A154" s="161" t="s">
        <v>19</v>
      </c>
      <c r="B154" s="161" t="s">
        <v>6</v>
      </c>
      <c r="C154" s="163">
        <v>1420000000</v>
      </c>
      <c r="D154" s="161"/>
      <c r="E154" s="162" t="s">
        <v>130</v>
      </c>
      <c r="F154" s="22">
        <f>F155+F159</f>
        <v>6680.1</v>
      </c>
      <c r="G154" s="22">
        <f t="shared" ref="G154:H154" si="57">G155+G159</f>
        <v>6665.1</v>
      </c>
      <c r="H154" s="22">
        <f t="shared" si="57"/>
        <v>6659</v>
      </c>
    </row>
    <row r="155" spans="1:8" ht="31.2" x14ac:dyDescent="0.25">
      <c r="A155" s="161" t="s">
        <v>19</v>
      </c>
      <c r="B155" s="161" t="s">
        <v>6</v>
      </c>
      <c r="C155" s="163">
        <v>1420100000</v>
      </c>
      <c r="D155" s="161"/>
      <c r="E155" s="162" t="s">
        <v>202</v>
      </c>
      <c r="F155" s="22">
        <f>F156</f>
        <v>3500</v>
      </c>
      <c r="G155" s="22">
        <f t="shared" ref="G155:H155" si="58">G156</f>
        <v>3500</v>
      </c>
      <c r="H155" s="22">
        <f t="shared" si="58"/>
        <v>3500</v>
      </c>
    </row>
    <row r="156" spans="1:8" x14ac:dyDescent="0.25">
      <c r="A156" s="161" t="s">
        <v>19</v>
      </c>
      <c r="B156" s="161" t="s">
        <v>6</v>
      </c>
      <c r="C156" s="161">
        <v>1420120120</v>
      </c>
      <c r="D156" s="161"/>
      <c r="E156" s="162" t="s">
        <v>131</v>
      </c>
      <c r="F156" s="22">
        <f>F157</f>
        <v>3500</v>
      </c>
      <c r="G156" s="22">
        <f t="shared" ref="G156:H157" si="59">G157</f>
        <v>3500</v>
      </c>
      <c r="H156" s="22">
        <f t="shared" si="59"/>
        <v>3500</v>
      </c>
    </row>
    <row r="157" spans="1:8" ht="31.2" x14ac:dyDescent="0.25">
      <c r="A157" s="161" t="s">
        <v>19</v>
      </c>
      <c r="B157" s="161" t="s">
        <v>6</v>
      </c>
      <c r="C157" s="161">
        <v>1420120120</v>
      </c>
      <c r="D157" s="163" t="s">
        <v>69</v>
      </c>
      <c r="E157" s="162" t="s">
        <v>95</v>
      </c>
      <c r="F157" s="22">
        <f>F158</f>
        <v>3500</v>
      </c>
      <c r="G157" s="22">
        <f t="shared" si="59"/>
        <v>3500</v>
      </c>
      <c r="H157" s="22">
        <f t="shared" si="59"/>
        <v>3500</v>
      </c>
    </row>
    <row r="158" spans="1:8" ht="31.2" x14ac:dyDescent="0.25">
      <c r="A158" s="161" t="s">
        <v>19</v>
      </c>
      <c r="B158" s="161" t="s">
        <v>6</v>
      </c>
      <c r="C158" s="161">
        <v>1420120120</v>
      </c>
      <c r="D158" s="161">
        <v>240</v>
      </c>
      <c r="E158" s="162" t="s">
        <v>251</v>
      </c>
      <c r="F158" s="22">
        <v>3500</v>
      </c>
      <c r="G158" s="22">
        <v>3500</v>
      </c>
      <c r="H158" s="22">
        <v>3500</v>
      </c>
    </row>
    <row r="159" spans="1:8" ht="46.8" x14ac:dyDescent="0.25">
      <c r="A159" s="161" t="s">
        <v>19</v>
      </c>
      <c r="B159" s="161" t="s">
        <v>6</v>
      </c>
      <c r="C159" s="161" t="s">
        <v>288</v>
      </c>
      <c r="D159" s="161"/>
      <c r="E159" s="162" t="s">
        <v>289</v>
      </c>
      <c r="F159" s="22">
        <f>F160+F166+F163</f>
        <v>3180.1</v>
      </c>
      <c r="G159" s="22">
        <f t="shared" ref="G159:H159" si="60">G160+G166+G163</f>
        <v>3165.1</v>
      </c>
      <c r="H159" s="22">
        <f t="shared" si="60"/>
        <v>3159</v>
      </c>
    </row>
    <row r="160" spans="1:8" ht="62.4" x14ac:dyDescent="0.25">
      <c r="A160" s="161" t="s">
        <v>19</v>
      </c>
      <c r="B160" s="161" t="s">
        <v>6</v>
      </c>
      <c r="C160" s="161" t="s">
        <v>290</v>
      </c>
      <c r="D160" s="161"/>
      <c r="E160" s="162" t="s">
        <v>291</v>
      </c>
      <c r="F160" s="22">
        <f>F161</f>
        <v>2532.1</v>
      </c>
      <c r="G160" s="22">
        <f t="shared" ref="G160:H161" si="61">G161</f>
        <v>2532.1</v>
      </c>
      <c r="H160" s="22">
        <f t="shared" si="61"/>
        <v>2526</v>
      </c>
    </row>
    <row r="161" spans="1:8" ht="31.2" x14ac:dyDescent="0.25">
      <c r="A161" s="161" t="s">
        <v>19</v>
      </c>
      <c r="B161" s="161" t="s">
        <v>6</v>
      </c>
      <c r="C161" s="161" t="s">
        <v>290</v>
      </c>
      <c r="D161" s="163" t="s">
        <v>69</v>
      </c>
      <c r="E161" s="162" t="s">
        <v>95</v>
      </c>
      <c r="F161" s="22">
        <f>F162</f>
        <v>2532.1</v>
      </c>
      <c r="G161" s="22">
        <f t="shared" si="61"/>
        <v>2532.1</v>
      </c>
      <c r="H161" s="22">
        <f t="shared" si="61"/>
        <v>2526</v>
      </c>
    </row>
    <row r="162" spans="1:8" ht="31.2" x14ac:dyDescent="0.25">
      <c r="A162" s="161" t="s">
        <v>19</v>
      </c>
      <c r="B162" s="161" t="s">
        <v>6</v>
      </c>
      <c r="C162" s="161" t="s">
        <v>290</v>
      </c>
      <c r="D162" s="161">
        <v>240</v>
      </c>
      <c r="E162" s="162" t="s">
        <v>251</v>
      </c>
      <c r="F162" s="22">
        <v>2532.1</v>
      </c>
      <c r="G162" s="22">
        <v>2532.1</v>
      </c>
      <c r="H162" s="22">
        <v>2526</v>
      </c>
    </row>
    <row r="163" spans="1:8" x14ac:dyDescent="0.25">
      <c r="A163" s="161" t="s">
        <v>19</v>
      </c>
      <c r="B163" s="161" t="s">
        <v>6</v>
      </c>
      <c r="C163" s="161" t="s">
        <v>664</v>
      </c>
      <c r="D163" s="161"/>
      <c r="E163" s="57" t="s">
        <v>273</v>
      </c>
      <c r="F163" s="22">
        <f>F164</f>
        <v>15</v>
      </c>
      <c r="G163" s="22">
        <f t="shared" ref="G163:H164" si="62">G164</f>
        <v>0</v>
      </c>
      <c r="H163" s="22">
        <f t="shared" si="62"/>
        <v>0</v>
      </c>
    </row>
    <row r="164" spans="1:8" ht="31.2" x14ac:dyDescent="0.25">
      <c r="A164" s="161" t="s">
        <v>19</v>
      </c>
      <c r="B164" s="161" t="s">
        <v>6</v>
      </c>
      <c r="C164" s="161" t="s">
        <v>664</v>
      </c>
      <c r="D164" s="163" t="s">
        <v>69</v>
      </c>
      <c r="E164" s="162" t="s">
        <v>95</v>
      </c>
      <c r="F164" s="22">
        <f>F165</f>
        <v>15</v>
      </c>
      <c r="G164" s="22">
        <f t="shared" si="62"/>
        <v>0</v>
      </c>
      <c r="H164" s="22">
        <f t="shared" si="62"/>
        <v>0</v>
      </c>
    </row>
    <row r="165" spans="1:8" ht="31.2" x14ac:dyDescent="0.25">
      <c r="A165" s="161" t="s">
        <v>19</v>
      </c>
      <c r="B165" s="161" t="s">
        <v>6</v>
      </c>
      <c r="C165" s="161" t="s">
        <v>664</v>
      </c>
      <c r="D165" s="161">
        <v>240</v>
      </c>
      <c r="E165" s="162" t="s">
        <v>251</v>
      </c>
      <c r="F165" s="22">
        <v>15</v>
      </c>
      <c r="G165" s="22">
        <v>0</v>
      </c>
      <c r="H165" s="22">
        <v>0</v>
      </c>
    </row>
    <row r="166" spans="1:8" ht="46.8" x14ac:dyDescent="0.25">
      <c r="A166" s="161" t="s">
        <v>19</v>
      </c>
      <c r="B166" s="161" t="s">
        <v>6</v>
      </c>
      <c r="C166" s="161" t="s">
        <v>278</v>
      </c>
      <c r="D166" s="161"/>
      <c r="E166" s="162" t="s">
        <v>274</v>
      </c>
      <c r="F166" s="22">
        <f>F167</f>
        <v>633</v>
      </c>
      <c r="G166" s="22">
        <f t="shared" ref="G166:H167" si="63">G167</f>
        <v>633</v>
      </c>
      <c r="H166" s="22">
        <f t="shared" si="63"/>
        <v>633</v>
      </c>
    </row>
    <row r="167" spans="1:8" ht="31.2" x14ac:dyDescent="0.25">
      <c r="A167" s="161" t="s">
        <v>19</v>
      </c>
      <c r="B167" s="161" t="s">
        <v>6</v>
      </c>
      <c r="C167" s="161" t="s">
        <v>278</v>
      </c>
      <c r="D167" s="163" t="s">
        <v>69</v>
      </c>
      <c r="E167" s="162" t="s">
        <v>95</v>
      </c>
      <c r="F167" s="22">
        <f>F168</f>
        <v>633</v>
      </c>
      <c r="G167" s="22">
        <f t="shared" si="63"/>
        <v>633</v>
      </c>
      <c r="H167" s="22">
        <f t="shared" si="63"/>
        <v>633</v>
      </c>
    </row>
    <row r="168" spans="1:8" ht="31.2" x14ac:dyDescent="0.25">
      <c r="A168" s="161" t="s">
        <v>19</v>
      </c>
      <c r="B168" s="161" t="s">
        <v>6</v>
      </c>
      <c r="C168" s="161" t="s">
        <v>278</v>
      </c>
      <c r="D168" s="161">
        <v>240</v>
      </c>
      <c r="E168" s="162" t="s">
        <v>251</v>
      </c>
      <c r="F168" s="22">
        <v>633</v>
      </c>
      <c r="G168" s="22">
        <v>633</v>
      </c>
      <c r="H168" s="22">
        <v>633</v>
      </c>
    </row>
    <row r="169" spans="1:8" x14ac:dyDescent="0.25">
      <c r="A169" s="161" t="s">
        <v>19</v>
      </c>
      <c r="B169" s="161" t="s">
        <v>6</v>
      </c>
      <c r="C169" s="163" t="s">
        <v>112</v>
      </c>
      <c r="D169" s="163" t="s">
        <v>66</v>
      </c>
      <c r="E169" s="57" t="s">
        <v>107</v>
      </c>
      <c r="F169" s="22">
        <f>F170</f>
        <v>350</v>
      </c>
      <c r="G169" s="22">
        <f t="shared" ref="G169:H172" si="64">G170</f>
        <v>0</v>
      </c>
      <c r="H169" s="22">
        <f t="shared" si="64"/>
        <v>0</v>
      </c>
    </row>
    <row r="170" spans="1:8" ht="31.2" x14ac:dyDescent="0.25">
      <c r="A170" s="161" t="s">
        <v>19</v>
      </c>
      <c r="B170" s="161" t="s">
        <v>6</v>
      </c>
      <c r="C170" s="161">
        <v>9930000000</v>
      </c>
      <c r="D170" s="161"/>
      <c r="E170" s="57" t="s">
        <v>170</v>
      </c>
      <c r="F170" s="22">
        <f>F171</f>
        <v>350</v>
      </c>
      <c r="G170" s="22">
        <f t="shared" si="64"/>
        <v>0</v>
      </c>
      <c r="H170" s="22">
        <f t="shared" si="64"/>
        <v>0</v>
      </c>
    </row>
    <row r="171" spans="1:8" ht="31.2" x14ac:dyDescent="0.25">
      <c r="A171" s="161" t="s">
        <v>19</v>
      </c>
      <c r="B171" s="161" t="s">
        <v>6</v>
      </c>
      <c r="C171" s="161">
        <v>9930020490</v>
      </c>
      <c r="D171" s="161"/>
      <c r="E171" s="57" t="s">
        <v>660</v>
      </c>
      <c r="F171" s="22">
        <f>F172</f>
        <v>350</v>
      </c>
      <c r="G171" s="22">
        <f t="shared" si="64"/>
        <v>0</v>
      </c>
      <c r="H171" s="22">
        <f t="shared" si="64"/>
        <v>0</v>
      </c>
    </row>
    <row r="172" spans="1:8" x14ac:dyDescent="0.25">
      <c r="A172" s="161" t="s">
        <v>19</v>
      </c>
      <c r="B172" s="161" t="s">
        <v>6</v>
      </c>
      <c r="C172" s="161">
        <v>9930020490</v>
      </c>
      <c r="D172" s="11" t="s">
        <v>70</v>
      </c>
      <c r="E172" s="43" t="s">
        <v>71</v>
      </c>
      <c r="F172" s="22">
        <f>F173</f>
        <v>350</v>
      </c>
      <c r="G172" s="22">
        <f t="shared" si="64"/>
        <v>0</v>
      </c>
      <c r="H172" s="22">
        <f t="shared" si="64"/>
        <v>0</v>
      </c>
    </row>
    <row r="173" spans="1:8" x14ac:dyDescent="0.25">
      <c r="A173" s="161" t="s">
        <v>19</v>
      </c>
      <c r="B173" s="161" t="s">
        <v>6</v>
      </c>
      <c r="C173" s="161">
        <v>9930020490</v>
      </c>
      <c r="D173" s="1" t="s">
        <v>661</v>
      </c>
      <c r="E173" s="61" t="s">
        <v>662</v>
      </c>
      <c r="F173" s="22">
        <f>50+300</f>
        <v>350</v>
      </c>
      <c r="G173" s="22">
        <v>0</v>
      </c>
      <c r="H173" s="22">
        <v>0</v>
      </c>
    </row>
    <row r="174" spans="1:8" x14ac:dyDescent="0.25">
      <c r="A174" s="161" t="s">
        <v>19</v>
      </c>
      <c r="B174" s="161" t="s">
        <v>48</v>
      </c>
      <c r="C174" s="161" t="s">
        <v>66</v>
      </c>
      <c r="D174" s="161" t="s">
        <v>66</v>
      </c>
      <c r="E174" s="162" t="s">
        <v>26</v>
      </c>
      <c r="F174" s="22">
        <f t="shared" ref="F174:H179" si="65">F175</f>
        <v>180.1</v>
      </c>
      <c r="G174" s="22">
        <f t="shared" si="65"/>
        <v>0</v>
      </c>
      <c r="H174" s="22">
        <f t="shared" si="65"/>
        <v>0</v>
      </c>
    </row>
    <row r="175" spans="1:8" ht="46.8" x14ac:dyDescent="0.25">
      <c r="A175" s="161" t="s">
        <v>19</v>
      </c>
      <c r="B175" s="161" t="s">
        <v>48</v>
      </c>
      <c r="C175" s="163">
        <v>1600000000</v>
      </c>
      <c r="D175" s="25"/>
      <c r="E175" s="162" t="s">
        <v>116</v>
      </c>
      <c r="F175" s="22">
        <f>F176</f>
        <v>180.1</v>
      </c>
      <c r="G175" s="22">
        <f t="shared" si="65"/>
        <v>0</v>
      </c>
      <c r="H175" s="22">
        <f t="shared" si="65"/>
        <v>0</v>
      </c>
    </row>
    <row r="176" spans="1:8" ht="31.2" x14ac:dyDescent="0.25">
      <c r="A176" s="161" t="s">
        <v>19</v>
      </c>
      <c r="B176" s="161" t="s">
        <v>48</v>
      </c>
      <c r="C176" s="163">
        <v>1610000000</v>
      </c>
      <c r="D176" s="161"/>
      <c r="E176" s="162" t="s">
        <v>229</v>
      </c>
      <c r="F176" s="22">
        <f>F177</f>
        <v>180.1</v>
      </c>
      <c r="G176" s="22">
        <f t="shared" si="65"/>
        <v>0</v>
      </c>
      <c r="H176" s="22">
        <f t="shared" si="65"/>
        <v>0</v>
      </c>
    </row>
    <row r="177" spans="1:8" ht="46.8" x14ac:dyDescent="0.25">
      <c r="A177" s="161" t="s">
        <v>19</v>
      </c>
      <c r="B177" s="161" t="s">
        <v>48</v>
      </c>
      <c r="C177" s="163">
        <v>1610500000</v>
      </c>
      <c r="D177" s="161"/>
      <c r="E177" s="162" t="s">
        <v>358</v>
      </c>
      <c r="F177" s="22">
        <f t="shared" si="65"/>
        <v>180.1</v>
      </c>
      <c r="G177" s="22">
        <f t="shared" si="65"/>
        <v>0</v>
      </c>
      <c r="H177" s="22">
        <f t="shared" si="65"/>
        <v>0</v>
      </c>
    </row>
    <row r="178" spans="1:8" ht="31.2" x14ac:dyDescent="0.25">
      <c r="A178" s="161" t="s">
        <v>19</v>
      </c>
      <c r="B178" s="161" t="s">
        <v>48</v>
      </c>
      <c r="C178" s="163">
        <v>1610520400</v>
      </c>
      <c r="D178" s="161"/>
      <c r="E178" s="162" t="s">
        <v>359</v>
      </c>
      <c r="F178" s="22">
        <f t="shared" si="65"/>
        <v>180.1</v>
      </c>
      <c r="G178" s="22">
        <f t="shared" si="65"/>
        <v>0</v>
      </c>
      <c r="H178" s="22">
        <f t="shared" si="65"/>
        <v>0</v>
      </c>
    </row>
    <row r="179" spans="1:8" ht="31.2" x14ac:dyDescent="0.25">
      <c r="A179" s="161" t="s">
        <v>19</v>
      </c>
      <c r="B179" s="161" t="s">
        <v>48</v>
      </c>
      <c r="C179" s="163">
        <v>1610520400</v>
      </c>
      <c r="D179" s="163" t="s">
        <v>97</v>
      </c>
      <c r="E179" s="162" t="s">
        <v>98</v>
      </c>
      <c r="F179" s="22">
        <f t="shared" si="65"/>
        <v>180.1</v>
      </c>
      <c r="G179" s="22">
        <f t="shared" si="65"/>
        <v>0</v>
      </c>
      <c r="H179" s="22">
        <f t="shared" si="65"/>
        <v>0</v>
      </c>
    </row>
    <row r="180" spans="1:8" x14ac:dyDescent="0.25">
      <c r="A180" s="161" t="s">
        <v>19</v>
      </c>
      <c r="B180" s="161" t="s">
        <v>48</v>
      </c>
      <c r="C180" s="163">
        <v>1610520400</v>
      </c>
      <c r="D180" s="161">
        <v>610</v>
      </c>
      <c r="E180" s="162" t="s">
        <v>106</v>
      </c>
      <c r="F180" s="22">
        <f>240.5-60.4</f>
        <v>180.1</v>
      </c>
      <c r="G180" s="22">
        <v>0</v>
      </c>
      <c r="H180" s="22">
        <v>0</v>
      </c>
    </row>
    <row r="181" spans="1:8" x14ac:dyDescent="0.25">
      <c r="A181" s="161" t="s">
        <v>19</v>
      </c>
      <c r="B181" s="161" t="s">
        <v>57</v>
      </c>
      <c r="C181" s="161" t="s">
        <v>66</v>
      </c>
      <c r="D181" s="161" t="s">
        <v>66</v>
      </c>
      <c r="E181" s="43" t="s">
        <v>27</v>
      </c>
      <c r="F181" s="22">
        <f>F203+F182</f>
        <v>76528.200000000012</v>
      </c>
      <c r="G181" s="22">
        <f>G203+G182</f>
        <v>106043.80000000002</v>
      </c>
      <c r="H181" s="22">
        <f>H203+H182</f>
        <v>107431.90000000001</v>
      </c>
    </row>
    <row r="182" spans="1:8" x14ac:dyDescent="0.25">
      <c r="A182" s="161" t="s">
        <v>19</v>
      </c>
      <c r="B182" s="23" t="s">
        <v>280</v>
      </c>
      <c r="C182" s="161"/>
      <c r="D182" s="161"/>
      <c r="E182" s="165" t="s">
        <v>281</v>
      </c>
      <c r="F182" s="22">
        <f>F183+F194</f>
        <v>39377</v>
      </c>
      <c r="G182" s="22">
        <f>G183+G194</f>
        <v>95410.200000000012</v>
      </c>
      <c r="H182" s="22">
        <f>H183+H194</f>
        <v>95410.200000000012</v>
      </c>
    </row>
    <row r="183" spans="1:8" ht="46.8" x14ac:dyDescent="0.25">
      <c r="A183" s="161" t="s">
        <v>19</v>
      </c>
      <c r="B183" s="23" t="s">
        <v>280</v>
      </c>
      <c r="C183" s="163">
        <v>1400000000</v>
      </c>
      <c r="D183" s="161"/>
      <c r="E183" s="57" t="s">
        <v>199</v>
      </c>
      <c r="F183" s="22">
        <f>F184</f>
        <v>7573</v>
      </c>
      <c r="G183" s="22">
        <f t="shared" ref="G183:H184" si="66">G184</f>
        <v>0</v>
      </c>
      <c r="H183" s="22">
        <f t="shared" si="66"/>
        <v>0</v>
      </c>
    </row>
    <row r="184" spans="1:8" x14ac:dyDescent="0.25">
      <c r="A184" s="161" t="s">
        <v>19</v>
      </c>
      <c r="B184" s="23" t="s">
        <v>280</v>
      </c>
      <c r="C184" s="163">
        <v>1430000000</v>
      </c>
      <c r="D184" s="161"/>
      <c r="E184" s="8" t="s">
        <v>282</v>
      </c>
      <c r="F184" s="22">
        <f>F185</f>
        <v>7573</v>
      </c>
      <c r="G184" s="22">
        <f t="shared" si="66"/>
        <v>0</v>
      </c>
      <c r="H184" s="22">
        <f t="shared" si="66"/>
        <v>0</v>
      </c>
    </row>
    <row r="185" spans="1:8" ht="31.2" x14ac:dyDescent="0.25">
      <c r="A185" s="161" t="s">
        <v>19</v>
      </c>
      <c r="B185" s="23" t="s">
        <v>280</v>
      </c>
      <c r="C185" s="161">
        <v>1430100000</v>
      </c>
      <c r="D185" s="161"/>
      <c r="E185" s="8" t="s">
        <v>283</v>
      </c>
      <c r="F185" s="22">
        <f>F191+F186</f>
        <v>7573</v>
      </c>
      <c r="G185" s="22">
        <f>G191+G186</f>
        <v>0</v>
      </c>
      <c r="H185" s="22">
        <f>H191+H186</f>
        <v>0</v>
      </c>
    </row>
    <row r="186" spans="1:8" x14ac:dyDescent="0.25">
      <c r="A186" s="161" t="s">
        <v>19</v>
      </c>
      <c r="B186" s="23" t="s">
        <v>280</v>
      </c>
      <c r="C186" s="161">
        <v>1430120100</v>
      </c>
      <c r="D186" s="161"/>
      <c r="E186" s="43" t="s">
        <v>663</v>
      </c>
      <c r="F186" s="22">
        <f>F187+F189</f>
        <v>6182.3</v>
      </c>
      <c r="G186" s="22">
        <f t="shared" ref="G186:H186" si="67">G187+G189</f>
        <v>0</v>
      </c>
      <c r="H186" s="22">
        <f t="shared" si="67"/>
        <v>0</v>
      </c>
    </row>
    <row r="187" spans="1:8" ht="31.2" x14ac:dyDescent="0.25">
      <c r="A187" s="161" t="s">
        <v>19</v>
      </c>
      <c r="B187" s="23" t="s">
        <v>280</v>
      </c>
      <c r="C187" s="161">
        <v>1430120100</v>
      </c>
      <c r="D187" s="163" t="s">
        <v>69</v>
      </c>
      <c r="E187" s="162" t="s">
        <v>95</v>
      </c>
      <c r="F187" s="22">
        <f>F188</f>
        <v>530</v>
      </c>
      <c r="G187" s="22">
        <f t="shared" ref="G187:H187" si="68">G188</f>
        <v>0</v>
      </c>
      <c r="H187" s="22">
        <f t="shared" si="68"/>
        <v>0</v>
      </c>
    </row>
    <row r="188" spans="1:8" ht="31.2" x14ac:dyDescent="0.25">
      <c r="A188" s="161" t="s">
        <v>19</v>
      </c>
      <c r="B188" s="23" t="s">
        <v>280</v>
      </c>
      <c r="C188" s="161">
        <v>1430120100</v>
      </c>
      <c r="D188" s="161">
        <v>240</v>
      </c>
      <c r="E188" s="162" t="s">
        <v>251</v>
      </c>
      <c r="F188" s="22">
        <v>530</v>
      </c>
      <c r="G188" s="22">
        <v>0</v>
      </c>
      <c r="H188" s="22">
        <v>0</v>
      </c>
    </row>
    <row r="189" spans="1:8" ht="31.2" x14ac:dyDescent="0.25">
      <c r="A189" s="161" t="s">
        <v>19</v>
      </c>
      <c r="B189" s="23" t="s">
        <v>280</v>
      </c>
      <c r="C189" s="161">
        <v>1430120100</v>
      </c>
      <c r="D189" s="163" t="s">
        <v>72</v>
      </c>
      <c r="E189" s="57" t="s">
        <v>96</v>
      </c>
      <c r="F189" s="22">
        <f>F190</f>
        <v>5652.3</v>
      </c>
      <c r="G189" s="22">
        <f t="shared" ref="G189:H189" si="69">G190</f>
        <v>0</v>
      </c>
      <c r="H189" s="22">
        <f t="shared" si="69"/>
        <v>0</v>
      </c>
    </row>
    <row r="190" spans="1:8" x14ac:dyDescent="0.25">
      <c r="A190" s="161" t="s">
        <v>19</v>
      </c>
      <c r="B190" s="23" t="s">
        <v>280</v>
      </c>
      <c r="C190" s="161">
        <v>1430120100</v>
      </c>
      <c r="D190" s="163" t="s">
        <v>122</v>
      </c>
      <c r="E190" s="57" t="s">
        <v>123</v>
      </c>
      <c r="F190" s="22">
        <f>140+5512.3</f>
        <v>5652.3</v>
      </c>
      <c r="G190" s="22">
        <v>0</v>
      </c>
      <c r="H190" s="22">
        <v>0</v>
      </c>
    </row>
    <row r="191" spans="1:8" ht="31.2" x14ac:dyDescent="0.25">
      <c r="A191" s="161" t="s">
        <v>19</v>
      </c>
      <c r="B191" s="23" t="s">
        <v>280</v>
      </c>
      <c r="C191" s="161" t="s">
        <v>360</v>
      </c>
      <c r="D191" s="161"/>
      <c r="E191" s="43" t="s">
        <v>361</v>
      </c>
      <c r="F191" s="22">
        <f>F192</f>
        <v>1390.7</v>
      </c>
      <c r="G191" s="22">
        <f t="shared" ref="G191:H192" si="70">G192</f>
        <v>0</v>
      </c>
      <c r="H191" s="22">
        <f t="shared" si="70"/>
        <v>0</v>
      </c>
    </row>
    <row r="192" spans="1:8" ht="31.2" x14ac:dyDescent="0.25">
      <c r="A192" s="161" t="s">
        <v>19</v>
      </c>
      <c r="B192" s="23" t="s">
        <v>280</v>
      </c>
      <c r="C192" s="161" t="s">
        <v>360</v>
      </c>
      <c r="D192" s="163" t="s">
        <v>72</v>
      </c>
      <c r="E192" s="57" t="s">
        <v>96</v>
      </c>
      <c r="F192" s="22">
        <f>F193</f>
        <v>1390.7</v>
      </c>
      <c r="G192" s="22">
        <f t="shared" si="70"/>
        <v>0</v>
      </c>
      <c r="H192" s="22">
        <f t="shared" si="70"/>
        <v>0</v>
      </c>
    </row>
    <row r="193" spans="1:8" x14ac:dyDescent="0.25">
      <c r="A193" s="161" t="s">
        <v>19</v>
      </c>
      <c r="B193" s="23" t="s">
        <v>280</v>
      </c>
      <c r="C193" s="161" t="s">
        <v>360</v>
      </c>
      <c r="D193" s="163" t="s">
        <v>122</v>
      </c>
      <c r="E193" s="57" t="s">
        <v>123</v>
      </c>
      <c r="F193" s="22">
        <f>1740.7-350</f>
        <v>1390.7</v>
      </c>
      <c r="G193" s="22">
        <v>0</v>
      </c>
      <c r="H193" s="22">
        <v>0</v>
      </c>
    </row>
    <row r="194" spans="1:8" ht="52.95" customHeight="1" x14ac:dyDescent="0.25">
      <c r="A194" s="161" t="s">
        <v>19</v>
      </c>
      <c r="B194" s="23" t="s">
        <v>280</v>
      </c>
      <c r="C194" s="163">
        <v>1600000000</v>
      </c>
      <c r="D194" s="163"/>
      <c r="E194" s="162" t="s">
        <v>116</v>
      </c>
      <c r="F194" s="22">
        <f>F195</f>
        <v>31804</v>
      </c>
      <c r="G194" s="22">
        <f t="shared" ref="G194:H201" si="71">G195</f>
        <v>95410.200000000012</v>
      </c>
      <c r="H194" s="22">
        <f t="shared" si="71"/>
        <v>95410.200000000012</v>
      </c>
    </row>
    <row r="195" spans="1:8" ht="31.2" x14ac:dyDescent="0.25">
      <c r="A195" s="161" t="s">
        <v>19</v>
      </c>
      <c r="B195" s="23" t="s">
        <v>280</v>
      </c>
      <c r="C195" s="161">
        <v>1610000000</v>
      </c>
      <c r="D195" s="163"/>
      <c r="E195" s="162" t="s">
        <v>229</v>
      </c>
      <c r="F195" s="22">
        <f>F196</f>
        <v>31804</v>
      </c>
      <c r="G195" s="22">
        <f t="shared" si="71"/>
        <v>95410.200000000012</v>
      </c>
      <c r="H195" s="22">
        <f t="shared" si="71"/>
        <v>95410.200000000012</v>
      </c>
    </row>
    <row r="196" spans="1:8" ht="31.2" x14ac:dyDescent="0.25">
      <c r="A196" s="161" t="s">
        <v>19</v>
      </c>
      <c r="B196" s="23" t="s">
        <v>280</v>
      </c>
      <c r="C196" s="161">
        <v>1610400000</v>
      </c>
      <c r="D196" s="163"/>
      <c r="E196" s="57" t="s">
        <v>302</v>
      </c>
      <c r="F196" s="22">
        <f>F200+F197</f>
        <v>31804</v>
      </c>
      <c r="G196" s="22">
        <f t="shared" ref="G196:H196" si="72">G200+G197</f>
        <v>95410.200000000012</v>
      </c>
      <c r="H196" s="22">
        <f t="shared" si="72"/>
        <v>95410.200000000012</v>
      </c>
    </row>
    <row r="197" spans="1:8" ht="31.2" x14ac:dyDescent="0.25">
      <c r="A197" s="161" t="s">
        <v>19</v>
      </c>
      <c r="B197" s="23" t="s">
        <v>280</v>
      </c>
      <c r="C197" s="161">
        <v>1610411210</v>
      </c>
      <c r="D197" s="163"/>
      <c r="E197" s="57" t="s">
        <v>305</v>
      </c>
      <c r="F197" s="22">
        <f>F198</f>
        <v>31486</v>
      </c>
      <c r="G197" s="22">
        <f t="shared" ref="G197:H198" si="73">G198</f>
        <v>94456.1</v>
      </c>
      <c r="H197" s="22">
        <f t="shared" si="73"/>
        <v>94456.1</v>
      </c>
    </row>
    <row r="198" spans="1:8" ht="31.2" x14ac:dyDescent="0.25">
      <c r="A198" s="161" t="s">
        <v>19</v>
      </c>
      <c r="B198" s="23" t="s">
        <v>280</v>
      </c>
      <c r="C198" s="161">
        <v>1610411210</v>
      </c>
      <c r="D198" s="163" t="s">
        <v>72</v>
      </c>
      <c r="E198" s="57" t="s">
        <v>96</v>
      </c>
      <c r="F198" s="22">
        <f>F199</f>
        <v>31486</v>
      </c>
      <c r="G198" s="22">
        <f t="shared" si="73"/>
        <v>94456.1</v>
      </c>
      <c r="H198" s="22">
        <f t="shared" si="73"/>
        <v>94456.1</v>
      </c>
    </row>
    <row r="199" spans="1:8" x14ac:dyDescent="0.25">
      <c r="A199" s="161" t="s">
        <v>19</v>
      </c>
      <c r="B199" s="23" t="s">
        <v>280</v>
      </c>
      <c r="C199" s="161">
        <v>1610411210</v>
      </c>
      <c r="D199" s="163" t="s">
        <v>122</v>
      </c>
      <c r="E199" s="57" t="s">
        <v>123</v>
      </c>
      <c r="F199" s="22">
        <v>31486</v>
      </c>
      <c r="G199" s="22">
        <v>94456.1</v>
      </c>
      <c r="H199" s="22">
        <v>94456.1</v>
      </c>
    </row>
    <row r="200" spans="1:8" ht="31.2" x14ac:dyDescent="0.25">
      <c r="A200" s="161" t="s">
        <v>19</v>
      </c>
      <c r="B200" s="23" t="s">
        <v>280</v>
      </c>
      <c r="C200" s="161" t="s">
        <v>303</v>
      </c>
      <c r="D200" s="163"/>
      <c r="E200" s="57" t="s">
        <v>304</v>
      </c>
      <c r="F200" s="22">
        <f>F201</f>
        <v>318</v>
      </c>
      <c r="G200" s="22">
        <f t="shared" si="71"/>
        <v>954.1</v>
      </c>
      <c r="H200" s="22">
        <f t="shared" si="71"/>
        <v>954.1</v>
      </c>
    </row>
    <row r="201" spans="1:8" ht="31.2" x14ac:dyDescent="0.25">
      <c r="A201" s="161" t="s">
        <v>19</v>
      </c>
      <c r="B201" s="23" t="s">
        <v>280</v>
      </c>
      <c r="C201" s="161" t="s">
        <v>303</v>
      </c>
      <c r="D201" s="163" t="s">
        <v>72</v>
      </c>
      <c r="E201" s="57" t="s">
        <v>96</v>
      </c>
      <c r="F201" s="22">
        <f>F202</f>
        <v>318</v>
      </c>
      <c r="G201" s="22">
        <f t="shared" si="71"/>
        <v>954.1</v>
      </c>
      <c r="H201" s="22">
        <f t="shared" si="71"/>
        <v>954.1</v>
      </c>
    </row>
    <row r="202" spans="1:8" x14ac:dyDescent="0.25">
      <c r="A202" s="161" t="s">
        <v>19</v>
      </c>
      <c r="B202" s="23" t="s">
        <v>280</v>
      </c>
      <c r="C202" s="161" t="s">
        <v>303</v>
      </c>
      <c r="D202" s="163" t="s">
        <v>122</v>
      </c>
      <c r="E202" s="57" t="s">
        <v>123</v>
      </c>
      <c r="F202" s="22">
        <v>318</v>
      </c>
      <c r="G202" s="22">
        <v>954.1</v>
      </c>
      <c r="H202" s="22">
        <v>954.1</v>
      </c>
    </row>
    <row r="203" spans="1:8" x14ac:dyDescent="0.25">
      <c r="A203" s="161" t="s">
        <v>19</v>
      </c>
      <c r="B203" s="161" t="s">
        <v>49</v>
      </c>
      <c r="C203" s="161" t="s">
        <v>66</v>
      </c>
      <c r="D203" s="161" t="s">
        <v>66</v>
      </c>
      <c r="E203" s="162" t="s">
        <v>28</v>
      </c>
      <c r="F203" s="22">
        <f>F204+F242</f>
        <v>37151.200000000004</v>
      </c>
      <c r="G203" s="22">
        <f t="shared" ref="G203:H203" si="74">G204+G242</f>
        <v>10633.599999999999</v>
      </c>
      <c r="H203" s="22">
        <f t="shared" si="74"/>
        <v>12021.7</v>
      </c>
    </row>
    <row r="204" spans="1:8" ht="46.8" x14ac:dyDescent="0.25">
      <c r="A204" s="161" t="s">
        <v>19</v>
      </c>
      <c r="B204" s="161" t="s">
        <v>49</v>
      </c>
      <c r="C204" s="163">
        <v>1300000000</v>
      </c>
      <c r="D204" s="161"/>
      <c r="E204" s="162" t="s">
        <v>198</v>
      </c>
      <c r="F204" s="22">
        <f>F205+F213+F237</f>
        <v>37141.200000000004</v>
      </c>
      <c r="G204" s="22">
        <f>G205+G213+G237</f>
        <v>10633.599999999999</v>
      </c>
      <c r="H204" s="22">
        <f>H205+H213+H237</f>
        <v>12021.7</v>
      </c>
    </row>
    <row r="205" spans="1:8" ht="46.8" x14ac:dyDescent="0.25">
      <c r="A205" s="161" t="s">
        <v>19</v>
      </c>
      <c r="B205" s="161" t="s">
        <v>49</v>
      </c>
      <c r="C205" s="163">
        <v>1310000000</v>
      </c>
      <c r="D205" s="161"/>
      <c r="E205" s="162" t="s">
        <v>238</v>
      </c>
      <c r="F205" s="22">
        <f>F206</f>
        <v>15400.6</v>
      </c>
      <c r="G205" s="22">
        <f t="shared" ref="G205:H205" si="75">G206</f>
        <v>0</v>
      </c>
      <c r="H205" s="22">
        <f t="shared" si="75"/>
        <v>0</v>
      </c>
    </row>
    <row r="206" spans="1:8" ht="46.95" customHeight="1" x14ac:dyDescent="0.25">
      <c r="A206" s="161" t="s">
        <v>19</v>
      </c>
      <c r="B206" s="161" t="s">
        <v>49</v>
      </c>
      <c r="C206" s="163" t="s">
        <v>268</v>
      </c>
      <c r="D206" s="25"/>
      <c r="E206" s="162" t="s">
        <v>267</v>
      </c>
      <c r="F206" s="22">
        <f>F210+F207</f>
        <v>15400.6</v>
      </c>
      <c r="G206" s="22">
        <f t="shared" ref="G206:H206" si="76">G210+G207</f>
        <v>0</v>
      </c>
      <c r="H206" s="22">
        <f t="shared" si="76"/>
        <v>0</v>
      </c>
    </row>
    <row r="207" spans="1:8" x14ac:dyDescent="0.3">
      <c r="A207" s="161" t="s">
        <v>19</v>
      </c>
      <c r="B207" s="161" t="s">
        <v>49</v>
      </c>
      <c r="C207" s="161" t="s">
        <v>277</v>
      </c>
      <c r="D207" s="161"/>
      <c r="E207" s="64" t="s">
        <v>272</v>
      </c>
      <c r="F207" s="22">
        <f>F208</f>
        <v>801</v>
      </c>
      <c r="G207" s="22">
        <f t="shared" ref="G207:H208" si="77">G208</f>
        <v>0</v>
      </c>
      <c r="H207" s="22">
        <f t="shared" si="77"/>
        <v>0</v>
      </c>
    </row>
    <row r="208" spans="1:8" ht="31.2" x14ac:dyDescent="0.25">
      <c r="A208" s="161" t="s">
        <v>19</v>
      </c>
      <c r="B208" s="161" t="s">
        <v>49</v>
      </c>
      <c r="C208" s="161" t="s">
        <v>277</v>
      </c>
      <c r="D208" s="163" t="s">
        <v>69</v>
      </c>
      <c r="E208" s="57" t="s">
        <v>95</v>
      </c>
      <c r="F208" s="22">
        <f>F209</f>
        <v>801</v>
      </c>
      <c r="G208" s="22">
        <f t="shared" si="77"/>
        <v>0</v>
      </c>
      <c r="H208" s="22">
        <f t="shared" si="77"/>
        <v>0</v>
      </c>
    </row>
    <row r="209" spans="1:8" ht="31.2" x14ac:dyDescent="0.25">
      <c r="A209" s="161" t="s">
        <v>19</v>
      </c>
      <c r="B209" s="161" t="s">
        <v>49</v>
      </c>
      <c r="C209" s="161" t="s">
        <v>277</v>
      </c>
      <c r="D209" s="161">
        <v>240</v>
      </c>
      <c r="E209" s="57" t="s">
        <v>251</v>
      </c>
      <c r="F209" s="22">
        <f>548.2+270-17.2</f>
        <v>801</v>
      </c>
      <c r="G209" s="22">
        <v>0</v>
      </c>
      <c r="H209" s="22">
        <v>0</v>
      </c>
    </row>
    <row r="210" spans="1:8" ht="25.95" customHeight="1" x14ac:dyDescent="0.25">
      <c r="A210" s="161" t="s">
        <v>19</v>
      </c>
      <c r="B210" s="161" t="s">
        <v>49</v>
      </c>
      <c r="C210" s="163" t="s">
        <v>269</v>
      </c>
      <c r="D210" s="161"/>
      <c r="E210" s="107" t="s">
        <v>247</v>
      </c>
      <c r="F210" s="22">
        <f>F211</f>
        <v>14599.6</v>
      </c>
      <c r="G210" s="22">
        <f t="shared" ref="G210:H211" si="78">G211</f>
        <v>0</v>
      </c>
      <c r="H210" s="22">
        <f t="shared" si="78"/>
        <v>0</v>
      </c>
    </row>
    <row r="211" spans="1:8" ht="31.2" x14ac:dyDescent="0.25">
      <c r="A211" s="161" t="s">
        <v>19</v>
      </c>
      <c r="B211" s="161" t="s">
        <v>49</v>
      </c>
      <c r="C211" s="163" t="s">
        <v>269</v>
      </c>
      <c r="D211" s="163" t="s">
        <v>69</v>
      </c>
      <c r="E211" s="162" t="s">
        <v>95</v>
      </c>
      <c r="F211" s="22">
        <f>F212</f>
        <v>14599.6</v>
      </c>
      <c r="G211" s="22">
        <f t="shared" si="78"/>
        <v>0</v>
      </c>
      <c r="H211" s="22">
        <f t="shared" si="78"/>
        <v>0</v>
      </c>
    </row>
    <row r="212" spans="1:8" ht="31.2" x14ac:dyDescent="0.25">
      <c r="A212" s="161" t="s">
        <v>19</v>
      </c>
      <c r="B212" s="161" t="s">
        <v>49</v>
      </c>
      <c r="C212" s="163" t="s">
        <v>269</v>
      </c>
      <c r="D212" s="161">
        <v>240</v>
      </c>
      <c r="E212" s="162" t="s">
        <v>251</v>
      </c>
      <c r="F212" s="22">
        <f>12756.2+128.9+17.2+1697.3</f>
        <v>14599.6</v>
      </c>
      <c r="G212" s="22">
        <v>0</v>
      </c>
      <c r="H212" s="22">
        <v>0</v>
      </c>
    </row>
    <row r="213" spans="1:8" x14ac:dyDescent="0.25">
      <c r="A213" s="161" t="s">
        <v>19</v>
      </c>
      <c r="B213" s="161" t="s">
        <v>49</v>
      </c>
      <c r="C213" s="163">
        <v>1320000000</v>
      </c>
      <c r="D213" s="161"/>
      <c r="E213" s="162" t="s">
        <v>203</v>
      </c>
      <c r="F213" s="22">
        <f>F218+F214</f>
        <v>21460.7</v>
      </c>
      <c r="G213" s="22">
        <f t="shared" ref="G213:H213" si="79">G218+G214</f>
        <v>10353.699999999999</v>
      </c>
      <c r="H213" s="22">
        <f t="shared" si="79"/>
        <v>11741.800000000001</v>
      </c>
    </row>
    <row r="214" spans="1:8" ht="31.2" x14ac:dyDescent="0.25">
      <c r="A214" s="161" t="s">
        <v>19</v>
      </c>
      <c r="B214" s="161" t="s">
        <v>49</v>
      </c>
      <c r="C214" s="163">
        <v>1320100000</v>
      </c>
      <c r="D214" s="161"/>
      <c r="E214" s="162" t="s">
        <v>362</v>
      </c>
      <c r="F214" s="22">
        <f>F215</f>
        <v>501.6</v>
      </c>
      <c r="G214" s="22">
        <f t="shared" ref="G214:H216" si="80">G215</f>
        <v>0</v>
      </c>
      <c r="H214" s="22">
        <f t="shared" si="80"/>
        <v>0</v>
      </c>
    </row>
    <row r="215" spans="1:8" ht="31.2" x14ac:dyDescent="0.25">
      <c r="A215" s="161" t="s">
        <v>19</v>
      </c>
      <c r="B215" s="161" t="s">
        <v>49</v>
      </c>
      <c r="C215" s="161" t="s">
        <v>670</v>
      </c>
      <c r="D215" s="161"/>
      <c r="E215" s="107" t="s">
        <v>363</v>
      </c>
      <c r="F215" s="22">
        <f>F216</f>
        <v>501.6</v>
      </c>
      <c r="G215" s="22">
        <f t="shared" si="80"/>
        <v>0</v>
      </c>
      <c r="H215" s="22">
        <f t="shared" si="80"/>
        <v>0</v>
      </c>
    </row>
    <row r="216" spans="1:8" ht="31.2" x14ac:dyDescent="0.25">
      <c r="A216" s="161" t="s">
        <v>19</v>
      </c>
      <c r="B216" s="161" t="s">
        <v>49</v>
      </c>
      <c r="C216" s="161" t="s">
        <v>670</v>
      </c>
      <c r="D216" s="163" t="s">
        <v>69</v>
      </c>
      <c r="E216" s="162" t="s">
        <v>95</v>
      </c>
      <c r="F216" s="22">
        <f>F217</f>
        <v>501.6</v>
      </c>
      <c r="G216" s="22">
        <f t="shared" si="80"/>
        <v>0</v>
      </c>
      <c r="H216" s="22">
        <f t="shared" si="80"/>
        <v>0</v>
      </c>
    </row>
    <row r="217" spans="1:8" ht="31.2" x14ac:dyDescent="0.25">
      <c r="A217" s="161" t="s">
        <v>19</v>
      </c>
      <c r="B217" s="161" t="s">
        <v>49</v>
      </c>
      <c r="C217" s="161" t="s">
        <v>670</v>
      </c>
      <c r="D217" s="161">
        <v>240</v>
      </c>
      <c r="E217" s="162" t="s">
        <v>251</v>
      </c>
      <c r="F217" s="22">
        <v>501.6</v>
      </c>
      <c r="G217" s="22">
        <v>0</v>
      </c>
      <c r="H217" s="22">
        <v>0</v>
      </c>
    </row>
    <row r="218" spans="1:8" x14ac:dyDescent="0.25">
      <c r="A218" s="161" t="s">
        <v>19</v>
      </c>
      <c r="B218" s="161" t="s">
        <v>49</v>
      </c>
      <c r="C218" s="163">
        <v>1320200000</v>
      </c>
      <c r="D218" s="161"/>
      <c r="E218" s="162" t="s">
        <v>132</v>
      </c>
      <c r="F218" s="22">
        <f>F219+F222+F225+F228+F234+F231</f>
        <v>20959.100000000002</v>
      </c>
      <c r="G218" s="22">
        <f t="shared" ref="G218:H218" si="81">G219+G222+G225+G228+G234+G231</f>
        <v>10353.699999999999</v>
      </c>
      <c r="H218" s="22">
        <f t="shared" si="81"/>
        <v>11741.800000000001</v>
      </c>
    </row>
    <row r="219" spans="1:8" x14ac:dyDescent="0.25">
      <c r="A219" s="161" t="s">
        <v>19</v>
      </c>
      <c r="B219" s="161" t="s">
        <v>49</v>
      </c>
      <c r="C219" s="161">
        <v>1320220050</v>
      </c>
      <c r="D219" s="161"/>
      <c r="E219" s="162" t="s">
        <v>133</v>
      </c>
      <c r="F219" s="22">
        <f>F220</f>
        <v>17478.5</v>
      </c>
      <c r="G219" s="22">
        <f t="shared" ref="G219:H220" si="82">G220</f>
        <v>7073.1</v>
      </c>
      <c r="H219" s="22">
        <f t="shared" si="82"/>
        <v>9527.6</v>
      </c>
    </row>
    <row r="220" spans="1:8" ht="31.2" x14ac:dyDescent="0.25">
      <c r="A220" s="161" t="s">
        <v>19</v>
      </c>
      <c r="B220" s="161" t="s">
        <v>49</v>
      </c>
      <c r="C220" s="161">
        <v>1320220050</v>
      </c>
      <c r="D220" s="163" t="s">
        <v>69</v>
      </c>
      <c r="E220" s="162" t="s">
        <v>95</v>
      </c>
      <c r="F220" s="22">
        <f>F221</f>
        <v>17478.5</v>
      </c>
      <c r="G220" s="22">
        <f t="shared" si="82"/>
        <v>7073.1</v>
      </c>
      <c r="H220" s="22">
        <f t="shared" si="82"/>
        <v>9527.6</v>
      </c>
    </row>
    <row r="221" spans="1:8" ht="31.2" x14ac:dyDescent="0.25">
      <c r="A221" s="161" t="s">
        <v>19</v>
      </c>
      <c r="B221" s="161" t="s">
        <v>49</v>
      </c>
      <c r="C221" s="161">
        <v>1320220050</v>
      </c>
      <c r="D221" s="161">
        <v>240</v>
      </c>
      <c r="E221" s="162" t="s">
        <v>251</v>
      </c>
      <c r="F221" s="22">
        <f>10343.8+7134.7</f>
        <v>17478.5</v>
      </c>
      <c r="G221" s="22">
        <v>7073.1</v>
      </c>
      <c r="H221" s="22">
        <v>9527.6</v>
      </c>
    </row>
    <row r="222" spans="1:8" x14ac:dyDescent="0.25">
      <c r="A222" s="161" t="s">
        <v>19</v>
      </c>
      <c r="B222" s="161" t="s">
        <v>49</v>
      </c>
      <c r="C222" s="161">
        <v>1320220060</v>
      </c>
      <c r="D222" s="161"/>
      <c r="E222" s="162" t="s">
        <v>134</v>
      </c>
      <c r="F222" s="22">
        <f>F223</f>
        <v>1066.4000000000001</v>
      </c>
      <c r="G222" s="22">
        <f t="shared" ref="G222:H223" si="83">G223</f>
        <v>1066.4000000000001</v>
      </c>
      <c r="H222" s="22">
        <f t="shared" si="83"/>
        <v>0</v>
      </c>
    </row>
    <row r="223" spans="1:8" ht="31.2" x14ac:dyDescent="0.25">
      <c r="A223" s="161" t="s">
        <v>19</v>
      </c>
      <c r="B223" s="161" t="s">
        <v>49</v>
      </c>
      <c r="C223" s="161">
        <v>1320220060</v>
      </c>
      <c r="D223" s="163" t="s">
        <v>69</v>
      </c>
      <c r="E223" s="162" t="s">
        <v>95</v>
      </c>
      <c r="F223" s="22">
        <f>F224</f>
        <v>1066.4000000000001</v>
      </c>
      <c r="G223" s="22">
        <f t="shared" si="83"/>
        <v>1066.4000000000001</v>
      </c>
      <c r="H223" s="22">
        <f t="shared" si="83"/>
        <v>0</v>
      </c>
    </row>
    <row r="224" spans="1:8" ht="31.2" x14ac:dyDescent="0.25">
      <c r="A224" s="161" t="s">
        <v>19</v>
      </c>
      <c r="B224" s="161" t="s">
        <v>49</v>
      </c>
      <c r="C224" s="161">
        <v>1320220060</v>
      </c>
      <c r="D224" s="161">
        <v>240</v>
      </c>
      <c r="E224" s="162" t="s">
        <v>251</v>
      </c>
      <c r="F224" s="22">
        <v>1066.4000000000001</v>
      </c>
      <c r="G224" s="22">
        <v>1066.4000000000001</v>
      </c>
      <c r="H224" s="22">
        <v>0</v>
      </c>
    </row>
    <row r="225" spans="1:8" x14ac:dyDescent="0.25">
      <c r="A225" s="161" t="s">
        <v>19</v>
      </c>
      <c r="B225" s="161" t="s">
        <v>49</v>
      </c>
      <c r="C225" s="161">
        <v>1320220070</v>
      </c>
      <c r="D225" s="161"/>
      <c r="E225" s="162" t="s">
        <v>135</v>
      </c>
      <c r="F225" s="22">
        <f>F226</f>
        <v>2068.3000000000002</v>
      </c>
      <c r="G225" s="22">
        <f t="shared" ref="G225:H226" si="84">G226</f>
        <v>2068.3000000000002</v>
      </c>
      <c r="H225" s="22">
        <f t="shared" si="84"/>
        <v>2068.3000000000002</v>
      </c>
    </row>
    <row r="226" spans="1:8" ht="31.2" x14ac:dyDescent="0.25">
      <c r="A226" s="161" t="s">
        <v>19</v>
      </c>
      <c r="B226" s="161" t="s">
        <v>49</v>
      </c>
      <c r="C226" s="161">
        <v>1320220070</v>
      </c>
      <c r="D226" s="163" t="s">
        <v>69</v>
      </c>
      <c r="E226" s="162" t="s">
        <v>95</v>
      </c>
      <c r="F226" s="22">
        <f>F227</f>
        <v>2068.3000000000002</v>
      </c>
      <c r="G226" s="22">
        <f t="shared" si="84"/>
        <v>2068.3000000000002</v>
      </c>
      <c r="H226" s="22">
        <f t="shared" si="84"/>
        <v>2068.3000000000002</v>
      </c>
    </row>
    <row r="227" spans="1:8" ht="31.2" x14ac:dyDescent="0.25">
      <c r="A227" s="161" t="s">
        <v>19</v>
      </c>
      <c r="B227" s="161" t="s">
        <v>49</v>
      </c>
      <c r="C227" s="161">
        <v>1320220070</v>
      </c>
      <c r="D227" s="161">
        <v>240</v>
      </c>
      <c r="E227" s="162" t="s">
        <v>251</v>
      </c>
      <c r="F227" s="22">
        <v>2068.3000000000002</v>
      </c>
      <c r="G227" s="22">
        <v>2068.3000000000002</v>
      </c>
      <c r="H227" s="22">
        <v>2068.3000000000002</v>
      </c>
    </row>
    <row r="228" spans="1:8" x14ac:dyDescent="0.25">
      <c r="A228" s="161" t="s">
        <v>19</v>
      </c>
      <c r="B228" s="161" t="s">
        <v>49</v>
      </c>
      <c r="C228" s="161">
        <v>1320220080</v>
      </c>
      <c r="D228" s="161"/>
      <c r="E228" s="162" t="s">
        <v>136</v>
      </c>
      <c r="F228" s="22">
        <f>F229</f>
        <v>145.9</v>
      </c>
      <c r="G228" s="22">
        <f t="shared" ref="G228:H229" si="85">G229</f>
        <v>145.9</v>
      </c>
      <c r="H228" s="22">
        <f t="shared" si="85"/>
        <v>145.9</v>
      </c>
    </row>
    <row r="229" spans="1:8" ht="31.2" x14ac:dyDescent="0.25">
      <c r="A229" s="161" t="s">
        <v>19</v>
      </c>
      <c r="B229" s="161" t="s">
        <v>49</v>
      </c>
      <c r="C229" s="161">
        <v>1320220080</v>
      </c>
      <c r="D229" s="163" t="s">
        <v>69</v>
      </c>
      <c r="E229" s="162" t="s">
        <v>95</v>
      </c>
      <c r="F229" s="22">
        <f>F230</f>
        <v>145.9</v>
      </c>
      <c r="G229" s="22">
        <f t="shared" si="85"/>
        <v>145.9</v>
      </c>
      <c r="H229" s="22">
        <f t="shared" si="85"/>
        <v>145.9</v>
      </c>
    </row>
    <row r="230" spans="1:8" ht="31.2" x14ac:dyDescent="0.25">
      <c r="A230" s="161" t="s">
        <v>19</v>
      </c>
      <c r="B230" s="161" t="s">
        <v>49</v>
      </c>
      <c r="C230" s="161">
        <v>1320220080</v>
      </c>
      <c r="D230" s="161">
        <v>240</v>
      </c>
      <c r="E230" s="162" t="s">
        <v>251</v>
      </c>
      <c r="F230" s="22">
        <v>145.9</v>
      </c>
      <c r="G230" s="22">
        <v>145.9</v>
      </c>
      <c r="H230" s="22">
        <v>145.9</v>
      </c>
    </row>
    <row r="231" spans="1:8" x14ac:dyDescent="0.25">
      <c r="A231" s="161" t="s">
        <v>19</v>
      </c>
      <c r="B231" s="161" t="s">
        <v>49</v>
      </c>
      <c r="C231" s="161">
        <v>1320220280</v>
      </c>
      <c r="D231" s="161"/>
      <c r="E231" s="162" t="s">
        <v>659</v>
      </c>
      <c r="F231" s="22">
        <f>F232</f>
        <v>129.69999999999999</v>
      </c>
      <c r="G231" s="22">
        <f t="shared" ref="G231:H232" si="86">G232</f>
        <v>0</v>
      </c>
      <c r="H231" s="22">
        <f t="shared" si="86"/>
        <v>0</v>
      </c>
    </row>
    <row r="232" spans="1:8" ht="31.2" x14ac:dyDescent="0.25">
      <c r="A232" s="161" t="s">
        <v>19</v>
      </c>
      <c r="B232" s="161" t="s">
        <v>49</v>
      </c>
      <c r="C232" s="161">
        <v>1320220280</v>
      </c>
      <c r="D232" s="163" t="s">
        <v>69</v>
      </c>
      <c r="E232" s="162" t="s">
        <v>95</v>
      </c>
      <c r="F232" s="22">
        <f>F233</f>
        <v>129.69999999999999</v>
      </c>
      <c r="G232" s="22">
        <f t="shared" si="86"/>
        <v>0</v>
      </c>
      <c r="H232" s="22">
        <f t="shared" si="86"/>
        <v>0</v>
      </c>
    </row>
    <row r="233" spans="1:8" ht="31.2" x14ac:dyDescent="0.25">
      <c r="A233" s="161" t="s">
        <v>19</v>
      </c>
      <c r="B233" s="161" t="s">
        <v>49</v>
      </c>
      <c r="C233" s="161">
        <v>1320220280</v>
      </c>
      <c r="D233" s="161">
        <v>240</v>
      </c>
      <c r="E233" s="162" t="s">
        <v>251</v>
      </c>
      <c r="F233" s="22">
        <v>129.69999999999999</v>
      </c>
      <c r="G233" s="22">
        <v>0</v>
      </c>
      <c r="H233" s="22">
        <v>0</v>
      </c>
    </row>
    <row r="234" spans="1:8" x14ac:dyDescent="0.25">
      <c r="A234" s="161" t="s">
        <v>19</v>
      </c>
      <c r="B234" s="161" t="s">
        <v>49</v>
      </c>
      <c r="C234" s="161" t="s">
        <v>678</v>
      </c>
      <c r="D234" s="161"/>
      <c r="E234" s="162" t="s">
        <v>679</v>
      </c>
      <c r="F234" s="22">
        <f>F235</f>
        <v>70.300000000000011</v>
      </c>
      <c r="G234" s="22">
        <f t="shared" ref="G234:H235" si="87">G235</f>
        <v>0</v>
      </c>
      <c r="H234" s="22">
        <f t="shared" si="87"/>
        <v>0</v>
      </c>
    </row>
    <row r="235" spans="1:8" ht="31.2" x14ac:dyDescent="0.25">
      <c r="A235" s="161" t="s">
        <v>19</v>
      </c>
      <c r="B235" s="161" t="s">
        <v>49</v>
      </c>
      <c r="C235" s="161" t="s">
        <v>678</v>
      </c>
      <c r="D235" s="163" t="s">
        <v>69</v>
      </c>
      <c r="E235" s="162" t="s">
        <v>95</v>
      </c>
      <c r="F235" s="22">
        <f>F236</f>
        <v>70.300000000000011</v>
      </c>
      <c r="G235" s="22">
        <f t="shared" si="87"/>
        <v>0</v>
      </c>
      <c r="H235" s="22">
        <f t="shared" si="87"/>
        <v>0</v>
      </c>
    </row>
    <row r="236" spans="1:8" ht="31.2" x14ac:dyDescent="0.25">
      <c r="A236" s="161" t="s">
        <v>19</v>
      </c>
      <c r="B236" s="161" t="s">
        <v>49</v>
      </c>
      <c r="C236" s="161" t="s">
        <v>678</v>
      </c>
      <c r="D236" s="161">
        <v>240</v>
      </c>
      <c r="E236" s="162" t="s">
        <v>251</v>
      </c>
      <c r="F236" s="22">
        <f>200-129.7</f>
        <v>70.300000000000011</v>
      </c>
      <c r="G236" s="22">
        <v>0</v>
      </c>
      <c r="H236" s="22">
        <v>0</v>
      </c>
    </row>
    <row r="237" spans="1:8" ht="31.2" x14ac:dyDescent="0.25">
      <c r="A237" s="161" t="s">
        <v>19</v>
      </c>
      <c r="B237" s="161" t="s">
        <v>49</v>
      </c>
      <c r="C237" s="163">
        <v>1330000000</v>
      </c>
      <c r="D237" s="161"/>
      <c r="E237" s="162" t="s">
        <v>127</v>
      </c>
      <c r="F237" s="22">
        <f>F238</f>
        <v>279.89999999999998</v>
      </c>
      <c r="G237" s="22">
        <f t="shared" ref="G237:H240" si="88">G238</f>
        <v>279.89999999999998</v>
      </c>
      <c r="H237" s="22">
        <f t="shared" si="88"/>
        <v>279.89999999999998</v>
      </c>
    </row>
    <row r="238" spans="1:8" ht="46.8" x14ac:dyDescent="0.25">
      <c r="A238" s="161" t="s">
        <v>19</v>
      </c>
      <c r="B238" s="161" t="s">
        <v>49</v>
      </c>
      <c r="C238" s="163">
        <v>1330200000</v>
      </c>
      <c r="D238" s="161"/>
      <c r="E238" s="162" t="s">
        <v>239</v>
      </c>
      <c r="F238" s="22">
        <f>F239</f>
        <v>279.89999999999998</v>
      </c>
      <c r="G238" s="22">
        <f t="shared" si="88"/>
        <v>279.89999999999998</v>
      </c>
      <c r="H238" s="22">
        <f t="shared" si="88"/>
        <v>279.89999999999998</v>
      </c>
    </row>
    <row r="239" spans="1:8" x14ac:dyDescent="0.25">
      <c r="A239" s="161" t="s">
        <v>19</v>
      </c>
      <c r="B239" s="161" t="s">
        <v>49</v>
      </c>
      <c r="C239" s="163">
        <v>1330220090</v>
      </c>
      <c r="D239" s="161"/>
      <c r="E239" s="162" t="s">
        <v>137</v>
      </c>
      <c r="F239" s="22">
        <f>F240</f>
        <v>279.89999999999998</v>
      </c>
      <c r="G239" s="22">
        <f t="shared" si="88"/>
        <v>279.89999999999998</v>
      </c>
      <c r="H239" s="22">
        <f t="shared" si="88"/>
        <v>279.89999999999998</v>
      </c>
    </row>
    <row r="240" spans="1:8" ht="31.2" x14ac:dyDescent="0.25">
      <c r="A240" s="161" t="s">
        <v>19</v>
      </c>
      <c r="B240" s="161" t="s">
        <v>49</v>
      </c>
      <c r="C240" s="163">
        <v>1330220090</v>
      </c>
      <c r="D240" s="163" t="s">
        <v>69</v>
      </c>
      <c r="E240" s="162" t="s">
        <v>95</v>
      </c>
      <c r="F240" s="22">
        <f>F241</f>
        <v>279.89999999999998</v>
      </c>
      <c r="G240" s="22">
        <f t="shared" si="88"/>
        <v>279.89999999999998</v>
      </c>
      <c r="H240" s="22">
        <f t="shared" si="88"/>
        <v>279.89999999999998</v>
      </c>
    </row>
    <row r="241" spans="1:8" ht="31.2" x14ac:dyDescent="0.25">
      <c r="A241" s="161" t="s">
        <v>19</v>
      </c>
      <c r="B241" s="161" t="s">
        <v>49</v>
      </c>
      <c r="C241" s="163">
        <v>1330220090</v>
      </c>
      <c r="D241" s="161">
        <v>240</v>
      </c>
      <c r="E241" s="162" t="s">
        <v>251</v>
      </c>
      <c r="F241" s="22">
        <v>279.89999999999998</v>
      </c>
      <c r="G241" s="22">
        <v>279.89999999999998</v>
      </c>
      <c r="H241" s="22">
        <v>279.89999999999998</v>
      </c>
    </row>
    <row r="242" spans="1:8" x14ac:dyDescent="0.25">
      <c r="A242" s="161" t="s">
        <v>19</v>
      </c>
      <c r="B242" s="161" t="s">
        <v>49</v>
      </c>
      <c r="C242" s="163" t="s">
        <v>112</v>
      </c>
      <c r="D242" s="163" t="s">
        <v>66</v>
      </c>
      <c r="E242" s="162" t="s">
        <v>107</v>
      </c>
      <c r="F242" s="22">
        <f>F243</f>
        <v>10</v>
      </c>
      <c r="G242" s="22">
        <f t="shared" ref="G242:H245" si="89">G243</f>
        <v>0</v>
      </c>
      <c r="H242" s="22">
        <f t="shared" si="89"/>
        <v>0</v>
      </c>
    </row>
    <row r="243" spans="1:8" ht="31.2" x14ac:dyDescent="0.25">
      <c r="A243" s="161" t="s">
        <v>19</v>
      </c>
      <c r="B243" s="161" t="s">
        <v>49</v>
      </c>
      <c r="C243" s="161">
        <v>9930000000</v>
      </c>
      <c r="D243" s="161"/>
      <c r="E243" s="57" t="s">
        <v>170</v>
      </c>
      <c r="F243" s="22">
        <f>F244</f>
        <v>10</v>
      </c>
      <c r="G243" s="22">
        <f t="shared" si="89"/>
        <v>0</v>
      </c>
      <c r="H243" s="22">
        <f t="shared" si="89"/>
        <v>0</v>
      </c>
    </row>
    <row r="244" spans="1:8" ht="31.2" x14ac:dyDescent="0.25">
      <c r="A244" s="161" t="s">
        <v>19</v>
      </c>
      <c r="B244" s="161" t="s">
        <v>49</v>
      </c>
      <c r="C244" s="161">
        <v>9930020490</v>
      </c>
      <c r="D244" s="161"/>
      <c r="E244" s="57" t="s">
        <v>660</v>
      </c>
      <c r="F244" s="22">
        <f>F245</f>
        <v>10</v>
      </c>
      <c r="G244" s="22">
        <f t="shared" si="89"/>
        <v>0</v>
      </c>
      <c r="H244" s="22">
        <f t="shared" si="89"/>
        <v>0</v>
      </c>
    </row>
    <row r="245" spans="1:8" x14ac:dyDescent="0.25">
      <c r="A245" s="161" t="s">
        <v>19</v>
      </c>
      <c r="B245" s="161" t="s">
        <v>49</v>
      </c>
      <c r="C245" s="161">
        <v>9930020490</v>
      </c>
      <c r="D245" s="11" t="s">
        <v>70</v>
      </c>
      <c r="E245" s="43" t="s">
        <v>71</v>
      </c>
      <c r="F245" s="22">
        <f>F246</f>
        <v>10</v>
      </c>
      <c r="G245" s="22">
        <f t="shared" si="89"/>
        <v>0</v>
      </c>
      <c r="H245" s="22">
        <f t="shared" si="89"/>
        <v>0</v>
      </c>
    </row>
    <row r="246" spans="1:8" x14ac:dyDescent="0.25">
      <c r="A246" s="161" t="s">
        <v>19</v>
      </c>
      <c r="B246" s="161" t="s">
        <v>49</v>
      </c>
      <c r="C246" s="161">
        <v>9930020490</v>
      </c>
      <c r="D246" s="1" t="s">
        <v>661</v>
      </c>
      <c r="E246" s="61" t="s">
        <v>662</v>
      </c>
      <c r="F246" s="22">
        <v>10</v>
      </c>
      <c r="G246" s="22">
        <v>0</v>
      </c>
      <c r="H246" s="22">
        <v>0</v>
      </c>
    </row>
    <row r="247" spans="1:8" x14ac:dyDescent="0.25">
      <c r="A247" s="161" t="s">
        <v>19</v>
      </c>
      <c r="B247" s="161" t="s">
        <v>37</v>
      </c>
      <c r="C247" s="161" t="s">
        <v>66</v>
      </c>
      <c r="D247" s="161" t="s">
        <v>66</v>
      </c>
      <c r="E247" s="162" t="s">
        <v>29</v>
      </c>
      <c r="F247" s="22">
        <f>F248+F274+F267</f>
        <v>21850.9</v>
      </c>
      <c r="G247" s="22">
        <f>G248+G274+G267</f>
        <v>21850.9</v>
      </c>
      <c r="H247" s="22">
        <f>H248+H274+H267</f>
        <v>21850.9</v>
      </c>
    </row>
    <row r="248" spans="1:8" x14ac:dyDescent="0.25">
      <c r="A248" s="9" t="s">
        <v>19</v>
      </c>
      <c r="B248" s="9" t="s">
        <v>90</v>
      </c>
      <c r="C248" s="10"/>
      <c r="D248" s="10"/>
      <c r="E248" s="162" t="s">
        <v>91</v>
      </c>
      <c r="F248" s="22">
        <f>F249+F261</f>
        <v>21489.7</v>
      </c>
      <c r="G248" s="22">
        <f t="shared" ref="G248:H248" si="90">G249+G261</f>
        <v>21489.7</v>
      </c>
      <c r="H248" s="22">
        <f t="shared" si="90"/>
        <v>21489.7</v>
      </c>
    </row>
    <row r="249" spans="1:8" ht="33.75" customHeight="1" x14ac:dyDescent="0.25">
      <c r="A249" s="9" t="s">
        <v>19</v>
      </c>
      <c r="B249" s="161" t="s">
        <v>90</v>
      </c>
      <c r="C249" s="163">
        <v>1100000000</v>
      </c>
      <c r="D249" s="161"/>
      <c r="E249" s="162" t="s">
        <v>197</v>
      </c>
      <c r="F249" s="22">
        <f t="shared" ref="F249:H256" si="91">F250</f>
        <v>21048.5</v>
      </c>
      <c r="G249" s="22">
        <f t="shared" si="91"/>
        <v>21048.5</v>
      </c>
      <c r="H249" s="22">
        <f t="shared" si="91"/>
        <v>21048.5</v>
      </c>
    </row>
    <row r="250" spans="1:8" x14ac:dyDescent="0.25">
      <c r="A250" s="9" t="s">
        <v>19</v>
      </c>
      <c r="B250" s="161" t="s">
        <v>90</v>
      </c>
      <c r="C250" s="163">
        <v>1120000000</v>
      </c>
      <c r="D250" s="161"/>
      <c r="E250" s="162" t="s">
        <v>124</v>
      </c>
      <c r="F250" s="22">
        <f>F251</f>
        <v>21048.5</v>
      </c>
      <c r="G250" s="22">
        <f t="shared" si="91"/>
        <v>21048.5</v>
      </c>
      <c r="H250" s="22">
        <f t="shared" si="91"/>
        <v>21048.5</v>
      </c>
    </row>
    <row r="251" spans="1:8" ht="46.8" x14ac:dyDescent="0.25">
      <c r="A251" s="9" t="s">
        <v>19</v>
      </c>
      <c r="B251" s="161" t="s">
        <v>90</v>
      </c>
      <c r="C251" s="163">
        <v>1120100000</v>
      </c>
      <c r="D251" s="161"/>
      <c r="E251" s="162" t="s">
        <v>125</v>
      </c>
      <c r="F251" s="22">
        <f>F255+F252+F258</f>
        <v>21048.5</v>
      </c>
      <c r="G251" s="22">
        <f t="shared" ref="G251:H251" si="92">G255+G252+G258</f>
        <v>21048.5</v>
      </c>
      <c r="H251" s="22">
        <f t="shared" si="92"/>
        <v>21048.5</v>
      </c>
    </row>
    <row r="252" spans="1:8" ht="46.8" x14ac:dyDescent="0.25">
      <c r="A252" s="9" t="s">
        <v>19</v>
      </c>
      <c r="B252" s="161" t="s">
        <v>90</v>
      </c>
      <c r="C252" s="161">
        <v>1120110690</v>
      </c>
      <c r="D252" s="161"/>
      <c r="E252" s="57" t="s">
        <v>284</v>
      </c>
      <c r="F252" s="22">
        <f>F253</f>
        <v>2890.5</v>
      </c>
      <c r="G252" s="22">
        <f t="shared" ref="G252:H253" si="93">G253</f>
        <v>2890.5</v>
      </c>
      <c r="H252" s="22">
        <f t="shared" si="93"/>
        <v>2890.5</v>
      </c>
    </row>
    <row r="253" spans="1:8" ht="31.2" x14ac:dyDescent="0.25">
      <c r="A253" s="9" t="s">
        <v>19</v>
      </c>
      <c r="B253" s="161" t="s">
        <v>90</v>
      </c>
      <c r="C253" s="161">
        <v>1120110690</v>
      </c>
      <c r="D253" s="163" t="s">
        <v>97</v>
      </c>
      <c r="E253" s="57" t="s">
        <v>98</v>
      </c>
      <c r="F253" s="22">
        <f>F254</f>
        <v>2890.5</v>
      </c>
      <c r="G253" s="22">
        <f t="shared" si="93"/>
        <v>2890.5</v>
      </c>
      <c r="H253" s="22">
        <f t="shared" si="93"/>
        <v>2890.5</v>
      </c>
    </row>
    <row r="254" spans="1:8" x14ac:dyDescent="0.25">
      <c r="A254" s="9" t="s">
        <v>19</v>
      </c>
      <c r="B254" s="161" t="s">
        <v>90</v>
      </c>
      <c r="C254" s="161">
        <v>1120110690</v>
      </c>
      <c r="D254" s="161">
        <v>610</v>
      </c>
      <c r="E254" s="57" t="s">
        <v>106</v>
      </c>
      <c r="F254" s="22">
        <v>2890.5</v>
      </c>
      <c r="G254" s="22">
        <v>2890.5</v>
      </c>
      <c r="H254" s="22">
        <v>2890.5</v>
      </c>
    </row>
    <row r="255" spans="1:8" ht="31.2" x14ac:dyDescent="0.25">
      <c r="A255" s="9" t="s">
        <v>19</v>
      </c>
      <c r="B255" s="161" t="s">
        <v>90</v>
      </c>
      <c r="C255" s="163">
        <v>1120120010</v>
      </c>
      <c r="D255" s="161"/>
      <c r="E255" s="162" t="s">
        <v>126</v>
      </c>
      <c r="F255" s="22">
        <f t="shared" si="91"/>
        <v>18128.8</v>
      </c>
      <c r="G255" s="22">
        <f t="shared" si="91"/>
        <v>18128.8</v>
      </c>
      <c r="H255" s="22">
        <f t="shared" si="91"/>
        <v>18128.8</v>
      </c>
    </row>
    <row r="256" spans="1:8" ht="31.2" x14ac:dyDescent="0.25">
      <c r="A256" s="9" t="s">
        <v>19</v>
      </c>
      <c r="B256" s="161" t="s">
        <v>90</v>
      </c>
      <c r="C256" s="163">
        <v>1120120010</v>
      </c>
      <c r="D256" s="163" t="s">
        <v>97</v>
      </c>
      <c r="E256" s="162" t="s">
        <v>98</v>
      </c>
      <c r="F256" s="22">
        <f t="shared" si="91"/>
        <v>18128.8</v>
      </c>
      <c r="G256" s="22">
        <f t="shared" si="91"/>
        <v>18128.8</v>
      </c>
      <c r="H256" s="22">
        <f t="shared" si="91"/>
        <v>18128.8</v>
      </c>
    </row>
    <row r="257" spans="1:8" x14ac:dyDescent="0.25">
      <c r="A257" s="9" t="s">
        <v>19</v>
      </c>
      <c r="B257" s="161" t="s">
        <v>90</v>
      </c>
      <c r="C257" s="163">
        <v>1120120010</v>
      </c>
      <c r="D257" s="161">
        <v>610</v>
      </c>
      <c r="E257" s="162" t="s">
        <v>106</v>
      </c>
      <c r="F257" s="22">
        <v>18128.8</v>
      </c>
      <c r="G257" s="22">
        <v>18128.8</v>
      </c>
      <c r="H257" s="22">
        <v>18128.8</v>
      </c>
    </row>
    <row r="258" spans="1:8" ht="46.8" x14ac:dyDescent="0.25">
      <c r="A258" s="9" t="s">
        <v>19</v>
      </c>
      <c r="B258" s="161" t="s">
        <v>90</v>
      </c>
      <c r="C258" s="161" t="s">
        <v>296</v>
      </c>
      <c r="D258" s="161"/>
      <c r="E258" s="57" t="s">
        <v>297</v>
      </c>
      <c r="F258" s="22">
        <f>F259</f>
        <v>29.2</v>
      </c>
      <c r="G258" s="22">
        <f t="shared" ref="G258:H259" si="94">G259</f>
        <v>29.2</v>
      </c>
      <c r="H258" s="22">
        <f t="shared" si="94"/>
        <v>29.2</v>
      </c>
    </row>
    <row r="259" spans="1:8" ht="31.2" x14ac:dyDescent="0.25">
      <c r="A259" s="9" t="s">
        <v>19</v>
      </c>
      <c r="B259" s="161" t="s">
        <v>90</v>
      </c>
      <c r="C259" s="161" t="s">
        <v>296</v>
      </c>
      <c r="D259" s="163" t="s">
        <v>97</v>
      </c>
      <c r="E259" s="57" t="s">
        <v>98</v>
      </c>
      <c r="F259" s="22">
        <f>F260</f>
        <v>29.2</v>
      </c>
      <c r="G259" s="22">
        <f t="shared" si="94"/>
        <v>29.2</v>
      </c>
      <c r="H259" s="22">
        <f t="shared" si="94"/>
        <v>29.2</v>
      </c>
    </row>
    <row r="260" spans="1:8" x14ac:dyDescent="0.25">
      <c r="A260" s="9" t="s">
        <v>19</v>
      </c>
      <c r="B260" s="161" t="s">
        <v>90</v>
      </c>
      <c r="C260" s="161" t="s">
        <v>296</v>
      </c>
      <c r="D260" s="161">
        <v>610</v>
      </c>
      <c r="E260" s="57" t="s">
        <v>106</v>
      </c>
      <c r="F260" s="22">
        <v>29.2</v>
      </c>
      <c r="G260" s="22">
        <v>29.2</v>
      </c>
      <c r="H260" s="22">
        <v>29.2</v>
      </c>
    </row>
    <row r="261" spans="1:8" ht="31.2" x14ac:dyDescent="0.25">
      <c r="A261" s="9" t="s">
        <v>19</v>
      </c>
      <c r="B261" s="161" t="s">
        <v>90</v>
      </c>
      <c r="C261" s="163">
        <v>1500000000</v>
      </c>
      <c r="D261" s="161"/>
      <c r="E261" s="162" t="s">
        <v>193</v>
      </c>
      <c r="F261" s="22">
        <f>F262</f>
        <v>441.2</v>
      </c>
      <c r="G261" s="22">
        <f t="shared" ref="G261:H265" si="95">G262</f>
        <v>441.2</v>
      </c>
      <c r="H261" s="22">
        <f t="shared" si="95"/>
        <v>441.2</v>
      </c>
    </row>
    <row r="262" spans="1:8" ht="31.2" x14ac:dyDescent="0.25">
      <c r="A262" s="9" t="s">
        <v>19</v>
      </c>
      <c r="B262" s="161" t="s">
        <v>90</v>
      </c>
      <c r="C262" s="163">
        <v>1520000000</v>
      </c>
      <c r="D262" s="161"/>
      <c r="E262" s="162" t="s">
        <v>301</v>
      </c>
      <c r="F262" s="22">
        <f>F263</f>
        <v>441.2</v>
      </c>
      <c r="G262" s="22">
        <f t="shared" si="95"/>
        <v>441.2</v>
      </c>
      <c r="H262" s="22">
        <f t="shared" si="95"/>
        <v>441.2</v>
      </c>
    </row>
    <row r="263" spans="1:8" ht="46.8" x14ac:dyDescent="0.25">
      <c r="A263" s="9" t="s">
        <v>19</v>
      </c>
      <c r="B263" s="161" t="s">
        <v>90</v>
      </c>
      <c r="C263" s="163">
        <v>1520300000</v>
      </c>
      <c r="D263" s="161"/>
      <c r="E263" s="162" t="s">
        <v>364</v>
      </c>
      <c r="F263" s="22">
        <f>F264</f>
        <v>441.2</v>
      </c>
      <c r="G263" s="22">
        <f t="shared" si="95"/>
        <v>441.2</v>
      </c>
      <c r="H263" s="22">
        <f t="shared" si="95"/>
        <v>441.2</v>
      </c>
    </row>
    <row r="264" spans="1:8" x14ac:dyDescent="0.25">
      <c r="A264" s="9" t="s">
        <v>19</v>
      </c>
      <c r="B264" s="161" t="s">
        <v>90</v>
      </c>
      <c r="C264" s="163">
        <v>1520320200</v>
      </c>
      <c r="D264" s="161"/>
      <c r="E264" s="57" t="s">
        <v>365</v>
      </c>
      <c r="F264" s="22">
        <f>F265</f>
        <v>441.2</v>
      </c>
      <c r="G264" s="22">
        <f t="shared" si="95"/>
        <v>441.2</v>
      </c>
      <c r="H264" s="22">
        <f t="shared" si="95"/>
        <v>441.2</v>
      </c>
    </row>
    <row r="265" spans="1:8" ht="31.2" x14ac:dyDescent="0.25">
      <c r="A265" s="9" t="s">
        <v>19</v>
      </c>
      <c r="B265" s="161" t="s">
        <v>90</v>
      </c>
      <c r="C265" s="163">
        <v>1520320200</v>
      </c>
      <c r="D265" s="163" t="s">
        <v>97</v>
      </c>
      <c r="E265" s="57" t="s">
        <v>98</v>
      </c>
      <c r="F265" s="22">
        <f>F266</f>
        <v>441.2</v>
      </c>
      <c r="G265" s="22">
        <f t="shared" si="95"/>
        <v>441.2</v>
      </c>
      <c r="H265" s="22">
        <f t="shared" si="95"/>
        <v>441.2</v>
      </c>
    </row>
    <row r="266" spans="1:8" x14ac:dyDescent="0.25">
      <c r="A266" s="9" t="s">
        <v>19</v>
      </c>
      <c r="B266" s="161" t="s">
        <v>90</v>
      </c>
      <c r="C266" s="163">
        <v>1520320200</v>
      </c>
      <c r="D266" s="161">
        <v>610</v>
      </c>
      <c r="E266" s="57" t="s">
        <v>106</v>
      </c>
      <c r="F266" s="22">
        <v>441.2</v>
      </c>
      <c r="G266" s="22">
        <v>441.2</v>
      </c>
      <c r="H266" s="22">
        <v>441.2</v>
      </c>
    </row>
    <row r="267" spans="1:8" ht="31.2" x14ac:dyDescent="0.25">
      <c r="A267" s="9" t="s">
        <v>19</v>
      </c>
      <c r="B267" s="23" t="s">
        <v>221</v>
      </c>
      <c r="C267" s="163"/>
      <c r="D267" s="161"/>
      <c r="E267" s="162" t="s">
        <v>254</v>
      </c>
      <c r="F267" s="22">
        <f t="shared" ref="F267:H272" si="96">F268</f>
        <v>150</v>
      </c>
      <c r="G267" s="22">
        <f t="shared" si="96"/>
        <v>150</v>
      </c>
      <c r="H267" s="22">
        <f t="shared" si="96"/>
        <v>150</v>
      </c>
    </row>
    <row r="268" spans="1:8" ht="46.8" x14ac:dyDescent="0.25">
      <c r="A268" s="9" t="s">
        <v>19</v>
      </c>
      <c r="B268" s="23" t="s">
        <v>221</v>
      </c>
      <c r="C268" s="163">
        <v>1600000000</v>
      </c>
      <c r="D268" s="163"/>
      <c r="E268" s="162" t="s">
        <v>116</v>
      </c>
      <c r="F268" s="22">
        <f t="shared" si="96"/>
        <v>150</v>
      </c>
      <c r="G268" s="22">
        <f t="shared" si="96"/>
        <v>150</v>
      </c>
      <c r="H268" s="22">
        <f t="shared" si="96"/>
        <v>150</v>
      </c>
    </row>
    <row r="269" spans="1:8" ht="46.8" x14ac:dyDescent="0.25">
      <c r="A269" s="9" t="s">
        <v>19</v>
      </c>
      <c r="B269" s="23" t="s">
        <v>221</v>
      </c>
      <c r="C269" s="163">
        <v>1640000000</v>
      </c>
      <c r="D269" s="1"/>
      <c r="E269" s="48" t="s">
        <v>223</v>
      </c>
      <c r="F269" s="22">
        <f t="shared" si="96"/>
        <v>150</v>
      </c>
      <c r="G269" s="22">
        <f t="shared" si="96"/>
        <v>150</v>
      </c>
      <c r="H269" s="22">
        <f t="shared" si="96"/>
        <v>150</v>
      </c>
    </row>
    <row r="270" spans="1:8" ht="31.2" x14ac:dyDescent="0.25">
      <c r="A270" s="9" t="s">
        <v>19</v>
      </c>
      <c r="B270" s="23" t="s">
        <v>221</v>
      </c>
      <c r="C270" s="163">
        <v>1640100000</v>
      </c>
      <c r="D270" s="161"/>
      <c r="E270" s="162" t="s">
        <v>225</v>
      </c>
      <c r="F270" s="22">
        <f t="shared" si="96"/>
        <v>150</v>
      </c>
      <c r="G270" s="22">
        <f t="shared" si="96"/>
        <v>150</v>
      </c>
      <c r="H270" s="22">
        <f t="shared" si="96"/>
        <v>150</v>
      </c>
    </row>
    <row r="271" spans="1:8" x14ac:dyDescent="0.25">
      <c r="A271" s="9" t="s">
        <v>19</v>
      </c>
      <c r="B271" s="23" t="s">
        <v>221</v>
      </c>
      <c r="C271" s="163">
        <v>1640120510</v>
      </c>
      <c r="D271" s="161"/>
      <c r="E271" s="162" t="s">
        <v>227</v>
      </c>
      <c r="F271" s="22">
        <f t="shared" si="96"/>
        <v>150</v>
      </c>
      <c r="G271" s="22">
        <f t="shared" si="96"/>
        <v>150</v>
      </c>
      <c r="H271" s="22">
        <f t="shared" si="96"/>
        <v>150</v>
      </c>
    </row>
    <row r="272" spans="1:8" ht="31.2" x14ac:dyDescent="0.25">
      <c r="A272" s="9" t="s">
        <v>19</v>
      </c>
      <c r="B272" s="23" t="s">
        <v>221</v>
      </c>
      <c r="C272" s="163">
        <v>1640120510</v>
      </c>
      <c r="D272" s="163" t="s">
        <v>69</v>
      </c>
      <c r="E272" s="162" t="s">
        <v>95</v>
      </c>
      <c r="F272" s="22">
        <f t="shared" si="96"/>
        <v>150</v>
      </c>
      <c r="G272" s="22">
        <f t="shared" si="96"/>
        <v>150</v>
      </c>
      <c r="H272" s="22">
        <f t="shared" si="96"/>
        <v>150</v>
      </c>
    </row>
    <row r="273" spans="1:8" ht="31.2" x14ac:dyDescent="0.25">
      <c r="A273" s="9" t="s">
        <v>19</v>
      </c>
      <c r="B273" s="23" t="s">
        <v>221</v>
      </c>
      <c r="C273" s="163">
        <v>1640120510</v>
      </c>
      <c r="D273" s="161">
        <v>240</v>
      </c>
      <c r="E273" s="162" t="s">
        <v>251</v>
      </c>
      <c r="F273" s="22">
        <v>150</v>
      </c>
      <c r="G273" s="22">
        <v>150</v>
      </c>
      <c r="H273" s="22">
        <v>150</v>
      </c>
    </row>
    <row r="274" spans="1:8" x14ac:dyDescent="0.25">
      <c r="A274" s="9" t="s">
        <v>19</v>
      </c>
      <c r="B274" s="161" t="s">
        <v>38</v>
      </c>
      <c r="C274" s="161" t="s">
        <v>66</v>
      </c>
      <c r="D274" s="161" t="s">
        <v>66</v>
      </c>
      <c r="E274" s="162" t="s">
        <v>99</v>
      </c>
      <c r="F274" s="22">
        <f>F285+F275</f>
        <v>211.2</v>
      </c>
      <c r="G274" s="22">
        <f>G285+G275</f>
        <v>211.2</v>
      </c>
      <c r="H274" s="22">
        <f>H285+H275</f>
        <v>211.2</v>
      </c>
    </row>
    <row r="275" spans="1:8" ht="36" customHeight="1" x14ac:dyDescent="0.25">
      <c r="A275" s="9" t="s">
        <v>19</v>
      </c>
      <c r="B275" s="161" t="s">
        <v>38</v>
      </c>
      <c r="C275" s="163">
        <v>1100000000</v>
      </c>
      <c r="D275" s="161"/>
      <c r="E275" s="162" t="s">
        <v>197</v>
      </c>
      <c r="F275" s="22">
        <f>F276</f>
        <v>85.5</v>
      </c>
      <c r="G275" s="22">
        <f t="shared" ref="G275:H275" si="97">G276</f>
        <v>85.5</v>
      </c>
      <c r="H275" s="22">
        <f t="shared" si="97"/>
        <v>85.5</v>
      </c>
    </row>
    <row r="276" spans="1:8" ht="31.2" x14ac:dyDescent="0.25">
      <c r="A276" s="9" t="s">
        <v>19</v>
      </c>
      <c r="B276" s="161" t="s">
        <v>38</v>
      </c>
      <c r="C276" s="163">
        <v>1130000000</v>
      </c>
      <c r="D276" s="161"/>
      <c r="E276" s="162" t="s">
        <v>117</v>
      </c>
      <c r="F276" s="22">
        <f>F281+F277</f>
        <v>85.5</v>
      </c>
      <c r="G276" s="22">
        <f>G281+G277</f>
        <v>85.5</v>
      </c>
      <c r="H276" s="22">
        <f>H281+H277</f>
        <v>85.5</v>
      </c>
    </row>
    <row r="277" spans="1:8" ht="31.2" x14ac:dyDescent="0.25">
      <c r="A277" s="9" t="s">
        <v>19</v>
      </c>
      <c r="B277" s="161" t="s">
        <v>38</v>
      </c>
      <c r="C277" s="161">
        <v>1130200000</v>
      </c>
      <c r="D277" s="161"/>
      <c r="E277" s="162" t="s">
        <v>189</v>
      </c>
      <c r="F277" s="22">
        <f>F278</f>
        <v>15.7</v>
      </c>
      <c r="G277" s="22">
        <f t="shared" ref="G277:H279" si="98">G278</f>
        <v>15.7</v>
      </c>
      <c r="H277" s="22">
        <f t="shared" si="98"/>
        <v>15.7</v>
      </c>
    </row>
    <row r="278" spans="1:8" ht="31.2" x14ac:dyDescent="0.25">
      <c r="A278" s="9" t="s">
        <v>19</v>
      </c>
      <c r="B278" s="161" t="s">
        <v>38</v>
      </c>
      <c r="C278" s="161">
        <v>1130220270</v>
      </c>
      <c r="D278" s="161"/>
      <c r="E278" s="162" t="s">
        <v>190</v>
      </c>
      <c r="F278" s="22">
        <f>F279</f>
        <v>15.7</v>
      </c>
      <c r="G278" s="22">
        <f t="shared" si="98"/>
        <v>15.7</v>
      </c>
      <c r="H278" s="22">
        <f t="shared" si="98"/>
        <v>15.7</v>
      </c>
    </row>
    <row r="279" spans="1:8" x14ac:dyDescent="0.25">
      <c r="A279" s="9" t="s">
        <v>19</v>
      </c>
      <c r="B279" s="161" t="s">
        <v>38</v>
      </c>
      <c r="C279" s="161">
        <v>1130220270</v>
      </c>
      <c r="D279" s="163" t="s">
        <v>73</v>
      </c>
      <c r="E279" s="162" t="s">
        <v>74</v>
      </c>
      <c r="F279" s="22">
        <f>F280</f>
        <v>15.7</v>
      </c>
      <c r="G279" s="22">
        <f t="shared" si="98"/>
        <v>15.7</v>
      </c>
      <c r="H279" s="22">
        <f t="shared" si="98"/>
        <v>15.7</v>
      </c>
    </row>
    <row r="280" spans="1:8" x14ac:dyDescent="0.25">
      <c r="A280" s="9" t="s">
        <v>19</v>
      </c>
      <c r="B280" s="161" t="s">
        <v>38</v>
      </c>
      <c r="C280" s="161">
        <v>1130220270</v>
      </c>
      <c r="D280" s="161">
        <v>350</v>
      </c>
      <c r="E280" s="162" t="s">
        <v>164</v>
      </c>
      <c r="F280" s="22">
        <v>15.7</v>
      </c>
      <c r="G280" s="22">
        <v>15.7</v>
      </c>
      <c r="H280" s="22">
        <v>15.7</v>
      </c>
    </row>
    <row r="281" spans="1:8" ht="31.2" x14ac:dyDescent="0.25">
      <c r="A281" s="9" t="s">
        <v>19</v>
      </c>
      <c r="B281" s="161" t="s">
        <v>38</v>
      </c>
      <c r="C281" s="161">
        <v>1130400000</v>
      </c>
      <c r="D281" s="161"/>
      <c r="E281" s="162" t="s">
        <v>148</v>
      </c>
      <c r="F281" s="22">
        <f>F282</f>
        <v>69.8</v>
      </c>
      <c r="G281" s="22">
        <f t="shared" ref="G281:H283" si="99">G282</f>
        <v>69.8</v>
      </c>
      <c r="H281" s="22">
        <f t="shared" si="99"/>
        <v>69.8</v>
      </c>
    </row>
    <row r="282" spans="1:8" ht="31.2" x14ac:dyDescent="0.25">
      <c r="A282" s="9" t="s">
        <v>19</v>
      </c>
      <c r="B282" s="161" t="s">
        <v>38</v>
      </c>
      <c r="C282" s="161">
        <v>1130420290</v>
      </c>
      <c r="D282" s="161"/>
      <c r="E282" s="162" t="s">
        <v>149</v>
      </c>
      <c r="F282" s="22">
        <f>F283</f>
        <v>69.8</v>
      </c>
      <c r="G282" s="22">
        <f t="shared" si="99"/>
        <v>69.8</v>
      </c>
      <c r="H282" s="22">
        <f t="shared" si="99"/>
        <v>69.8</v>
      </c>
    </row>
    <row r="283" spans="1:8" ht="31.2" x14ac:dyDescent="0.25">
      <c r="A283" s="9" t="s">
        <v>19</v>
      </c>
      <c r="B283" s="161" t="s">
        <v>38</v>
      </c>
      <c r="C283" s="161">
        <v>1130420290</v>
      </c>
      <c r="D283" s="163" t="s">
        <v>69</v>
      </c>
      <c r="E283" s="162" t="s">
        <v>95</v>
      </c>
      <c r="F283" s="22">
        <f>F284</f>
        <v>69.8</v>
      </c>
      <c r="G283" s="22">
        <f t="shared" si="99"/>
        <v>69.8</v>
      </c>
      <c r="H283" s="22">
        <f t="shared" si="99"/>
        <v>69.8</v>
      </c>
    </row>
    <row r="284" spans="1:8" ht="31.2" x14ac:dyDescent="0.25">
      <c r="A284" s="9" t="s">
        <v>19</v>
      </c>
      <c r="B284" s="161" t="s">
        <v>38</v>
      </c>
      <c r="C284" s="161">
        <v>1130420290</v>
      </c>
      <c r="D284" s="163">
        <v>240</v>
      </c>
      <c r="E284" s="162" t="s">
        <v>251</v>
      </c>
      <c r="F284" s="22">
        <v>69.8</v>
      </c>
      <c r="G284" s="22">
        <v>69.8</v>
      </c>
      <c r="H284" s="22">
        <v>69.8</v>
      </c>
    </row>
    <row r="285" spans="1:8" ht="46.8" x14ac:dyDescent="0.25">
      <c r="A285" s="9" t="s">
        <v>19</v>
      </c>
      <c r="B285" s="161" t="s">
        <v>38</v>
      </c>
      <c r="C285" s="163">
        <v>1200000000</v>
      </c>
      <c r="D285" s="161"/>
      <c r="E285" s="162" t="s">
        <v>192</v>
      </c>
      <c r="F285" s="22">
        <f>F286</f>
        <v>125.7</v>
      </c>
      <c r="G285" s="22">
        <f t="shared" ref="G285:H289" si="100">G286</f>
        <v>125.7</v>
      </c>
      <c r="H285" s="22">
        <f t="shared" si="100"/>
        <v>125.7</v>
      </c>
    </row>
    <row r="286" spans="1:8" ht="31.2" x14ac:dyDescent="0.25">
      <c r="A286" s="9" t="s">
        <v>19</v>
      </c>
      <c r="B286" s="161" t="s">
        <v>38</v>
      </c>
      <c r="C286" s="163">
        <v>1240000000</v>
      </c>
      <c r="D286" s="10"/>
      <c r="E286" s="162" t="s">
        <v>138</v>
      </c>
      <c r="F286" s="22">
        <f>F287</f>
        <v>125.7</v>
      </c>
      <c r="G286" s="22">
        <f t="shared" si="100"/>
        <v>125.7</v>
      </c>
      <c r="H286" s="22">
        <f t="shared" si="100"/>
        <v>125.7</v>
      </c>
    </row>
    <row r="287" spans="1:8" ht="31.2" x14ac:dyDescent="0.25">
      <c r="A287" s="9" t="s">
        <v>19</v>
      </c>
      <c r="B287" s="161" t="s">
        <v>38</v>
      </c>
      <c r="C287" s="10" t="s">
        <v>140</v>
      </c>
      <c r="D287" s="10"/>
      <c r="E287" s="162" t="s">
        <v>148</v>
      </c>
      <c r="F287" s="22">
        <f>F288+F291+F294+F297</f>
        <v>125.7</v>
      </c>
      <c r="G287" s="22">
        <f t="shared" ref="G287:H287" si="101">G288+G291+G294+G297</f>
        <v>125.7</v>
      </c>
      <c r="H287" s="22">
        <f t="shared" si="101"/>
        <v>125.7</v>
      </c>
    </row>
    <row r="288" spans="1:8" x14ac:dyDescent="0.25">
      <c r="A288" s="9" t="s">
        <v>19</v>
      </c>
      <c r="B288" s="2" t="s">
        <v>38</v>
      </c>
      <c r="C288" s="10" t="s">
        <v>220</v>
      </c>
      <c r="D288" s="11"/>
      <c r="E288" s="162" t="s">
        <v>151</v>
      </c>
      <c r="F288" s="22">
        <f>F289</f>
        <v>52.9</v>
      </c>
      <c r="G288" s="22">
        <f t="shared" si="100"/>
        <v>52.9</v>
      </c>
      <c r="H288" s="22">
        <f t="shared" si="100"/>
        <v>52.9</v>
      </c>
    </row>
    <row r="289" spans="1:8" ht="31.2" x14ac:dyDescent="0.25">
      <c r="A289" s="9" t="s">
        <v>19</v>
      </c>
      <c r="B289" s="2" t="s">
        <v>38</v>
      </c>
      <c r="C289" s="10" t="s">
        <v>220</v>
      </c>
      <c r="D289" s="163" t="s">
        <v>69</v>
      </c>
      <c r="E289" s="162" t="s">
        <v>95</v>
      </c>
      <c r="F289" s="22">
        <f>F290</f>
        <v>52.9</v>
      </c>
      <c r="G289" s="22">
        <f t="shared" si="100"/>
        <v>52.9</v>
      </c>
      <c r="H289" s="22">
        <f t="shared" si="100"/>
        <v>52.9</v>
      </c>
    </row>
    <row r="290" spans="1:8" ht="31.2" x14ac:dyDescent="0.25">
      <c r="A290" s="9" t="s">
        <v>19</v>
      </c>
      <c r="B290" s="2" t="s">
        <v>38</v>
      </c>
      <c r="C290" s="10" t="s">
        <v>220</v>
      </c>
      <c r="D290" s="163">
        <v>240</v>
      </c>
      <c r="E290" s="162" t="s">
        <v>251</v>
      </c>
      <c r="F290" s="22">
        <v>52.9</v>
      </c>
      <c r="G290" s="22">
        <v>52.9</v>
      </c>
      <c r="H290" s="22">
        <v>52.9</v>
      </c>
    </row>
    <row r="291" spans="1:8" ht="31.2" x14ac:dyDescent="0.25">
      <c r="A291" s="9" t="s">
        <v>19</v>
      </c>
      <c r="B291" s="161" t="s">
        <v>38</v>
      </c>
      <c r="C291" s="10" t="s">
        <v>142</v>
      </c>
      <c r="D291" s="10"/>
      <c r="E291" s="162" t="s">
        <v>141</v>
      </c>
      <c r="F291" s="22">
        <f>F292</f>
        <v>22.8</v>
      </c>
      <c r="G291" s="22">
        <f t="shared" ref="G291:H292" si="102">G292</f>
        <v>22.8</v>
      </c>
      <c r="H291" s="22">
        <f t="shared" si="102"/>
        <v>22.8</v>
      </c>
    </row>
    <row r="292" spans="1:8" ht="31.2" x14ac:dyDescent="0.25">
      <c r="A292" s="9" t="s">
        <v>19</v>
      </c>
      <c r="B292" s="161" t="s">
        <v>38</v>
      </c>
      <c r="C292" s="10" t="s">
        <v>142</v>
      </c>
      <c r="D292" s="163" t="s">
        <v>69</v>
      </c>
      <c r="E292" s="162" t="s">
        <v>95</v>
      </c>
      <c r="F292" s="22">
        <f>F293</f>
        <v>22.8</v>
      </c>
      <c r="G292" s="22">
        <f t="shared" si="102"/>
        <v>22.8</v>
      </c>
      <c r="H292" s="22">
        <f t="shared" si="102"/>
        <v>22.8</v>
      </c>
    </row>
    <row r="293" spans="1:8" ht="31.2" x14ac:dyDescent="0.25">
      <c r="A293" s="9" t="s">
        <v>19</v>
      </c>
      <c r="B293" s="161" t="s">
        <v>38</v>
      </c>
      <c r="C293" s="10" t="s">
        <v>142</v>
      </c>
      <c r="D293" s="161">
        <v>240</v>
      </c>
      <c r="E293" s="162" t="s">
        <v>251</v>
      </c>
      <c r="F293" s="22">
        <v>22.8</v>
      </c>
      <c r="G293" s="22">
        <v>22.8</v>
      </c>
      <c r="H293" s="22">
        <v>22.8</v>
      </c>
    </row>
    <row r="294" spans="1:8" ht="31.2" x14ac:dyDescent="0.25">
      <c r="A294" s="9" t="s">
        <v>19</v>
      </c>
      <c r="B294" s="161" t="s">
        <v>38</v>
      </c>
      <c r="C294" s="10" t="s">
        <v>144</v>
      </c>
      <c r="D294" s="10"/>
      <c r="E294" s="162" t="s">
        <v>143</v>
      </c>
      <c r="F294" s="22">
        <f>F295</f>
        <v>14</v>
      </c>
      <c r="G294" s="22">
        <f t="shared" ref="G294:H295" si="103">G295</f>
        <v>14</v>
      </c>
      <c r="H294" s="22">
        <f t="shared" si="103"/>
        <v>14</v>
      </c>
    </row>
    <row r="295" spans="1:8" ht="31.2" x14ac:dyDescent="0.25">
      <c r="A295" s="9" t="s">
        <v>19</v>
      </c>
      <c r="B295" s="161" t="s">
        <v>38</v>
      </c>
      <c r="C295" s="10" t="s">
        <v>144</v>
      </c>
      <c r="D295" s="163" t="s">
        <v>69</v>
      </c>
      <c r="E295" s="162" t="s">
        <v>95</v>
      </c>
      <c r="F295" s="22">
        <f>F296</f>
        <v>14</v>
      </c>
      <c r="G295" s="22">
        <f t="shared" si="103"/>
        <v>14</v>
      </c>
      <c r="H295" s="22">
        <f t="shared" si="103"/>
        <v>14</v>
      </c>
    </row>
    <row r="296" spans="1:8" ht="31.2" x14ac:dyDescent="0.25">
      <c r="A296" s="9" t="s">
        <v>19</v>
      </c>
      <c r="B296" s="161" t="s">
        <v>38</v>
      </c>
      <c r="C296" s="10" t="s">
        <v>144</v>
      </c>
      <c r="D296" s="161">
        <v>240</v>
      </c>
      <c r="E296" s="162" t="s">
        <v>251</v>
      </c>
      <c r="F296" s="22">
        <v>14</v>
      </c>
      <c r="G296" s="22">
        <v>14</v>
      </c>
      <c r="H296" s="22">
        <v>14</v>
      </c>
    </row>
    <row r="297" spans="1:8" x14ac:dyDescent="0.25">
      <c r="A297" s="9" t="s">
        <v>19</v>
      </c>
      <c r="B297" s="161" t="s">
        <v>38</v>
      </c>
      <c r="C297" s="10" t="s">
        <v>222</v>
      </c>
      <c r="D297" s="10"/>
      <c r="E297" s="162" t="s">
        <v>145</v>
      </c>
      <c r="F297" s="22">
        <f>F298</f>
        <v>36</v>
      </c>
      <c r="G297" s="22">
        <f t="shared" ref="G297:H298" si="104">G298</f>
        <v>36</v>
      </c>
      <c r="H297" s="22">
        <f t="shared" si="104"/>
        <v>36</v>
      </c>
    </row>
    <row r="298" spans="1:8" x14ac:dyDescent="0.25">
      <c r="A298" s="9" t="s">
        <v>19</v>
      </c>
      <c r="B298" s="161" t="s">
        <v>38</v>
      </c>
      <c r="C298" s="10" t="s">
        <v>222</v>
      </c>
      <c r="D298" s="163" t="s">
        <v>73</v>
      </c>
      <c r="E298" s="162" t="s">
        <v>74</v>
      </c>
      <c r="F298" s="22">
        <f>F299</f>
        <v>36</v>
      </c>
      <c r="G298" s="22">
        <f t="shared" si="104"/>
        <v>36</v>
      </c>
      <c r="H298" s="22">
        <f t="shared" si="104"/>
        <v>36</v>
      </c>
    </row>
    <row r="299" spans="1:8" x14ac:dyDescent="0.25">
      <c r="A299" s="9" t="s">
        <v>19</v>
      </c>
      <c r="B299" s="161" t="s">
        <v>38</v>
      </c>
      <c r="C299" s="10" t="s">
        <v>222</v>
      </c>
      <c r="D299" s="10" t="s">
        <v>146</v>
      </c>
      <c r="E299" s="162" t="s">
        <v>147</v>
      </c>
      <c r="F299" s="22">
        <v>36</v>
      </c>
      <c r="G299" s="22">
        <v>36</v>
      </c>
      <c r="H299" s="22">
        <v>36</v>
      </c>
    </row>
    <row r="300" spans="1:8" x14ac:dyDescent="0.25">
      <c r="A300" s="161" t="s">
        <v>19</v>
      </c>
      <c r="B300" s="161" t="s">
        <v>41</v>
      </c>
      <c r="C300" s="161" t="s">
        <v>66</v>
      </c>
      <c r="D300" s="161" t="s">
        <v>66</v>
      </c>
      <c r="E300" s="43" t="s">
        <v>82</v>
      </c>
      <c r="F300" s="22">
        <f>F301</f>
        <v>38565.199999999997</v>
      </c>
      <c r="G300" s="22">
        <f t="shared" ref="G300" si="105">G301</f>
        <v>37080.099999999991</v>
      </c>
      <c r="H300" s="22">
        <f>H301</f>
        <v>37080.099999999991</v>
      </c>
    </row>
    <row r="301" spans="1:8" x14ac:dyDescent="0.25">
      <c r="A301" s="161" t="s">
        <v>19</v>
      </c>
      <c r="B301" s="161" t="s">
        <v>42</v>
      </c>
      <c r="C301" s="161" t="s">
        <v>66</v>
      </c>
      <c r="D301" s="161" t="s">
        <v>66</v>
      </c>
      <c r="E301" s="162" t="s">
        <v>13</v>
      </c>
      <c r="F301" s="22">
        <f>F302+F339+F349</f>
        <v>38565.199999999997</v>
      </c>
      <c r="G301" s="22">
        <f t="shared" ref="G301:H301" si="106">G302+G339+G349</f>
        <v>37080.099999999991</v>
      </c>
      <c r="H301" s="22">
        <f t="shared" si="106"/>
        <v>37080.099999999991</v>
      </c>
    </row>
    <row r="302" spans="1:8" ht="46.8" x14ac:dyDescent="0.25">
      <c r="A302" s="161" t="s">
        <v>19</v>
      </c>
      <c r="B302" s="161" t="s">
        <v>42</v>
      </c>
      <c r="C302" s="163">
        <v>1200000000</v>
      </c>
      <c r="D302" s="161"/>
      <c r="E302" s="162" t="s">
        <v>192</v>
      </c>
      <c r="F302" s="22">
        <f>F303+F318</f>
        <v>37084</v>
      </c>
      <c r="G302" s="22">
        <f>G303+G318</f>
        <v>36549.099999999991</v>
      </c>
      <c r="H302" s="22">
        <f>H303+H318</f>
        <v>36549.099999999991</v>
      </c>
    </row>
    <row r="303" spans="1:8" ht="31.2" x14ac:dyDescent="0.25">
      <c r="A303" s="161" t="s">
        <v>19</v>
      </c>
      <c r="B303" s="161" t="s">
        <v>42</v>
      </c>
      <c r="C303" s="163">
        <v>1210000000</v>
      </c>
      <c r="D303" s="161"/>
      <c r="E303" s="162" t="s">
        <v>205</v>
      </c>
      <c r="F303" s="22">
        <f>F304+F314</f>
        <v>12545.599999999999</v>
      </c>
      <c r="G303" s="22">
        <f>G304+G314</f>
        <v>12465.599999999999</v>
      </c>
      <c r="H303" s="22">
        <f>H304+H314</f>
        <v>12465.599999999999</v>
      </c>
    </row>
    <row r="304" spans="1:8" ht="31.2" x14ac:dyDescent="0.25">
      <c r="A304" s="161" t="s">
        <v>19</v>
      </c>
      <c r="B304" s="161" t="s">
        <v>42</v>
      </c>
      <c r="C304" s="163">
        <v>1210100000</v>
      </c>
      <c r="D304" s="161"/>
      <c r="E304" s="162" t="s">
        <v>206</v>
      </c>
      <c r="F304" s="22">
        <f>F308+F305+F311</f>
        <v>12465.599999999999</v>
      </c>
      <c r="G304" s="22">
        <f t="shared" ref="G304:H304" si="107">G308+G305+G311</f>
        <v>12465.599999999999</v>
      </c>
      <c r="H304" s="22">
        <f t="shared" si="107"/>
        <v>12465.599999999999</v>
      </c>
    </row>
    <row r="305" spans="1:8" ht="46.8" x14ac:dyDescent="0.3">
      <c r="A305" s="161" t="s">
        <v>19</v>
      </c>
      <c r="B305" s="161" t="s">
        <v>42</v>
      </c>
      <c r="C305" s="163">
        <v>1210110680</v>
      </c>
      <c r="D305" s="161"/>
      <c r="E305" s="64" t="s">
        <v>285</v>
      </c>
      <c r="F305" s="22">
        <f>F306</f>
        <v>4381.3999999999996</v>
      </c>
      <c r="G305" s="22">
        <f t="shared" ref="G305:H306" si="108">G306</f>
        <v>4381.3999999999996</v>
      </c>
      <c r="H305" s="22">
        <f t="shared" si="108"/>
        <v>4381.3999999999996</v>
      </c>
    </row>
    <row r="306" spans="1:8" ht="31.2" x14ac:dyDescent="0.25">
      <c r="A306" s="161" t="s">
        <v>19</v>
      </c>
      <c r="B306" s="161" t="s">
        <v>42</v>
      </c>
      <c r="C306" s="163">
        <v>1210110680</v>
      </c>
      <c r="D306" s="163" t="s">
        <v>97</v>
      </c>
      <c r="E306" s="57" t="s">
        <v>98</v>
      </c>
      <c r="F306" s="22">
        <f>F307</f>
        <v>4381.3999999999996</v>
      </c>
      <c r="G306" s="22">
        <f t="shared" si="108"/>
        <v>4381.3999999999996</v>
      </c>
      <c r="H306" s="22">
        <f t="shared" si="108"/>
        <v>4381.3999999999996</v>
      </c>
    </row>
    <row r="307" spans="1:8" x14ac:dyDescent="0.25">
      <c r="A307" s="161" t="s">
        <v>19</v>
      </c>
      <c r="B307" s="161" t="s">
        <v>42</v>
      </c>
      <c r="C307" s="163">
        <v>1210110680</v>
      </c>
      <c r="D307" s="161">
        <v>610</v>
      </c>
      <c r="E307" s="57" t="s">
        <v>106</v>
      </c>
      <c r="F307" s="22">
        <v>4381.3999999999996</v>
      </c>
      <c r="G307" s="22">
        <v>4381.3999999999996</v>
      </c>
      <c r="H307" s="22">
        <v>4381.3999999999996</v>
      </c>
    </row>
    <row r="308" spans="1:8" ht="31.2" x14ac:dyDescent="0.25">
      <c r="A308" s="161" t="s">
        <v>19</v>
      </c>
      <c r="B308" s="161" t="s">
        <v>42</v>
      </c>
      <c r="C308" s="163">
        <v>1210120010</v>
      </c>
      <c r="D308" s="161"/>
      <c r="E308" s="162" t="s">
        <v>126</v>
      </c>
      <c r="F308" s="22">
        <f>F309</f>
        <v>8039.9</v>
      </c>
      <c r="G308" s="22">
        <f t="shared" ref="G308:H309" si="109">G309</f>
        <v>8039.9</v>
      </c>
      <c r="H308" s="22">
        <f t="shared" si="109"/>
        <v>8039.9</v>
      </c>
    </row>
    <row r="309" spans="1:8" ht="31.2" x14ac:dyDescent="0.25">
      <c r="A309" s="161" t="s">
        <v>19</v>
      </c>
      <c r="B309" s="161" t="s">
        <v>42</v>
      </c>
      <c r="C309" s="163">
        <v>1210120010</v>
      </c>
      <c r="D309" s="163" t="s">
        <v>97</v>
      </c>
      <c r="E309" s="162" t="s">
        <v>98</v>
      </c>
      <c r="F309" s="22">
        <f>F310</f>
        <v>8039.9</v>
      </c>
      <c r="G309" s="22">
        <f t="shared" si="109"/>
        <v>8039.9</v>
      </c>
      <c r="H309" s="22">
        <f t="shared" si="109"/>
        <v>8039.9</v>
      </c>
    </row>
    <row r="310" spans="1:8" x14ac:dyDescent="0.25">
      <c r="A310" s="161" t="s">
        <v>19</v>
      </c>
      <c r="B310" s="161" t="s">
        <v>42</v>
      </c>
      <c r="C310" s="163">
        <v>1210120010</v>
      </c>
      <c r="D310" s="161">
        <v>610</v>
      </c>
      <c r="E310" s="162" t="s">
        <v>106</v>
      </c>
      <c r="F310" s="22">
        <v>8039.9</v>
      </c>
      <c r="G310" s="22">
        <v>8039.9</v>
      </c>
      <c r="H310" s="22">
        <v>8039.9</v>
      </c>
    </row>
    <row r="311" spans="1:8" ht="46.8" x14ac:dyDescent="0.3">
      <c r="A311" s="161" t="s">
        <v>19</v>
      </c>
      <c r="B311" s="161" t="s">
        <v>42</v>
      </c>
      <c r="C311" s="163" t="s">
        <v>298</v>
      </c>
      <c r="D311" s="161"/>
      <c r="E311" s="64" t="s">
        <v>299</v>
      </c>
      <c r="F311" s="22">
        <f>F312</f>
        <v>44.3</v>
      </c>
      <c r="G311" s="22">
        <f t="shared" ref="G311:H312" si="110">G312</f>
        <v>44.3</v>
      </c>
      <c r="H311" s="22">
        <f t="shared" si="110"/>
        <v>44.3</v>
      </c>
    </row>
    <row r="312" spans="1:8" ht="31.2" x14ac:dyDescent="0.25">
      <c r="A312" s="161" t="s">
        <v>19</v>
      </c>
      <c r="B312" s="161" t="s">
        <v>42</v>
      </c>
      <c r="C312" s="163" t="s">
        <v>298</v>
      </c>
      <c r="D312" s="163" t="s">
        <v>97</v>
      </c>
      <c r="E312" s="57" t="s">
        <v>98</v>
      </c>
      <c r="F312" s="22">
        <f>F313</f>
        <v>44.3</v>
      </c>
      <c r="G312" s="22">
        <f t="shared" si="110"/>
        <v>44.3</v>
      </c>
      <c r="H312" s="22">
        <f t="shared" si="110"/>
        <v>44.3</v>
      </c>
    </row>
    <row r="313" spans="1:8" x14ac:dyDescent="0.25">
      <c r="A313" s="161" t="s">
        <v>19</v>
      </c>
      <c r="B313" s="161" t="s">
        <v>42</v>
      </c>
      <c r="C313" s="163" t="s">
        <v>298</v>
      </c>
      <c r="D313" s="161">
        <v>610</v>
      </c>
      <c r="E313" s="57" t="s">
        <v>106</v>
      </c>
      <c r="F313" s="22">
        <v>44.3</v>
      </c>
      <c r="G313" s="22">
        <v>44.3</v>
      </c>
      <c r="H313" s="22">
        <v>44.3</v>
      </c>
    </row>
    <row r="314" spans="1:8" ht="31.2" x14ac:dyDescent="0.25">
      <c r="A314" s="161" t="s">
        <v>19</v>
      </c>
      <c r="B314" s="161" t="s">
        <v>42</v>
      </c>
      <c r="C314" s="163">
        <v>1210300000</v>
      </c>
      <c r="D314" s="161"/>
      <c r="E314" s="162" t="s">
        <v>207</v>
      </c>
      <c r="F314" s="22">
        <f>F315</f>
        <v>80</v>
      </c>
      <c r="G314" s="22">
        <f t="shared" ref="G314:H314" si="111">G315</f>
        <v>0</v>
      </c>
      <c r="H314" s="22">
        <f t="shared" si="111"/>
        <v>0</v>
      </c>
    </row>
    <row r="315" spans="1:8" x14ac:dyDescent="0.25">
      <c r="A315" s="161" t="s">
        <v>19</v>
      </c>
      <c r="B315" s="161" t="s">
        <v>42</v>
      </c>
      <c r="C315" s="161">
        <v>1210320010</v>
      </c>
      <c r="D315" s="161"/>
      <c r="E315" s="50" t="s">
        <v>248</v>
      </c>
      <c r="F315" s="22">
        <f>F316</f>
        <v>80</v>
      </c>
      <c r="G315" s="22">
        <f t="shared" ref="G315:H316" si="112">G316</f>
        <v>0</v>
      </c>
      <c r="H315" s="22">
        <f t="shared" si="112"/>
        <v>0</v>
      </c>
    </row>
    <row r="316" spans="1:8" ht="31.2" x14ac:dyDescent="0.25">
      <c r="A316" s="161" t="s">
        <v>19</v>
      </c>
      <c r="B316" s="161" t="s">
        <v>42</v>
      </c>
      <c r="C316" s="161">
        <v>1210320010</v>
      </c>
      <c r="D316" s="163" t="s">
        <v>97</v>
      </c>
      <c r="E316" s="162" t="s">
        <v>98</v>
      </c>
      <c r="F316" s="22">
        <f>F317</f>
        <v>80</v>
      </c>
      <c r="G316" s="22">
        <f t="shared" si="112"/>
        <v>0</v>
      </c>
      <c r="H316" s="22">
        <f t="shared" si="112"/>
        <v>0</v>
      </c>
    </row>
    <row r="317" spans="1:8" x14ac:dyDescent="0.25">
      <c r="A317" s="161" t="s">
        <v>19</v>
      </c>
      <c r="B317" s="161" t="s">
        <v>42</v>
      </c>
      <c r="C317" s="161">
        <v>1210320010</v>
      </c>
      <c r="D317" s="161">
        <v>610</v>
      </c>
      <c r="E317" s="162" t="s">
        <v>106</v>
      </c>
      <c r="F317" s="22">
        <v>80</v>
      </c>
      <c r="G317" s="22">
        <v>0</v>
      </c>
      <c r="H317" s="22">
        <v>0</v>
      </c>
    </row>
    <row r="318" spans="1:8" ht="31.2" x14ac:dyDescent="0.25">
      <c r="A318" s="161" t="s">
        <v>19</v>
      </c>
      <c r="B318" s="161" t="s">
        <v>42</v>
      </c>
      <c r="C318" s="163">
        <v>1220000000</v>
      </c>
      <c r="D318" s="161"/>
      <c r="E318" s="162" t="s">
        <v>150</v>
      </c>
      <c r="F318" s="22">
        <f>F319+F333+F329</f>
        <v>24538.399999999998</v>
      </c>
      <c r="G318" s="22">
        <f t="shared" ref="G318:H318" si="113">G319+G333+G329</f>
        <v>24083.499999999996</v>
      </c>
      <c r="H318" s="22">
        <f t="shared" si="113"/>
        <v>24083.499999999996</v>
      </c>
    </row>
    <row r="319" spans="1:8" ht="34.5" customHeight="1" x14ac:dyDescent="0.25">
      <c r="A319" s="161" t="s">
        <v>19</v>
      </c>
      <c r="B319" s="161" t="s">
        <v>42</v>
      </c>
      <c r="C319" s="161">
        <v>1220100000</v>
      </c>
      <c r="D319" s="161"/>
      <c r="E319" s="162" t="s">
        <v>208</v>
      </c>
      <c r="F319" s="22">
        <f>F323+F320+F326</f>
        <v>23212.699999999997</v>
      </c>
      <c r="G319" s="22">
        <f t="shared" ref="G319:H319" si="114">G323+G320+G326</f>
        <v>23212.699999999997</v>
      </c>
      <c r="H319" s="22">
        <f t="shared" si="114"/>
        <v>23212.699999999997</v>
      </c>
    </row>
    <row r="320" spans="1:8" ht="46.8" x14ac:dyDescent="0.3">
      <c r="A320" s="161" t="s">
        <v>19</v>
      </c>
      <c r="B320" s="161" t="s">
        <v>42</v>
      </c>
      <c r="C320" s="161">
        <v>1220110680</v>
      </c>
      <c r="D320" s="161"/>
      <c r="E320" s="64" t="s">
        <v>285</v>
      </c>
      <c r="F320" s="22">
        <f>F321</f>
        <v>8811.4</v>
      </c>
      <c r="G320" s="22">
        <f t="shared" ref="G320:H321" si="115">G321</f>
        <v>8811.4</v>
      </c>
      <c r="H320" s="22">
        <f t="shared" si="115"/>
        <v>8811.4</v>
      </c>
    </row>
    <row r="321" spans="1:8" ht="31.2" x14ac:dyDescent="0.25">
      <c r="A321" s="161" t="s">
        <v>19</v>
      </c>
      <c r="B321" s="161" t="s">
        <v>42</v>
      </c>
      <c r="C321" s="161">
        <v>1220110680</v>
      </c>
      <c r="D321" s="163" t="s">
        <v>97</v>
      </c>
      <c r="E321" s="57" t="s">
        <v>98</v>
      </c>
      <c r="F321" s="22">
        <f>F322</f>
        <v>8811.4</v>
      </c>
      <c r="G321" s="22">
        <f t="shared" si="115"/>
        <v>8811.4</v>
      </c>
      <c r="H321" s="22">
        <f t="shared" si="115"/>
        <v>8811.4</v>
      </c>
    </row>
    <row r="322" spans="1:8" x14ac:dyDescent="0.25">
      <c r="A322" s="161" t="s">
        <v>19</v>
      </c>
      <c r="B322" s="161" t="s">
        <v>42</v>
      </c>
      <c r="C322" s="161">
        <v>1220110680</v>
      </c>
      <c r="D322" s="161">
        <v>610</v>
      </c>
      <c r="E322" s="57" t="s">
        <v>106</v>
      </c>
      <c r="F322" s="22">
        <v>8811.4</v>
      </c>
      <c r="G322" s="22">
        <v>8811.4</v>
      </c>
      <c r="H322" s="22">
        <v>8811.4</v>
      </c>
    </row>
    <row r="323" spans="1:8" ht="31.2" x14ac:dyDescent="0.25">
      <c r="A323" s="161" t="s">
        <v>19</v>
      </c>
      <c r="B323" s="161" t="s">
        <v>42</v>
      </c>
      <c r="C323" s="161">
        <v>1220120010</v>
      </c>
      <c r="D323" s="161"/>
      <c r="E323" s="162" t="s">
        <v>126</v>
      </c>
      <c r="F323" s="22">
        <f>F324</f>
        <v>14312.3</v>
      </c>
      <c r="G323" s="22">
        <f t="shared" ref="G323:H324" si="116">G324</f>
        <v>14312.3</v>
      </c>
      <c r="H323" s="22">
        <f t="shared" si="116"/>
        <v>14312.3</v>
      </c>
    </row>
    <row r="324" spans="1:8" ht="31.2" x14ac:dyDescent="0.25">
      <c r="A324" s="161" t="s">
        <v>19</v>
      </c>
      <c r="B324" s="161" t="s">
        <v>42</v>
      </c>
      <c r="C324" s="161">
        <v>1220120010</v>
      </c>
      <c r="D324" s="163" t="s">
        <v>97</v>
      </c>
      <c r="E324" s="162" t="s">
        <v>98</v>
      </c>
      <c r="F324" s="22">
        <f>F325</f>
        <v>14312.3</v>
      </c>
      <c r="G324" s="22">
        <f t="shared" si="116"/>
        <v>14312.3</v>
      </c>
      <c r="H324" s="22">
        <f t="shared" si="116"/>
        <v>14312.3</v>
      </c>
    </row>
    <row r="325" spans="1:8" x14ac:dyDescent="0.25">
      <c r="A325" s="161" t="s">
        <v>19</v>
      </c>
      <c r="B325" s="161" t="s">
        <v>42</v>
      </c>
      <c r="C325" s="161">
        <v>1220120010</v>
      </c>
      <c r="D325" s="161">
        <v>610</v>
      </c>
      <c r="E325" s="162" t="s">
        <v>106</v>
      </c>
      <c r="F325" s="22">
        <v>14312.3</v>
      </c>
      <c r="G325" s="22">
        <v>14312.3</v>
      </c>
      <c r="H325" s="22">
        <v>14312.3</v>
      </c>
    </row>
    <row r="326" spans="1:8" ht="46.8" x14ac:dyDescent="0.3">
      <c r="A326" s="161" t="s">
        <v>19</v>
      </c>
      <c r="B326" s="161" t="s">
        <v>42</v>
      </c>
      <c r="C326" s="161" t="s">
        <v>300</v>
      </c>
      <c r="D326" s="161"/>
      <c r="E326" s="64" t="s">
        <v>299</v>
      </c>
      <c r="F326" s="22">
        <f>F327</f>
        <v>89</v>
      </c>
      <c r="G326" s="22">
        <f t="shared" ref="G326:H327" si="117">G327</f>
        <v>89</v>
      </c>
      <c r="H326" s="22">
        <f t="shared" si="117"/>
        <v>89</v>
      </c>
    </row>
    <row r="327" spans="1:8" ht="31.2" x14ac:dyDescent="0.25">
      <c r="A327" s="161" t="s">
        <v>19</v>
      </c>
      <c r="B327" s="161" t="s">
        <v>42</v>
      </c>
      <c r="C327" s="161" t="s">
        <v>300</v>
      </c>
      <c r="D327" s="163" t="s">
        <v>97</v>
      </c>
      <c r="E327" s="57" t="s">
        <v>98</v>
      </c>
      <c r="F327" s="22">
        <f>F328</f>
        <v>89</v>
      </c>
      <c r="G327" s="22">
        <f t="shared" si="117"/>
        <v>89</v>
      </c>
      <c r="H327" s="22">
        <f t="shared" si="117"/>
        <v>89</v>
      </c>
    </row>
    <row r="328" spans="1:8" x14ac:dyDescent="0.25">
      <c r="A328" s="161" t="s">
        <v>19</v>
      </c>
      <c r="B328" s="161" t="s">
        <v>42</v>
      </c>
      <c r="C328" s="161" t="s">
        <v>300</v>
      </c>
      <c r="D328" s="161">
        <v>610</v>
      </c>
      <c r="E328" s="57" t="s">
        <v>106</v>
      </c>
      <c r="F328" s="22">
        <v>89</v>
      </c>
      <c r="G328" s="22">
        <v>89</v>
      </c>
      <c r="H328" s="22">
        <v>89</v>
      </c>
    </row>
    <row r="329" spans="1:8" ht="46.8" x14ac:dyDescent="0.25">
      <c r="A329" s="161" t="s">
        <v>19</v>
      </c>
      <c r="B329" s="161" t="s">
        <v>42</v>
      </c>
      <c r="C329" s="161">
        <v>1220300000</v>
      </c>
      <c r="D329" s="161"/>
      <c r="E329" s="57" t="s">
        <v>307</v>
      </c>
      <c r="F329" s="22">
        <f>F330</f>
        <v>40.9</v>
      </c>
      <c r="G329" s="22">
        <f t="shared" ref="G329:H331" si="118">G330</f>
        <v>0</v>
      </c>
      <c r="H329" s="22">
        <f t="shared" si="118"/>
        <v>0</v>
      </c>
    </row>
    <row r="330" spans="1:8" ht="31.5" customHeight="1" x14ac:dyDescent="0.25">
      <c r="A330" s="161" t="s">
        <v>19</v>
      </c>
      <c r="B330" s="161" t="s">
        <v>42</v>
      </c>
      <c r="C330" s="161" t="s">
        <v>308</v>
      </c>
      <c r="D330" s="161"/>
      <c r="E330" s="57" t="s">
        <v>309</v>
      </c>
      <c r="F330" s="22">
        <f>F331</f>
        <v>40.9</v>
      </c>
      <c r="G330" s="22">
        <f t="shared" si="118"/>
        <v>0</v>
      </c>
      <c r="H330" s="22">
        <f t="shared" si="118"/>
        <v>0</v>
      </c>
    </row>
    <row r="331" spans="1:8" ht="31.2" x14ac:dyDescent="0.25">
      <c r="A331" s="161" t="s">
        <v>19</v>
      </c>
      <c r="B331" s="161" t="s">
        <v>42</v>
      </c>
      <c r="C331" s="161" t="s">
        <v>308</v>
      </c>
      <c r="D331" s="163" t="s">
        <v>97</v>
      </c>
      <c r="E331" s="57" t="s">
        <v>98</v>
      </c>
      <c r="F331" s="22">
        <f>F332</f>
        <v>40.9</v>
      </c>
      <c r="G331" s="22">
        <f t="shared" si="118"/>
        <v>0</v>
      </c>
      <c r="H331" s="22">
        <f t="shared" si="118"/>
        <v>0</v>
      </c>
    </row>
    <row r="332" spans="1:8" x14ac:dyDescent="0.25">
      <c r="A332" s="161" t="s">
        <v>19</v>
      </c>
      <c r="B332" s="161" t="s">
        <v>42</v>
      </c>
      <c r="C332" s="161" t="s">
        <v>308</v>
      </c>
      <c r="D332" s="161">
        <v>610</v>
      </c>
      <c r="E332" s="57" t="s">
        <v>106</v>
      </c>
      <c r="F332" s="22">
        <v>40.9</v>
      </c>
      <c r="G332" s="22">
        <v>0</v>
      </c>
      <c r="H332" s="22">
        <v>0</v>
      </c>
    </row>
    <row r="333" spans="1:8" ht="31.2" x14ac:dyDescent="0.25">
      <c r="A333" s="161" t="s">
        <v>19</v>
      </c>
      <c r="B333" s="161" t="s">
        <v>42</v>
      </c>
      <c r="C333" s="161">
        <v>1220500000</v>
      </c>
      <c r="D333" s="161"/>
      <c r="E333" s="162" t="s">
        <v>209</v>
      </c>
      <c r="F333" s="22">
        <f>F334</f>
        <v>1284.8</v>
      </c>
      <c r="G333" s="22">
        <f t="shared" ref="G333:H337" si="119">G334</f>
        <v>870.8</v>
      </c>
      <c r="H333" s="22">
        <f t="shared" si="119"/>
        <v>870.8</v>
      </c>
    </row>
    <row r="334" spans="1:8" x14ac:dyDescent="0.25">
      <c r="A334" s="161" t="s">
        <v>19</v>
      </c>
      <c r="B334" s="161" t="s">
        <v>42</v>
      </c>
      <c r="C334" s="161">
        <v>1220520320</v>
      </c>
      <c r="D334" s="161"/>
      <c r="E334" s="162" t="s">
        <v>151</v>
      </c>
      <c r="F334" s="22">
        <f>F337+F335</f>
        <v>1284.8</v>
      </c>
      <c r="G334" s="22">
        <f t="shared" ref="G334:H334" si="120">G337+G335</f>
        <v>870.8</v>
      </c>
      <c r="H334" s="22">
        <f t="shared" si="120"/>
        <v>870.8</v>
      </c>
    </row>
    <row r="335" spans="1:8" ht="31.2" x14ac:dyDescent="0.25">
      <c r="A335" s="161" t="s">
        <v>19</v>
      </c>
      <c r="B335" s="161" t="s">
        <v>42</v>
      </c>
      <c r="C335" s="161">
        <v>1220520320</v>
      </c>
      <c r="D335" s="163" t="s">
        <v>69</v>
      </c>
      <c r="E335" s="162" t="s">
        <v>95</v>
      </c>
      <c r="F335" s="22">
        <f>F336</f>
        <v>24</v>
      </c>
      <c r="G335" s="22">
        <f t="shared" ref="G335:H335" si="121">G336</f>
        <v>0</v>
      </c>
      <c r="H335" s="22">
        <f t="shared" si="121"/>
        <v>0</v>
      </c>
    </row>
    <row r="336" spans="1:8" ht="31.2" x14ac:dyDescent="0.25">
      <c r="A336" s="161" t="s">
        <v>19</v>
      </c>
      <c r="B336" s="161" t="s">
        <v>42</v>
      </c>
      <c r="C336" s="161">
        <v>1220520320</v>
      </c>
      <c r="D336" s="161">
        <v>240</v>
      </c>
      <c r="E336" s="162" t="s">
        <v>251</v>
      </c>
      <c r="F336" s="22">
        <v>24</v>
      </c>
      <c r="G336" s="22">
        <v>0</v>
      </c>
      <c r="H336" s="22">
        <v>0</v>
      </c>
    </row>
    <row r="337" spans="1:8" ht="31.2" x14ac:dyDescent="0.25">
      <c r="A337" s="161" t="s">
        <v>19</v>
      </c>
      <c r="B337" s="161" t="s">
        <v>42</v>
      </c>
      <c r="C337" s="161">
        <v>1220520320</v>
      </c>
      <c r="D337" s="163" t="s">
        <v>97</v>
      </c>
      <c r="E337" s="162" t="s">
        <v>98</v>
      </c>
      <c r="F337" s="22">
        <f>F338</f>
        <v>1260.8</v>
      </c>
      <c r="G337" s="22">
        <f t="shared" si="119"/>
        <v>870.8</v>
      </c>
      <c r="H337" s="22">
        <f t="shared" si="119"/>
        <v>870.8</v>
      </c>
    </row>
    <row r="338" spans="1:8" x14ac:dyDescent="0.25">
      <c r="A338" s="161" t="s">
        <v>19</v>
      </c>
      <c r="B338" s="161" t="s">
        <v>42</v>
      </c>
      <c r="C338" s="161">
        <v>1220520320</v>
      </c>
      <c r="D338" s="161">
        <v>610</v>
      </c>
      <c r="E338" s="162" t="s">
        <v>106</v>
      </c>
      <c r="F338" s="22">
        <f>870.8+390</f>
        <v>1260.8</v>
      </c>
      <c r="G338" s="22">
        <v>870.8</v>
      </c>
      <c r="H338" s="22">
        <v>870.8</v>
      </c>
    </row>
    <row r="339" spans="1:8" ht="31.2" x14ac:dyDescent="0.25">
      <c r="A339" s="161" t="s">
        <v>19</v>
      </c>
      <c r="B339" s="161" t="s">
        <v>42</v>
      </c>
      <c r="C339" s="163">
        <v>1500000000</v>
      </c>
      <c r="D339" s="161"/>
      <c r="E339" s="162" t="s">
        <v>193</v>
      </c>
      <c r="F339" s="22">
        <f>F340</f>
        <v>1221.2</v>
      </c>
      <c r="G339" s="22">
        <f t="shared" ref="G339:H347" si="122">G340</f>
        <v>531</v>
      </c>
      <c r="H339" s="22">
        <f t="shared" si="122"/>
        <v>531</v>
      </c>
    </row>
    <row r="340" spans="1:8" ht="31.2" x14ac:dyDescent="0.25">
      <c r="A340" s="161" t="s">
        <v>19</v>
      </c>
      <c r="B340" s="161" t="s">
        <v>42</v>
      </c>
      <c r="C340" s="163">
        <v>1520000000</v>
      </c>
      <c r="D340" s="161"/>
      <c r="E340" s="162" t="s">
        <v>301</v>
      </c>
      <c r="F340" s="22">
        <f>F345+F341</f>
        <v>1221.2</v>
      </c>
      <c r="G340" s="22">
        <f t="shared" ref="G340:H340" si="123">G345+G341</f>
        <v>531</v>
      </c>
      <c r="H340" s="22">
        <f t="shared" si="123"/>
        <v>531</v>
      </c>
    </row>
    <row r="341" spans="1:8" ht="62.4" x14ac:dyDescent="0.25">
      <c r="A341" s="161" t="s">
        <v>19</v>
      </c>
      <c r="B341" s="161" t="s">
        <v>42</v>
      </c>
      <c r="C341" s="161">
        <v>1520100000</v>
      </c>
      <c r="D341" s="161"/>
      <c r="E341" s="57" t="s">
        <v>665</v>
      </c>
      <c r="F341" s="22">
        <f>F342</f>
        <v>690.2</v>
      </c>
      <c r="G341" s="22">
        <f t="shared" ref="G341:H343" si="124">G342</f>
        <v>0</v>
      </c>
      <c r="H341" s="22">
        <f t="shared" si="124"/>
        <v>0</v>
      </c>
    </row>
    <row r="342" spans="1:8" ht="31.2" x14ac:dyDescent="0.25">
      <c r="A342" s="161" t="s">
        <v>19</v>
      </c>
      <c r="B342" s="161" t="s">
        <v>42</v>
      </c>
      <c r="C342" s="10" t="s">
        <v>666</v>
      </c>
      <c r="D342" s="161"/>
      <c r="E342" s="57" t="s">
        <v>667</v>
      </c>
      <c r="F342" s="22">
        <f>F343</f>
        <v>690.2</v>
      </c>
      <c r="G342" s="22">
        <f t="shared" si="124"/>
        <v>0</v>
      </c>
      <c r="H342" s="22">
        <f t="shared" si="124"/>
        <v>0</v>
      </c>
    </row>
    <row r="343" spans="1:8" ht="31.2" x14ac:dyDescent="0.25">
      <c r="A343" s="161" t="s">
        <v>19</v>
      </c>
      <c r="B343" s="161" t="s">
        <v>42</v>
      </c>
      <c r="C343" s="10" t="s">
        <v>666</v>
      </c>
      <c r="D343" s="163" t="s">
        <v>97</v>
      </c>
      <c r="E343" s="57" t="s">
        <v>98</v>
      </c>
      <c r="F343" s="22">
        <f>F344</f>
        <v>690.2</v>
      </c>
      <c r="G343" s="22">
        <f t="shared" si="124"/>
        <v>0</v>
      </c>
      <c r="H343" s="22">
        <f t="shared" si="124"/>
        <v>0</v>
      </c>
    </row>
    <row r="344" spans="1:8" x14ac:dyDescent="0.25">
      <c r="A344" s="161" t="s">
        <v>19</v>
      </c>
      <c r="B344" s="161" t="s">
        <v>42</v>
      </c>
      <c r="C344" s="10" t="s">
        <v>666</v>
      </c>
      <c r="D344" s="161">
        <v>610</v>
      </c>
      <c r="E344" s="57" t="s">
        <v>106</v>
      </c>
      <c r="F344" s="22">
        <v>690.2</v>
      </c>
      <c r="G344" s="22">
        <v>0</v>
      </c>
      <c r="H344" s="22">
        <v>0</v>
      </c>
    </row>
    <row r="345" spans="1:8" ht="46.8" x14ac:dyDescent="0.25">
      <c r="A345" s="161" t="s">
        <v>19</v>
      </c>
      <c r="B345" s="161" t="s">
        <v>42</v>
      </c>
      <c r="C345" s="163">
        <v>1520300000</v>
      </c>
      <c r="D345" s="161"/>
      <c r="E345" s="162" t="s">
        <v>364</v>
      </c>
      <c r="F345" s="22">
        <f>F346</f>
        <v>531</v>
      </c>
      <c r="G345" s="22">
        <f t="shared" si="122"/>
        <v>531</v>
      </c>
      <c r="H345" s="22">
        <f t="shared" si="122"/>
        <v>531</v>
      </c>
    </row>
    <row r="346" spans="1:8" x14ac:dyDescent="0.25">
      <c r="A346" s="161" t="s">
        <v>19</v>
      </c>
      <c r="B346" s="161" t="s">
        <v>42</v>
      </c>
      <c r="C346" s="163">
        <v>1520320200</v>
      </c>
      <c r="D346" s="161"/>
      <c r="E346" s="57" t="s">
        <v>365</v>
      </c>
      <c r="F346" s="22">
        <f>F347</f>
        <v>531</v>
      </c>
      <c r="G346" s="22">
        <f t="shared" si="122"/>
        <v>531</v>
      </c>
      <c r="H346" s="22">
        <f t="shared" si="122"/>
        <v>531</v>
      </c>
    </row>
    <row r="347" spans="1:8" ht="31.2" x14ac:dyDescent="0.25">
      <c r="A347" s="161" t="s">
        <v>19</v>
      </c>
      <c r="B347" s="161" t="s">
        <v>42</v>
      </c>
      <c r="C347" s="163">
        <v>1520320200</v>
      </c>
      <c r="D347" s="163" t="s">
        <v>97</v>
      </c>
      <c r="E347" s="57" t="s">
        <v>98</v>
      </c>
      <c r="F347" s="22">
        <f>F348</f>
        <v>531</v>
      </c>
      <c r="G347" s="22">
        <f t="shared" si="122"/>
        <v>531</v>
      </c>
      <c r="H347" s="22">
        <f t="shared" si="122"/>
        <v>531</v>
      </c>
    </row>
    <row r="348" spans="1:8" x14ac:dyDescent="0.25">
      <c r="A348" s="161" t="s">
        <v>19</v>
      </c>
      <c r="B348" s="161" t="s">
        <v>42</v>
      </c>
      <c r="C348" s="163">
        <v>1520320200</v>
      </c>
      <c r="D348" s="161">
        <v>610</v>
      </c>
      <c r="E348" s="57" t="s">
        <v>106</v>
      </c>
      <c r="F348" s="22">
        <v>531</v>
      </c>
      <c r="G348" s="22">
        <v>531</v>
      </c>
      <c r="H348" s="22">
        <v>531</v>
      </c>
    </row>
    <row r="349" spans="1:8" x14ac:dyDescent="0.25">
      <c r="A349" s="173" t="s">
        <v>19</v>
      </c>
      <c r="B349" s="173" t="s">
        <v>42</v>
      </c>
      <c r="C349" s="173">
        <v>9900000000</v>
      </c>
      <c r="D349" s="173"/>
      <c r="E349" s="57" t="s">
        <v>107</v>
      </c>
      <c r="F349" s="22">
        <f>F350</f>
        <v>260</v>
      </c>
      <c r="G349" s="22">
        <f t="shared" ref="G349:H352" si="125">G350</f>
        <v>0</v>
      </c>
      <c r="H349" s="22">
        <f t="shared" si="125"/>
        <v>0</v>
      </c>
    </row>
    <row r="350" spans="1:8" ht="46.8" x14ac:dyDescent="0.25">
      <c r="A350" s="173" t="s">
        <v>19</v>
      </c>
      <c r="B350" s="173" t="s">
        <v>42</v>
      </c>
      <c r="C350" s="173">
        <v>9920000000</v>
      </c>
      <c r="D350" s="173"/>
      <c r="E350" s="57" t="s">
        <v>686</v>
      </c>
      <c r="F350" s="22">
        <f>F351</f>
        <v>260</v>
      </c>
      <c r="G350" s="22">
        <f t="shared" si="125"/>
        <v>0</v>
      </c>
      <c r="H350" s="22">
        <f t="shared" si="125"/>
        <v>0</v>
      </c>
    </row>
    <row r="351" spans="1:8" ht="46.8" x14ac:dyDescent="0.25">
      <c r="A351" s="173" t="s">
        <v>19</v>
      </c>
      <c r="B351" s="173" t="s">
        <v>42</v>
      </c>
      <c r="C351" s="173">
        <v>9920010920</v>
      </c>
      <c r="D351" s="173"/>
      <c r="E351" s="57" t="s">
        <v>687</v>
      </c>
      <c r="F351" s="22">
        <f>F352</f>
        <v>260</v>
      </c>
      <c r="G351" s="22">
        <f t="shared" si="125"/>
        <v>0</v>
      </c>
      <c r="H351" s="22">
        <f t="shared" si="125"/>
        <v>0</v>
      </c>
    </row>
    <row r="352" spans="1:8" ht="31.2" x14ac:dyDescent="0.25">
      <c r="A352" s="173" t="s">
        <v>19</v>
      </c>
      <c r="B352" s="173" t="s">
        <v>42</v>
      </c>
      <c r="C352" s="173">
        <v>9920010920</v>
      </c>
      <c r="D352" s="173" t="s">
        <v>97</v>
      </c>
      <c r="E352" s="57" t="s">
        <v>98</v>
      </c>
      <c r="F352" s="22">
        <f>F353</f>
        <v>260</v>
      </c>
      <c r="G352" s="22">
        <f t="shared" si="125"/>
        <v>0</v>
      </c>
      <c r="H352" s="22">
        <f t="shared" si="125"/>
        <v>0</v>
      </c>
    </row>
    <row r="353" spans="1:8" x14ac:dyDescent="0.25">
      <c r="A353" s="173" t="s">
        <v>19</v>
      </c>
      <c r="B353" s="173" t="s">
        <v>42</v>
      </c>
      <c r="C353" s="173">
        <v>9920010920</v>
      </c>
      <c r="D353" s="173">
        <v>610</v>
      </c>
      <c r="E353" s="57" t="s">
        <v>106</v>
      </c>
      <c r="F353" s="22">
        <v>260</v>
      </c>
      <c r="G353" s="22">
        <v>0</v>
      </c>
      <c r="H353" s="22">
        <v>0</v>
      </c>
    </row>
    <row r="354" spans="1:8" x14ac:dyDescent="0.25">
      <c r="A354" s="161" t="s">
        <v>19</v>
      </c>
      <c r="B354" s="161" t="s">
        <v>39</v>
      </c>
      <c r="C354" s="161" t="s">
        <v>66</v>
      </c>
      <c r="D354" s="161" t="s">
        <v>66</v>
      </c>
      <c r="E354" s="43" t="s">
        <v>31</v>
      </c>
      <c r="F354" s="22">
        <f>F355+F364+F381</f>
        <v>3477.7</v>
      </c>
      <c r="G354" s="22">
        <f t="shared" ref="G354:H354" si="126">G355+G364+G381</f>
        <v>2020.9999999999998</v>
      </c>
      <c r="H354" s="22">
        <f t="shared" si="126"/>
        <v>2020.9999999999998</v>
      </c>
    </row>
    <row r="355" spans="1:8" x14ac:dyDescent="0.25">
      <c r="A355" s="161" t="s">
        <v>19</v>
      </c>
      <c r="B355" s="161" t="s">
        <v>53</v>
      </c>
      <c r="C355" s="161" t="s">
        <v>66</v>
      </c>
      <c r="D355" s="161" t="s">
        <v>66</v>
      </c>
      <c r="E355" s="162" t="s">
        <v>32</v>
      </c>
      <c r="F355" s="22">
        <f>F356</f>
        <v>1152.8999999999999</v>
      </c>
      <c r="G355" s="22">
        <f t="shared" ref="G355:H358" si="127">G356</f>
        <v>1152.8999999999999</v>
      </c>
      <c r="H355" s="22">
        <f t="shared" si="127"/>
        <v>1152.8999999999999</v>
      </c>
    </row>
    <row r="356" spans="1:8" ht="46.8" x14ac:dyDescent="0.25">
      <c r="A356" s="161" t="s">
        <v>19</v>
      </c>
      <c r="B356" s="161" t="s">
        <v>53</v>
      </c>
      <c r="C356" s="163">
        <v>1200000000</v>
      </c>
      <c r="D356" s="161"/>
      <c r="E356" s="162" t="s">
        <v>192</v>
      </c>
      <c r="F356" s="22">
        <f>F357</f>
        <v>1152.8999999999999</v>
      </c>
      <c r="G356" s="22">
        <f t="shared" si="127"/>
        <v>1152.8999999999999</v>
      </c>
      <c r="H356" s="22">
        <f t="shared" si="127"/>
        <v>1152.8999999999999</v>
      </c>
    </row>
    <row r="357" spans="1:8" ht="31.2" x14ac:dyDescent="0.25">
      <c r="A357" s="161" t="s">
        <v>19</v>
      </c>
      <c r="B357" s="161" t="s">
        <v>53</v>
      </c>
      <c r="C357" s="163">
        <v>1240000000</v>
      </c>
      <c r="D357" s="161"/>
      <c r="E357" s="162" t="s">
        <v>138</v>
      </c>
      <c r="F357" s="22">
        <f>F358</f>
        <v>1152.8999999999999</v>
      </c>
      <c r="G357" s="22">
        <f t="shared" si="127"/>
        <v>1152.8999999999999</v>
      </c>
      <c r="H357" s="22">
        <f t="shared" si="127"/>
        <v>1152.8999999999999</v>
      </c>
    </row>
    <row r="358" spans="1:8" x14ac:dyDescent="0.25">
      <c r="A358" s="161" t="s">
        <v>19</v>
      </c>
      <c r="B358" s="161" t="s">
        <v>53</v>
      </c>
      <c r="C358" s="161">
        <v>1240400000</v>
      </c>
      <c r="D358" s="161"/>
      <c r="E358" s="162" t="s">
        <v>210</v>
      </c>
      <c r="F358" s="22">
        <f>F359</f>
        <v>1152.8999999999999</v>
      </c>
      <c r="G358" s="22">
        <f t="shared" si="127"/>
        <v>1152.8999999999999</v>
      </c>
      <c r="H358" s="22">
        <f t="shared" si="127"/>
        <v>1152.8999999999999</v>
      </c>
    </row>
    <row r="359" spans="1:8" ht="46.8" x14ac:dyDescent="0.25">
      <c r="A359" s="161" t="s">
        <v>19</v>
      </c>
      <c r="B359" s="161" t="s">
        <v>53</v>
      </c>
      <c r="C359" s="161">
        <v>1240420390</v>
      </c>
      <c r="D359" s="161"/>
      <c r="E359" s="162" t="s">
        <v>67</v>
      </c>
      <c r="F359" s="22">
        <f>F360+F362</f>
        <v>1152.8999999999999</v>
      </c>
      <c r="G359" s="22">
        <f t="shared" ref="G359:H359" si="128">G360+G362</f>
        <v>1152.8999999999999</v>
      </c>
      <c r="H359" s="22">
        <f t="shared" si="128"/>
        <v>1152.8999999999999</v>
      </c>
    </row>
    <row r="360" spans="1:8" ht="31.2" x14ac:dyDescent="0.25">
      <c r="A360" s="161" t="s">
        <v>19</v>
      </c>
      <c r="B360" s="161" t="s">
        <v>53</v>
      </c>
      <c r="C360" s="161">
        <v>1240420390</v>
      </c>
      <c r="D360" s="163" t="s">
        <v>69</v>
      </c>
      <c r="E360" s="162" t="s">
        <v>95</v>
      </c>
      <c r="F360" s="22">
        <f>F361</f>
        <v>33.6</v>
      </c>
      <c r="G360" s="22">
        <f t="shared" ref="G360:H360" si="129">G361</f>
        <v>33.6</v>
      </c>
      <c r="H360" s="22">
        <f t="shared" si="129"/>
        <v>33.6</v>
      </c>
    </row>
    <row r="361" spans="1:8" ht="31.2" x14ac:dyDescent="0.25">
      <c r="A361" s="161" t="s">
        <v>19</v>
      </c>
      <c r="B361" s="161" t="s">
        <v>53</v>
      </c>
      <c r="C361" s="161">
        <v>1240420390</v>
      </c>
      <c r="D361" s="161">
        <v>240</v>
      </c>
      <c r="E361" s="162" t="s">
        <v>251</v>
      </c>
      <c r="F361" s="22">
        <v>33.6</v>
      </c>
      <c r="G361" s="22">
        <v>33.6</v>
      </c>
      <c r="H361" s="22">
        <v>33.6</v>
      </c>
    </row>
    <row r="362" spans="1:8" x14ac:dyDescent="0.25">
      <c r="A362" s="161" t="s">
        <v>19</v>
      </c>
      <c r="B362" s="161" t="s">
        <v>53</v>
      </c>
      <c r="C362" s="161">
        <v>1240420390</v>
      </c>
      <c r="D362" s="163" t="s">
        <v>73</v>
      </c>
      <c r="E362" s="162" t="s">
        <v>74</v>
      </c>
      <c r="F362" s="22">
        <f>F363</f>
        <v>1119.3</v>
      </c>
      <c r="G362" s="22">
        <f t="shared" ref="G362:H362" si="130">G363</f>
        <v>1119.3</v>
      </c>
      <c r="H362" s="22">
        <f t="shared" si="130"/>
        <v>1119.3</v>
      </c>
    </row>
    <row r="363" spans="1:8" x14ac:dyDescent="0.25">
      <c r="A363" s="161" t="s">
        <v>19</v>
      </c>
      <c r="B363" s="161" t="s">
        <v>53</v>
      </c>
      <c r="C363" s="161">
        <v>1240420390</v>
      </c>
      <c r="D363" s="163" t="s">
        <v>152</v>
      </c>
      <c r="E363" s="162" t="s">
        <v>153</v>
      </c>
      <c r="F363" s="22">
        <v>1119.3</v>
      </c>
      <c r="G363" s="22">
        <v>1119.3</v>
      </c>
      <c r="H363" s="22">
        <v>1119.3</v>
      </c>
    </row>
    <row r="364" spans="1:8" x14ac:dyDescent="0.25">
      <c r="A364" s="161" t="s">
        <v>19</v>
      </c>
      <c r="B364" s="161" t="s">
        <v>40</v>
      </c>
      <c r="C364" s="161" t="s">
        <v>66</v>
      </c>
      <c r="D364" s="161" t="s">
        <v>66</v>
      </c>
      <c r="E364" s="162" t="s">
        <v>34</v>
      </c>
      <c r="F364" s="22">
        <f>F365</f>
        <v>607.1</v>
      </c>
      <c r="G364" s="22">
        <f>G365</f>
        <v>207.1</v>
      </c>
      <c r="H364" s="22">
        <f t="shared" ref="G364:H367" si="131">H365</f>
        <v>207.1</v>
      </c>
    </row>
    <row r="365" spans="1:8" ht="46.8" x14ac:dyDescent="0.25">
      <c r="A365" s="161" t="s">
        <v>19</v>
      </c>
      <c r="B365" s="161" t="s">
        <v>40</v>
      </c>
      <c r="C365" s="163">
        <v>1200000000</v>
      </c>
      <c r="D365" s="161"/>
      <c r="E365" s="162" t="s">
        <v>192</v>
      </c>
      <c r="F365" s="22">
        <f>F366</f>
        <v>607.1</v>
      </c>
      <c r="G365" s="22">
        <f t="shared" si="131"/>
        <v>207.1</v>
      </c>
      <c r="H365" s="22">
        <f t="shared" si="131"/>
        <v>207.1</v>
      </c>
    </row>
    <row r="366" spans="1:8" ht="31.2" x14ac:dyDescent="0.25">
      <c r="A366" s="161" t="s">
        <v>19</v>
      </c>
      <c r="B366" s="161" t="s">
        <v>40</v>
      </c>
      <c r="C366" s="163">
        <v>1240000000</v>
      </c>
      <c r="D366" s="161"/>
      <c r="E366" s="162" t="s">
        <v>138</v>
      </c>
      <c r="F366" s="22">
        <f>F367+F371+F377</f>
        <v>607.1</v>
      </c>
      <c r="G366" s="22">
        <f>G367+G371+G377</f>
        <v>207.1</v>
      </c>
      <c r="H366" s="22">
        <f>H367+H371+H377</f>
        <v>207.1</v>
      </c>
    </row>
    <row r="367" spans="1:8" ht="31.2" x14ac:dyDescent="0.25">
      <c r="A367" s="161" t="s">
        <v>19</v>
      </c>
      <c r="B367" s="161" t="s">
        <v>40</v>
      </c>
      <c r="C367" s="163">
        <v>1240100000</v>
      </c>
      <c r="D367" s="161"/>
      <c r="E367" s="162" t="s">
        <v>211</v>
      </c>
      <c r="F367" s="22">
        <f>F368</f>
        <v>400</v>
      </c>
      <c r="G367" s="22">
        <f t="shared" si="131"/>
        <v>0</v>
      </c>
      <c r="H367" s="22">
        <f t="shared" si="131"/>
        <v>0</v>
      </c>
    </row>
    <row r="368" spans="1:8" ht="31.2" x14ac:dyDescent="0.25">
      <c r="A368" s="161" t="s">
        <v>19</v>
      </c>
      <c r="B368" s="161" t="s">
        <v>40</v>
      </c>
      <c r="C368" s="163">
        <v>1240120330</v>
      </c>
      <c r="D368" s="161"/>
      <c r="E368" s="162" t="s">
        <v>155</v>
      </c>
      <c r="F368" s="22">
        <f>F369</f>
        <v>400</v>
      </c>
      <c r="G368" s="22">
        <f t="shared" ref="G368:H369" si="132">G369</f>
        <v>0</v>
      </c>
      <c r="H368" s="22">
        <f t="shared" si="132"/>
        <v>0</v>
      </c>
    </row>
    <row r="369" spans="1:8" ht="31.2" x14ac:dyDescent="0.25">
      <c r="A369" s="161" t="s">
        <v>19</v>
      </c>
      <c r="B369" s="161" t="s">
        <v>40</v>
      </c>
      <c r="C369" s="163">
        <v>1240120330</v>
      </c>
      <c r="D369" s="163" t="s">
        <v>97</v>
      </c>
      <c r="E369" s="162" t="s">
        <v>98</v>
      </c>
      <c r="F369" s="22">
        <f>F370</f>
        <v>400</v>
      </c>
      <c r="G369" s="22">
        <f t="shared" si="132"/>
        <v>0</v>
      </c>
      <c r="H369" s="22">
        <f t="shared" si="132"/>
        <v>0</v>
      </c>
    </row>
    <row r="370" spans="1:8" ht="31.2" x14ac:dyDescent="0.25">
      <c r="A370" s="161" t="s">
        <v>19</v>
      </c>
      <c r="B370" s="161" t="s">
        <v>40</v>
      </c>
      <c r="C370" s="163">
        <v>1240120330</v>
      </c>
      <c r="D370" s="161">
        <v>630</v>
      </c>
      <c r="E370" s="162" t="s">
        <v>156</v>
      </c>
      <c r="F370" s="22">
        <v>400</v>
      </c>
      <c r="G370" s="22">
        <v>0</v>
      </c>
      <c r="H370" s="22">
        <v>0</v>
      </c>
    </row>
    <row r="371" spans="1:8" ht="31.2" x14ac:dyDescent="0.25">
      <c r="A371" s="161" t="s">
        <v>19</v>
      </c>
      <c r="B371" s="161" t="s">
        <v>40</v>
      </c>
      <c r="C371" s="163">
        <v>1240200000</v>
      </c>
      <c r="D371" s="161"/>
      <c r="E371" s="162" t="s">
        <v>157</v>
      </c>
      <c r="F371" s="22">
        <f>F372</f>
        <v>107.1</v>
      </c>
      <c r="G371" s="22">
        <f t="shared" ref="G371:H371" si="133">G372</f>
        <v>107.1</v>
      </c>
      <c r="H371" s="22">
        <f t="shared" si="133"/>
        <v>107.1</v>
      </c>
    </row>
    <row r="372" spans="1:8" ht="31.2" x14ac:dyDescent="0.25">
      <c r="A372" s="161" t="s">
        <v>19</v>
      </c>
      <c r="B372" s="161" t="s">
        <v>40</v>
      </c>
      <c r="C372" s="163">
        <v>1240220350</v>
      </c>
      <c r="D372" s="161"/>
      <c r="E372" s="162" t="s">
        <v>212</v>
      </c>
      <c r="F372" s="22">
        <f>F373+F375</f>
        <v>107.1</v>
      </c>
      <c r="G372" s="22">
        <f t="shared" ref="G372:H372" si="134">G373+G375</f>
        <v>107.1</v>
      </c>
      <c r="H372" s="22">
        <f t="shared" si="134"/>
        <v>107.1</v>
      </c>
    </row>
    <row r="373" spans="1:8" ht="31.2" x14ac:dyDescent="0.25">
      <c r="A373" s="161" t="s">
        <v>19</v>
      </c>
      <c r="B373" s="161" t="s">
        <v>40</v>
      </c>
      <c r="C373" s="163">
        <v>1240220350</v>
      </c>
      <c r="D373" s="163" t="s">
        <v>69</v>
      </c>
      <c r="E373" s="162" t="s">
        <v>95</v>
      </c>
      <c r="F373" s="22">
        <f>F374</f>
        <v>3.1</v>
      </c>
      <c r="G373" s="22">
        <f t="shared" ref="G373:H373" si="135">G374</f>
        <v>3.1</v>
      </c>
      <c r="H373" s="22">
        <f t="shared" si="135"/>
        <v>3.1</v>
      </c>
    </row>
    <row r="374" spans="1:8" ht="31.2" x14ac:dyDescent="0.25">
      <c r="A374" s="161" t="s">
        <v>19</v>
      </c>
      <c r="B374" s="161" t="s">
        <v>40</v>
      </c>
      <c r="C374" s="163">
        <v>1240220350</v>
      </c>
      <c r="D374" s="161">
        <v>240</v>
      </c>
      <c r="E374" s="162" t="s">
        <v>251</v>
      </c>
      <c r="F374" s="22">
        <v>3.1</v>
      </c>
      <c r="G374" s="22">
        <v>3.1</v>
      </c>
      <c r="H374" s="22">
        <v>3.1</v>
      </c>
    </row>
    <row r="375" spans="1:8" x14ac:dyDescent="0.25">
      <c r="A375" s="161" t="s">
        <v>19</v>
      </c>
      <c r="B375" s="161" t="s">
        <v>40</v>
      </c>
      <c r="C375" s="163">
        <v>1240220350</v>
      </c>
      <c r="D375" s="161" t="s">
        <v>73</v>
      </c>
      <c r="E375" s="162" t="s">
        <v>74</v>
      </c>
      <c r="F375" s="22">
        <f>F376</f>
        <v>104</v>
      </c>
      <c r="G375" s="22">
        <f t="shared" ref="G375:H375" si="136">G376</f>
        <v>104</v>
      </c>
      <c r="H375" s="22">
        <f t="shared" si="136"/>
        <v>104</v>
      </c>
    </row>
    <row r="376" spans="1:8" x14ac:dyDescent="0.25">
      <c r="A376" s="161" t="s">
        <v>19</v>
      </c>
      <c r="B376" s="161" t="s">
        <v>40</v>
      </c>
      <c r="C376" s="163">
        <v>1240220350</v>
      </c>
      <c r="D376" s="161" t="s">
        <v>152</v>
      </c>
      <c r="E376" s="162" t="s">
        <v>153</v>
      </c>
      <c r="F376" s="22">
        <v>104</v>
      </c>
      <c r="G376" s="22">
        <v>104</v>
      </c>
      <c r="H376" s="22">
        <v>104</v>
      </c>
    </row>
    <row r="377" spans="1:8" x14ac:dyDescent="0.25">
      <c r="A377" s="161" t="s">
        <v>19</v>
      </c>
      <c r="B377" s="161" t="s">
        <v>40</v>
      </c>
      <c r="C377" s="161">
        <v>1240400000</v>
      </c>
      <c r="D377" s="161"/>
      <c r="E377" s="162" t="s">
        <v>210</v>
      </c>
      <c r="F377" s="22">
        <f>F378</f>
        <v>100</v>
      </c>
      <c r="G377" s="22">
        <f t="shared" ref="G377:H377" si="137">G378</f>
        <v>100</v>
      </c>
      <c r="H377" s="22">
        <f t="shared" si="137"/>
        <v>100</v>
      </c>
    </row>
    <row r="378" spans="1:8" ht="31.2" x14ac:dyDescent="0.25">
      <c r="A378" s="161" t="s">
        <v>19</v>
      </c>
      <c r="B378" s="161" t="s">
        <v>40</v>
      </c>
      <c r="C378" s="161">
        <v>1240420380</v>
      </c>
      <c r="D378" s="161"/>
      <c r="E378" s="162" t="s">
        <v>154</v>
      </c>
      <c r="F378" s="22">
        <f>F379</f>
        <v>100</v>
      </c>
      <c r="G378" s="22">
        <f t="shared" ref="G378:H379" si="138">G379</f>
        <v>100</v>
      </c>
      <c r="H378" s="22">
        <f t="shared" si="138"/>
        <v>100</v>
      </c>
    </row>
    <row r="379" spans="1:8" x14ac:dyDescent="0.25">
      <c r="A379" s="161" t="s">
        <v>19</v>
      </c>
      <c r="B379" s="161" t="s">
        <v>40</v>
      </c>
      <c r="C379" s="161">
        <v>1240420380</v>
      </c>
      <c r="D379" s="163" t="s">
        <v>73</v>
      </c>
      <c r="E379" s="162" t="s">
        <v>74</v>
      </c>
      <c r="F379" s="22">
        <f>F380</f>
        <v>100</v>
      </c>
      <c r="G379" s="22">
        <f t="shared" si="138"/>
        <v>100</v>
      </c>
      <c r="H379" s="22">
        <f t="shared" si="138"/>
        <v>100</v>
      </c>
    </row>
    <row r="380" spans="1:8" ht="31.2" x14ac:dyDescent="0.25">
      <c r="A380" s="161" t="s">
        <v>19</v>
      </c>
      <c r="B380" s="161" t="s">
        <v>40</v>
      </c>
      <c r="C380" s="161">
        <v>1240420380</v>
      </c>
      <c r="D380" s="163" t="s">
        <v>103</v>
      </c>
      <c r="E380" s="162" t="s">
        <v>104</v>
      </c>
      <c r="F380" s="22">
        <v>100</v>
      </c>
      <c r="G380" s="22">
        <v>100</v>
      </c>
      <c r="H380" s="22">
        <v>100</v>
      </c>
    </row>
    <row r="381" spans="1:8" x14ac:dyDescent="0.25">
      <c r="A381" s="161" t="s">
        <v>19</v>
      </c>
      <c r="B381" s="161">
        <v>1004</v>
      </c>
      <c r="C381" s="73"/>
      <c r="D381" s="73"/>
      <c r="E381" s="50" t="s">
        <v>85</v>
      </c>
      <c r="F381" s="22">
        <f>F382</f>
        <v>1717.7</v>
      </c>
      <c r="G381" s="22">
        <f t="shared" ref="G381:H384" si="139">G382</f>
        <v>661</v>
      </c>
      <c r="H381" s="22">
        <f t="shared" si="139"/>
        <v>661</v>
      </c>
    </row>
    <row r="382" spans="1:8" ht="46.8" x14ac:dyDescent="0.25">
      <c r="A382" s="161" t="s">
        <v>19</v>
      </c>
      <c r="B382" s="161">
        <v>1004</v>
      </c>
      <c r="C382" s="163">
        <v>1200000000</v>
      </c>
      <c r="D382" s="161"/>
      <c r="E382" s="162" t="s">
        <v>192</v>
      </c>
      <c r="F382" s="22">
        <f>F383</f>
        <v>1717.7</v>
      </c>
      <c r="G382" s="22">
        <f t="shared" si="139"/>
        <v>661</v>
      </c>
      <c r="H382" s="22">
        <f t="shared" si="139"/>
        <v>661</v>
      </c>
    </row>
    <row r="383" spans="1:8" ht="31.2" x14ac:dyDescent="0.25">
      <c r="A383" s="161" t="s">
        <v>19</v>
      </c>
      <c r="B383" s="161">
        <v>1004</v>
      </c>
      <c r="C383" s="163">
        <v>1240000000</v>
      </c>
      <c r="D383" s="161"/>
      <c r="E383" s="162" t="s">
        <v>138</v>
      </c>
      <c r="F383" s="22">
        <f>F384</f>
        <v>1717.7</v>
      </c>
      <c r="G383" s="22">
        <f t="shared" si="139"/>
        <v>661</v>
      </c>
      <c r="H383" s="22">
        <f t="shared" si="139"/>
        <v>661</v>
      </c>
    </row>
    <row r="384" spans="1:8" x14ac:dyDescent="0.25">
      <c r="A384" s="161" t="s">
        <v>19</v>
      </c>
      <c r="B384" s="161">
        <v>1004</v>
      </c>
      <c r="C384" s="161">
        <v>1240400000</v>
      </c>
      <c r="D384" s="161"/>
      <c r="E384" s="162" t="s">
        <v>210</v>
      </c>
      <c r="F384" s="22">
        <f>F385</f>
        <v>1717.7</v>
      </c>
      <c r="G384" s="22">
        <f t="shared" si="139"/>
        <v>661</v>
      </c>
      <c r="H384" s="22">
        <f t="shared" si="139"/>
        <v>661</v>
      </c>
    </row>
    <row r="385" spans="1:8" x14ac:dyDescent="0.25">
      <c r="A385" s="161" t="s">
        <v>19</v>
      </c>
      <c r="B385" s="161">
        <v>1004</v>
      </c>
      <c r="C385" s="161" t="s">
        <v>250</v>
      </c>
      <c r="D385" s="161"/>
      <c r="E385" s="162" t="s">
        <v>249</v>
      </c>
      <c r="F385" s="22">
        <f t="shared" ref="F385:H386" si="140">F386</f>
        <v>1717.7</v>
      </c>
      <c r="G385" s="22">
        <f t="shared" si="140"/>
        <v>661</v>
      </c>
      <c r="H385" s="22">
        <f t="shared" si="140"/>
        <v>661</v>
      </c>
    </row>
    <row r="386" spans="1:8" x14ac:dyDescent="0.25">
      <c r="A386" s="161" t="s">
        <v>19</v>
      </c>
      <c r="B386" s="161">
        <v>1004</v>
      </c>
      <c r="C386" s="161" t="s">
        <v>250</v>
      </c>
      <c r="D386" s="1" t="s">
        <v>73</v>
      </c>
      <c r="E386" s="48" t="s">
        <v>74</v>
      </c>
      <c r="F386" s="22">
        <f t="shared" si="140"/>
        <v>1717.7</v>
      </c>
      <c r="G386" s="22">
        <f t="shared" si="140"/>
        <v>661</v>
      </c>
      <c r="H386" s="22">
        <f t="shared" si="140"/>
        <v>661</v>
      </c>
    </row>
    <row r="387" spans="1:8" ht="31.2" x14ac:dyDescent="0.25">
      <c r="A387" s="161" t="s">
        <v>19</v>
      </c>
      <c r="B387" s="161">
        <v>1004</v>
      </c>
      <c r="C387" s="161" t="s">
        <v>250</v>
      </c>
      <c r="D387" s="1" t="s">
        <v>103</v>
      </c>
      <c r="E387" s="48" t="s">
        <v>104</v>
      </c>
      <c r="F387" s="22">
        <v>1717.7</v>
      </c>
      <c r="G387" s="22">
        <v>661</v>
      </c>
      <c r="H387" s="22">
        <v>661</v>
      </c>
    </row>
    <row r="388" spans="1:8" x14ac:dyDescent="0.25">
      <c r="A388" s="161" t="s">
        <v>19</v>
      </c>
      <c r="B388" s="161" t="s">
        <v>61</v>
      </c>
      <c r="C388" s="161" t="s">
        <v>66</v>
      </c>
      <c r="D388" s="161" t="s">
        <v>66</v>
      </c>
      <c r="E388" s="162" t="s">
        <v>30</v>
      </c>
      <c r="F388" s="22">
        <f>F389+F415</f>
        <v>29686</v>
      </c>
      <c r="G388" s="22">
        <f>G389+G415</f>
        <v>29186</v>
      </c>
      <c r="H388" s="22">
        <f>H389+H415</f>
        <v>29186</v>
      </c>
    </row>
    <row r="389" spans="1:8" x14ac:dyDescent="0.25">
      <c r="A389" s="161" t="s">
        <v>19</v>
      </c>
      <c r="B389" s="161" t="s">
        <v>86</v>
      </c>
      <c r="C389" s="161" t="s">
        <v>66</v>
      </c>
      <c r="D389" s="161" t="s">
        <v>66</v>
      </c>
      <c r="E389" s="162" t="s">
        <v>62</v>
      </c>
      <c r="F389" s="22">
        <f>F390</f>
        <v>13004.6</v>
      </c>
      <c r="G389" s="22">
        <f t="shared" ref="G389:H390" si="141">G390</f>
        <v>13004.6</v>
      </c>
      <c r="H389" s="22">
        <f t="shared" si="141"/>
        <v>13004.6</v>
      </c>
    </row>
    <row r="390" spans="1:8" ht="46.8" x14ac:dyDescent="0.25">
      <c r="A390" s="161" t="s">
        <v>19</v>
      </c>
      <c r="B390" s="161" t="s">
        <v>86</v>
      </c>
      <c r="C390" s="163">
        <v>1200000000</v>
      </c>
      <c r="D390" s="161"/>
      <c r="E390" s="162" t="s">
        <v>192</v>
      </c>
      <c r="F390" s="22">
        <f>F391</f>
        <v>13004.6</v>
      </c>
      <c r="G390" s="22">
        <f t="shared" si="141"/>
        <v>13004.6</v>
      </c>
      <c r="H390" s="22">
        <f t="shared" si="141"/>
        <v>13004.6</v>
      </c>
    </row>
    <row r="391" spans="1:8" x14ac:dyDescent="0.25">
      <c r="A391" s="161" t="s">
        <v>19</v>
      </c>
      <c r="B391" s="161" t="s">
        <v>86</v>
      </c>
      <c r="C391" s="161">
        <v>1230000000</v>
      </c>
      <c r="D391" s="161"/>
      <c r="E391" s="162" t="s">
        <v>214</v>
      </c>
      <c r="F391" s="22">
        <f>F392+F396+F400</f>
        <v>13004.6</v>
      </c>
      <c r="G391" s="22">
        <f t="shared" ref="G391:H391" si="142">G392+G396+G400</f>
        <v>13004.6</v>
      </c>
      <c r="H391" s="22">
        <f t="shared" si="142"/>
        <v>13004.6</v>
      </c>
    </row>
    <row r="392" spans="1:8" ht="36" customHeight="1" x14ac:dyDescent="0.25">
      <c r="A392" s="161" t="s">
        <v>19</v>
      </c>
      <c r="B392" s="161" t="s">
        <v>86</v>
      </c>
      <c r="C392" s="161">
        <v>1230100000</v>
      </c>
      <c r="D392" s="161"/>
      <c r="E392" s="162" t="s">
        <v>215</v>
      </c>
      <c r="F392" s="22">
        <f>F393</f>
        <v>11839.6</v>
      </c>
      <c r="G392" s="22">
        <f t="shared" ref="G392:H392" si="143">G393</f>
        <v>11839.6</v>
      </c>
      <c r="H392" s="22">
        <f t="shared" si="143"/>
        <v>11839.6</v>
      </c>
    </row>
    <row r="393" spans="1:8" ht="31.2" x14ac:dyDescent="0.25">
      <c r="A393" s="161" t="s">
        <v>19</v>
      </c>
      <c r="B393" s="2" t="s">
        <v>86</v>
      </c>
      <c r="C393" s="161">
        <v>1230120010</v>
      </c>
      <c r="D393" s="161"/>
      <c r="E393" s="162" t="s">
        <v>126</v>
      </c>
      <c r="F393" s="22">
        <f>F394</f>
        <v>11839.6</v>
      </c>
      <c r="G393" s="22">
        <f t="shared" ref="G393:H394" si="144">G394</f>
        <v>11839.6</v>
      </c>
      <c r="H393" s="22">
        <f t="shared" si="144"/>
        <v>11839.6</v>
      </c>
    </row>
    <row r="394" spans="1:8" ht="31.2" x14ac:dyDescent="0.25">
      <c r="A394" s="161" t="s">
        <v>19</v>
      </c>
      <c r="B394" s="2" t="s">
        <v>86</v>
      </c>
      <c r="C394" s="161">
        <v>1230120010</v>
      </c>
      <c r="D394" s="163" t="s">
        <v>97</v>
      </c>
      <c r="E394" s="162" t="s">
        <v>98</v>
      </c>
      <c r="F394" s="22">
        <f>F395</f>
        <v>11839.6</v>
      </c>
      <c r="G394" s="22">
        <f t="shared" si="144"/>
        <v>11839.6</v>
      </c>
      <c r="H394" s="22">
        <f t="shared" si="144"/>
        <v>11839.6</v>
      </c>
    </row>
    <row r="395" spans="1:8" x14ac:dyDescent="0.25">
      <c r="A395" s="161" t="s">
        <v>19</v>
      </c>
      <c r="B395" s="161" t="s">
        <v>86</v>
      </c>
      <c r="C395" s="161">
        <v>1230120010</v>
      </c>
      <c r="D395" s="161">
        <v>610</v>
      </c>
      <c r="E395" s="162" t="s">
        <v>106</v>
      </c>
      <c r="F395" s="22">
        <v>11839.6</v>
      </c>
      <c r="G395" s="22">
        <v>11839.6</v>
      </c>
      <c r="H395" s="22">
        <v>11839.6</v>
      </c>
    </row>
    <row r="396" spans="1:8" ht="62.4" x14ac:dyDescent="0.25">
      <c r="A396" s="161" t="s">
        <v>19</v>
      </c>
      <c r="B396" s="161" t="s">
        <v>86</v>
      </c>
      <c r="C396" s="161">
        <v>1230200000</v>
      </c>
      <c r="D396" s="161"/>
      <c r="E396" s="162" t="s">
        <v>216</v>
      </c>
      <c r="F396" s="22">
        <f>F397</f>
        <v>260.7</v>
      </c>
      <c r="G396" s="22">
        <f t="shared" ref="G396:H398" si="145">G397</f>
        <v>260.7</v>
      </c>
      <c r="H396" s="22">
        <f t="shared" si="145"/>
        <v>260.7</v>
      </c>
    </row>
    <row r="397" spans="1:8" x14ac:dyDescent="0.25">
      <c r="A397" s="161" t="s">
        <v>19</v>
      </c>
      <c r="B397" s="161" t="s">
        <v>86</v>
      </c>
      <c r="C397" s="161">
        <v>1230220040</v>
      </c>
      <c r="D397" s="161"/>
      <c r="E397" s="162" t="s">
        <v>217</v>
      </c>
      <c r="F397" s="22">
        <f>F398</f>
        <v>260.7</v>
      </c>
      <c r="G397" s="22">
        <f t="shared" si="145"/>
        <v>260.7</v>
      </c>
      <c r="H397" s="22">
        <f t="shared" si="145"/>
        <v>260.7</v>
      </c>
    </row>
    <row r="398" spans="1:8" ht="31.2" x14ac:dyDescent="0.25">
      <c r="A398" s="161" t="s">
        <v>19</v>
      </c>
      <c r="B398" s="161" t="s">
        <v>86</v>
      </c>
      <c r="C398" s="161">
        <v>1230220040</v>
      </c>
      <c r="D398" s="163" t="s">
        <v>97</v>
      </c>
      <c r="E398" s="162" t="s">
        <v>98</v>
      </c>
      <c r="F398" s="22">
        <f>F399</f>
        <v>260.7</v>
      </c>
      <c r="G398" s="22">
        <f t="shared" si="145"/>
        <v>260.7</v>
      </c>
      <c r="H398" s="22">
        <f t="shared" si="145"/>
        <v>260.7</v>
      </c>
    </row>
    <row r="399" spans="1:8" x14ac:dyDescent="0.25">
      <c r="A399" s="161" t="s">
        <v>19</v>
      </c>
      <c r="B399" s="161" t="s">
        <v>86</v>
      </c>
      <c r="C399" s="161">
        <v>1230220040</v>
      </c>
      <c r="D399" s="161">
        <v>610</v>
      </c>
      <c r="E399" s="162" t="s">
        <v>106</v>
      </c>
      <c r="F399" s="22">
        <v>260.7</v>
      </c>
      <c r="G399" s="22">
        <v>260.7</v>
      </c>
      <c r="H399" s="22">
        <v>260.7</v>
      </c>
    </row>
    <row r="400" spans="1:8" ht="31.2" x14ac:dyDescent="0.25">
      <c r="A400" s="161" t="s">
        <v>19</v>
      </c>
      <c r="B400" s="161" t="s">
        <v>86</v>
      </c>
      <c r="C400" s="161">
        <v>1230600000</v>
      </c>
      <c r="D400" s="161"/>
      <c r="E400" s="162" t="s">
        <v>218</v>
      </c>
      <c r="F400" s="22">
        <f>F401+F408</f>
        <v>904.3</v>
      </c>
      <c r="G400" s="22">
        <f>G401+G408</f>
        <v>904.3</v>
      </c>
      <c r="H400" s="22">
        <f>H401+H408</f>
        <v>904.3</v>
      </c>
    </row>
    <row r="401" spans="1:8" ht="31.2" x14ac:dyDescent="0.25">
      <c r="A401" s="161" t="s">
        <v>19</v>
      </c>
      <c r="B401" s="161" t="s">
        <v>86</v>
      </c>
      <c r="C401" s="161">
        <v>1230620300</v>
      </c>
      <c r="D401" s="161"/>
      <c r="E401" s="162" t="s">
        <v>219</v>
      </c>
      <c r="F401" s="22">
        <f>F403+F405+F407</f>
        <v>345.9</v>
      </c>
      <c r="G401" s="22">
        <f t="shared" ref="G401:H401" si="146">G403+G405+G407</f>
        <v>345.9</v>
      </c>
      <c r="H401" s="22">
        <f t="shared" si="146"/>
        <v>345.9</v>
      </c>
    </row>
    <row r="402" spans="1:8" ht="62.4" x14ac:dyDescent="0.25">
      <c r="A402" s="161" t="s">
        <v>19</v>
      </c>
      <c r="B402" s="161" t="s">
        <v>86</v>
      </c>
      <c r="C402" s="161">
        <v>1230620300</v>
      </c>
      <c r="D402" s="163" t="s">
        <v>68</v>
      </c>
      <c r="E402" s="162" t="s">
        <v>1</v>
      </c>
      <c r="F402" s="22">
        <f>F403</f>
        <v>149.69999999999999</v>
      </c>
      <c r="G402" s="22">
        <f t="shared" ref="G402:H402" si="147">G403</f>
        <v>149.69999999999999</v>
      </c>
      <c r="H402" s="22">
        <f t="shared" si="147"/>
        <v>149.69999999999999</v>
      </c>
    </row>
    <row r="403" spans="1:8" ht="31.2" x14ac:dyDescent="0.25">
      <c r="A403" s="161" t="s">
        <v>19</v>
      </c>
      <c r="B403" s="161" t="s">
        <v>86</v>
      </c>
      <c r="C403" s="161">
        <v>1230620300</v>
      </c>
      <c r="D403" s="161">
        <v>120</v>
      </c>
      <c r="E403" s="162" t="s">
        <v>253</v>
      </c>
      <c r="F403" s="22">
        <v>149.69999999999999</v>
      </c>
      <c r="G403" s="22">
        <v>149.69999999999999</v>
      </c>
      <c r="H403" s="22">
        <v>149.69999999999999</v>
      </c>
    </row>
    <row r="404" spans="1:8" ht="31.2" x14ac:dyDescent="0.25">
      <c r="A404" s="161" t="s">
        <v>19</v>
      </c>
      <c r="B404" s="161" t="s">
        <v>86</v>
      </c>
      <c r="C404" s="161">
        <v>1230620300</v>
      </c>
      <c r="D404" s="163" t="s">
        <v>69</v>
      </c>
      <c r="E404" s="162" t="s">
        <v>95</v>
      </c>
      <c r="F404" s="22">
        <f>F405</f>
        <v>102</v>
      </c>
      <c r="G404" s="22">
        <f t="shared" ref="G404:H404" si="148">G405</f>
        <v>102</v>
      </c>
      <c r="H404" s="22">
        <f t="shared" si="148"/>
        <v>102</v>
      </c>
    </row>
    <row r="405" spans="1:8" ht="31.2" x14ac:dyDescent="0.25">
      <c r="A405" s="161" t="s">
        <v>19</v>
      </c>
      <c r="B405" s="161" t="s">
        <v>86</v>
      </c>
      <c r="C405" s="161">
        <v>1230620300</v>
      </c>
      <c r="D405" s="161">
        <v>240</v>
      </c>
      <c r="E405" s="162" t="s">
        <v>251</v>
      </c>
      <c r="F405" s="22">
        <v>102</v>
      </c>
      <c r="G405" s="22">
        <v>102</v>
      </c>
      <c r="H405" s="22">
        <v>102</v>
      </c>
    </row>
    <row r="406" spans="1:8" x14ac:dyDescent="0.25">
      <c r="A406" s="161" t="s">
        <v>19</v>
      </c>
      <c r="B406" s="161" t="s">
        <v>86</v>
      </c>
      <c r="C406" s="161">
        <v>1230620300</v>
      </c>
      <c r="D406" s="161" t="s">
        <v>70</v>
      </c>
      <c r="E406" s="162" t="s">
        <v>71</v>
      </c>
      <c r="F406" s="22">
        <f>F407</f>
        <v>94.2</v>
      </c>
      <c r="G406" s="22">
        <f t="shared" ref="G406:H406" si="149">G407</f>
        <v>94.2</v>
      </c>
      <c r="H406" s="22">
        <f t="shared" si="149"/>
        <v>94.2</v>
      </c>
    </row>
    <row r="407" spans="1:8" x14ac:dyDescent="0.25">
      <c r="A407" s="161" t="s">
        <v>19</v>
      </c>
      <c r="B407" s="161" t="s">
        <v>86</v>
      </c>
      <c r="C407" s="161">
        <v>1230620300</v>
      </c>
      <c r="D407" s="161">
        <v>850</v>
      </c>
      <c r="E407" s="162" t="s">
        <v>102</v>
      </c>
      <c r="F407" s="22">
        <v>94.2</v>
      </c>
      <c r="G407" s="22">
        <v>94.2</v>
      </c>
      <c r="H407" s="22">
        <v>94.2</v>
      </c>
    </row>
    <row r="408" spans="1:8" x14ac:dyDescent="0.25">
      <c r="A408" s="161" t="s">
        <v>19</v>
      </c>
      <c r="B408" s="161" t="s">
        <v>86</v>
      </c>
      <c r="C408" s="161">
        <v>1230620320</v>
      </c>
      <c r="D408" s="161"/>
      <c r="E408" s="162" t="s">
        <v>151</v>
      </c>
      <c r="F408" s="22">
        <f>F409+F411+F413</f>
        <v>558.4</v>
      </c>
      <c r="G408" s="22">
        <f t="shared" ref="G408:H408" si="150">G409+G411+G413</f>
        <v>558.4</v>
      </c>
      <c r="H408" s="22">
        <f t="shared" si="150"/>
        <v>558.4</v>
      </c>
    </row>
    <row r="409" spans="1:8" ht="62.4" x14ac:dyDescent="0.25">
      <c r="A409" s="161" t="s">
        <v>19</v>
      </c>
      <c r="B409" s="161" t="s">
        <v>86</v>
      </c>
      <c r="C409" s="161">
        <v>1230620320</v>
      </c>
      <c r="D409" s="163" t="s">
        <v>68</v>
      </c>
      <c r="E409" s="162" t="s">
        <v>1</v>
      </c>
      <c r="F409" s="22">
        <f>F410</f>
        <v>278.39999999999998</v>
      </c>
      <c r="G409" s="22">
        <f t="shared" ref="G409:H409" si="151">G410</f>
        <v>278.39999999999998</v>
      </c>
      <c r="H409" s="22">
        <f t="shared" si="151"/>
        <v>278.39999999999998</v>
      </c>
    </row>
    <row r="410" spans="1:8" ht="31.2" x14ac:dyDescent="0.25">
      <c r="A410" s="161" t="s">
        <v>19</v>
      </c>
      <c r="B410" s="161" t="s">
        <v>86</v>
      </c>
      <c r="C410" s="161">
        <v>1230620320</v>
      </c>
      <c r="D410" s="161">
        <v>120</v>
      </c>
      <c r="E410" s="162" t="s">
        <v>253</v>
      </c>
      <c r="F410" s="22">
        <v>278.39999999999998</v>
      </c>
      <c r="G410" s="22">
        <v>278.39999999999998</v>
      </c>
      <c r="H410" s="22">
        <v>278.39999999999998</v>
      </c>
    </row>
    <row r="411" spans="1:8" ht="31.2" x14ac:dyDescent="0.25">
      <c r="A411" s="161" t="s">
        <v>19</v>
      </c>
      <c r="B411" s="161" t="s">
        <v>86</v>
      </c>
      <c r="C411" s="161">
        <v>1230620320</v>
      </c>
      <c r="D411" s="163" t="s">
        <v>69</v>
      </c>
      <c r="E411" s="162" t="s">
        <v>95</v>
      </c>
      <c r="F411" s="22">
        <f>F412</f>
        <v>213.1</v>
      </c>
      <c r="G411" s="22">
        <f t="shared" ref="G411:H411" si="152">G412</f>
        <v>213.1</v>
      </c>
      <c r="H411" s="22">
        <f t="shared" si="152"/>
        <v>213.1</v>
      </c>
    </row>
    <row r="412" spans="1:8" ht="31.2" x14ac:dyDescent="0.25">
      <c r="A412" s="161" t="s">
        <v>19</v>
      </c>
      <c r="B412" s="161" t="s">
        <v>86</v>
      </c>
      <c r="C412" s="161">
        <v>1230620320</v>
      </c>
      <c r="D412" s="161">
        <v>240</v>
      </c>
      <c r="E412" s="162" t="s">
        <v>251</v>
      </c>
      <c r="F412" s="22">
        <v>213.1</v>
      </c>
      <c r="G412" s="22">
        <v>213.1</v>
      </c>
      <c r="H412" s="22">
        <v>213.1</v>
      </c>
    </row>
    <row r="413" spans="1:8" ht="31.2" x14ac:dyDescent="0.25">
      <c r="A413" s="161" t="s">
        <v>19</v>
      </c>
      <c r="B413" s="161" t="s">
        <v>86</v>
      </c>
      <c r="C413" s="161">
        <v>1230620320</v>
      </c>
      <c r="D413" s="163" t="s">
        <v>97</v>
      </c>
      <c r="E413" s="162" t="s">
        <v>98</v>
      </c>
      <c r="F413" s="22">
        <f>F414</f>
        <v>66.900000000000006</v>
      </c>
      <c r="G413" s="22">
        <f t="shared" ref="G413:H413" si="153">G414</f>
        <v>66.900000000000006</v>
      </c>
      <c r="H413" s="22">
        <f t="shared" si="153"/>
        <v>66.900000000000006</v>
      </c>
    </row>
    <row r="414" spans="1:8" x14ac:dyDescent="0.25">
      <c r="A414" s="161" t="s">
        <v>19</v>
      </c>
      <c r="B414" s="161" t="s">
        <v>86</v>
      </c>
      <c r="C414" s="161">
        <v>1230620320</v>
      </c>
      <c r="D414" s="161">
        <v>610</v>
      </c>
      <c r="E414" s="162" t="s">
        <v>106</v>
      </c>
      <c r="F414" s="22">
        <v>66.900000000000006</v>
      </c>
      <c r="G414" s="22">
        <v>66.900000000000006</v>
      </c>
      <c r="H414" s="22">
        <v>66.900000000000006</v>
      </c>
    </row>
    <row r="415" spans="1:8" x14ac:dyDescent="0.25">
      <c r="A415" s="161" t="s">
        <v>19</v>
      </c>
      <c r="B415" s="161">
        <v>1103</v>
      </c>
      <c r="C415" s="161" t="s">
        <v>66</v>
      </c>
      <c r="D415" s="161" t="s">
        <v>66</v>
      </c>
      <c r="E415" s="162" t="s">
        <v>314</v>
      </c>
      <c r="F415" s="22">
        <f>F416+F426+F432</f>
        <v>16681.400000000001</v>
      </c>
      <c r="G415" s="22">
        <f t="shared" ref="G415:H415" si="154">G416+G426+G432</f>
        <v>16181.4</v>
      </c>
      <c r="H415" s="22">
        <f t="shared" si="154"/>
        <v>16181.4</v>
      </c>
    </row>
    <row r="416" spans="1:8" ht="46.8" x14ac:dyDescent="0.25">
      <c r="A416" s="161" t="s">
        <v>19</v>
      </c>
      <c r="B416" s="161">
        <v>1103</v>
      </c>
      <c r="C416" s="163">
        <v>1200000000</v>
      </c>
      <c r="D416" s="161"/>
      <c r="E416" s="162" t="s">
        <v>192</v>
      </c>
      <c r="F416" s="22">
        <f>F417</f>
        <v>15789.6</v>
      </c>
      <c r="G416" s="22">
        <f t="shared" ref="G416:H416" si="155">G417</f>
        <v>15489.6</v>
      </c>
      <c r="H416" s="22">
        <f t="shared" si="155"/>
        <v>15489.6</v>
      </c>
    </row>
    <row r="417" spans="1:8" ht="31.2" x14ac:dyDescent="0.25">
      <c r="A417" s="161" t="s">
        <v>19</v>
      </c>
      <c r="B417" s="161">
        <v>1103</v>
      </c>
      <c r="C417" s="161">
        <v>1260000000</v>
      </c>
      <c r="D417" s="161"/>
      <c r="E417" s="162" t="s">
        <v>315</v>
      </c>
      <c r="F417" s="22">
        <f>F418+F422</f>
        <v>15789.6</v>
      </c>
      <c r="G417" s="22">
        <f t="shared" ref="G417:H417" si="156">G418+G422</f>
        <v>15489.6</v>
      </c>
      <c r="H417" s="22">
        <f t="shared" si="156"/>
        <v>15489.6</v>
      </c>
    </row>
    <row r="418" spans="1:8" ht="39.6" customHeight="1" x14ac:dyDescent="0.25">
      <c r="A418" s="161" t="s">
        <v>19</v>
      </c>
      <c r="B418" s="161">
        <v>1103</v>
      </c>
      <c r="C418" s="161">
        <v>1260100000</v>
      </c>
      <c r="D418" s="161"/>
      <c r="E418" s="162" t="s">
        <v>316</v>
      </c>
      <c r="F418" s="22">
        <f>F419</f>
        <v>15489.6</v>
      </c>
      <c r="G418" s="22">
        <f t="shared" ref="G418:H420" si="157">G419</f>
        <v>15489.6</v>
      </c>
      <c r="H418" s="22">
        <f t="shared" si="157"/>
        <v>15489.6</v>
      </c>
    </row>
    <row r="419" spans="1:8" ht="31.2" x14ac:dyDescent="0.25">
      <c r="A419" s="161" t="s">
        <v>19</v>
      </c>
      <c r="B419" s="161">
        <v>1103</v>
      </c>
      <c r="C419" s="161">
        <v>1260120010</v>
      </c>
      <c r="D419" s="161"/>
      <c r="E419" s="162" t="s">
        <v>126</v>
      </c>
      <c r="F419" s="22">
        <f>F420</f>
        <v>15489.6</v>
      </c>
      <c r="G419" s="22">
        <f t="shared" si="157"/>
        <v>15489.6</v>
      </c>
      <c r="H419" s="22">
        <f t="shared" si="157"/>
        <v>15489.6</v>
      </c>
    </row>
    <row r="420" spans="1:8" ht="31.2" x14ac:dyDescent="0.25">
      <c r="A420" s="161" t="s">
        <v>19</v>
      </c>
      <c r="B420" s="161">
        <v>1103</v>
      </c>
      <c r="C420" s="161">
        <v>1260120010</v>
      </c>
      <c r="D420" s="163" t="s">
        <v>97</v>
      </c>
      <c r="E420" s="162" t="s">
        <v>98</v>
      </c>
      <c r="F420" s="22">
        <f>F421</f>
        <v>15489.6</v>
      </c>
      <c r="G420" s="22">
        <f t="shared" si="157"/>
        <v>15489.6</v>
      </c>
      <c r="H420" s="22">
        <f t="shared" si="157"/>
        <v>15489.6</v>
      </c>
    </row>
    <row r="421" spans="1:8" x14ac:dyDescent="0.25">
      <c r="A421" s="161" t="s">
        <v>19</v>
      </c>
      <c r="B421" s="161">
        <v>1103</v>
      </c>
      <c r="C421" s="161">
        <v>1260120010</v>
      </c>
      <c r="D421" s="161">
        <v>610</v>
      </c>
      <c r="E421" s="162" t="s">
        <v>106</v>
      </c>
      <c r="F421" s="22">
        <v>15489.6</v>
      </c>
      <c r="G421" s="22">
        <v>15489.6</v>
      </c>
      <c r="H421" s="22">
        <v>15489.6</v>
      </c>
    </row>
    <row r="422" spans="1:8" ht="62.4" x14ac:dyDescent="0.25">
      <c r="A422" s="161" t="s">
        <v>19</v>
      </c>
      <c r="B422" s="161">
        <v>1103</v>
      </c>
      <c r="C422" s="161">
        <v>1260500000</v>
      </c>
      <c r="D422" s="161"/>
      <c r="E422" s="162" t="s">
        <v>657</v>
      </c>
      <c r="F422" s="22">
        <f>F423</f>
        <v>300</v>
      </c>
      <c r="G422" s="22">
        <f t="shared" ref="G422:H424" si="158">G423</f>
        <v>0</v>
      </c>
      <c r="H422" s="22">
        <f t="shared" si="158"/>
        <v>0</v>
      </c>
    </row>
    <row r="423" spans="1:8" ht="31.2" x14ac:dyDescent="0.25">
      <c r="A423" s="161" t="s">
        <v>19</v>
      </c>
      <c r="B423" s="161">
        <v>1103</v>
      </c>
      <c r="C423" s="161">
        <v>1260520020</v>
      </c>
      <c r="D423" s="161"/>
      <c r="E423" s="162" t="s">
        <v>658</v>
      </c>
      <c r="F423" s="22">
        <f>F424</f>
        <v>300</v>
      </c>
      <c r="G423" s="22">
        <f t="shared" si="158"/>
        <v>0</v>
      </c>
      <c r="H423" s="22">
        <f t="shared" si="158"/>
        <v>0</v>
      </c>
    </row>
    <row r="424" spans="1:8" ht="31.2" x14ac:dyDescent="0.25">
      <c r="A424" s="161" t="s">
        <v>19</v>
      </c>
      <c r="B424" s="161">
        <v>1103</v>
      </c>
      <c r="C424" s="161">
        <v>1260520020</v>
      </c>
      <c r="D424" s="163" t="s">
        <v>97</v>
      </c>
      <c r="E424" s="162" t="s">
        <v>98</v>
      </c>
      <c r="F424" s="22">
        <f>F425</f>
        <v>300</v>
      </c>
      <c r="G424" s="22">
        <f t="shared" si="158"/>
        <v>0</v>
      </c>
      <c r="H424" s="22">
        <f t="shared" si="158"/>
        <v>0</v>
      </c>
    </row>
    <row r="425" spans="1:8" x14ac:dyDescent="0.25">
      <c r="A425" s="161" t="s">
        <v>19</v>
      </c>
      <c r="B425" s="161">
        <v>1103</v>
      </c>
      <c r="C425" s="161">
        <v>1260520020</v>
      </c>
      <c r="D425" s="161">
        <v>610</v>
      </c>
      <c r="E425" s="162" t="s">
        <v>106</v>
      </c>
      <c r="F425" s="22">
        <v>300</v>
      </c>
      <c r="G425" s="22">
        <v>0</v>
      </c>
      <c r="H425" s="22">
        <v>0</v>
      </c>
    </row>
    <row r="426" spans="1:8" ht="31.2" x14ac:dyDescent="0.25">
      <c r="A426" s="161" t="s">
        <v>19</v>
      </c>
      <c r="B426" s="161">
        <v>1103</v>
      </c>
      <c r="C426" s="163">
        <v>1500000000</v>
      </c>
      <c r="D426" s="161"/>
      <c r="E426" s="162" t="s">
        <v>193</v>
      </c>
      <c r="F426" s="22">
        <f>F427</f>
        <v>691.8</v>
      </c>
      <c r="G426" s="22">
        <f t="shared" ref="G426:H430" si="159">G427</f>
        <v>691.8</v>
      </c>
      <c r="H426" s="22">
        <f t="shared" si="159"/>
        <v>691.8</v>
      </c>
    </row>
    <row r="427" spans="1:8" ht="31.2" x14ac:dyDescent="0.25">
      <c r="A427" s="161" t="s">
        <v>19</v>
      </c>
      <c r="B427" s="161">
        <v>1103</v>
      </c>
      <c r="C427" s="163">
        <v>1520000000</v>
      </c>
      <c r="D427" s="161"/>
      <c r="E427" s="162" t="s">
        <v>301</v>
      </c>
      <c r="F427" s="22">
        <f>F428</f>
        <v>691.8</v>
      </c>
      <c r="G427" s="22">
        <f t="shared" si="159"/>
        <v>691.8</v>
      </c>
      <c r="H427" s="22">
        <f t="shared" si="159"/>
        <v>691.8</v>
      </c>
    </row>
    <row r="428" spans="1:8" ht="46.8" x14ac:dyDescent="0.25">
      <c r="A428" s="161" t="s">
        <v>19</v>
      </c>
      <c r="B428" s="161">
        <v>1103</v>
      </c>
      <c r="C428" s="163">
        <v>1520300000</v>
      </c>
      <c r="D428" s="161"/>
      <c r="E428" s="162" t="s">
        <v>364</v>
      </c>
      <c r="F428" s="22">
        <f>F429</f>
        <v>691.8</v>
      </c>
      <c r="G428" s="22">
        <f t="shared" si="159"/>
        <v>691.8</v>
      </c>
      <c r="H428" s="22">
        <f t="shared" si="159"/>
        <v>691.8</v>
      </c>
    </row>
    <row r="429" spans="1:8" x14ac:dyDescent="0.25">
      <c r="A429" s="161" t="s">
        <v>19</v>
      </c>
      <c r="B429" s="161">
        <v>1103</v>
      </c>
      <c r="C429" s="163">
        <v>1520320200</v>
      </c>
      <c r="D429" s="161"/>
      <c r="E429" s="57" t="s">
        <v>365</v>
      </c>
      <c r="F429" s="22">
        <f>F430</f>
        <v>691.8</v>
      </c>
      <c r="G429" s="22">
        <f t="shared" si="159"/>
        <v>691.8</v>
      </c>
      <c r="H429" s="22">
        <f t="shared" si="159"/>
        <v>691.8</v>
      </c>
    </row>
    <row r="430" spans="1:8" ht="31.2" x14ac:dyDescent="0.25">
      <c r="A430" s="161" t="s">
        <v>19</v>
      </c>
      <c r="B430" s="161">
        <v>1103</v>
      </c>
      <c r="C430" s="163">
        <v>1520320200</v>
      </c>
      <c r="D430" s="163" t="s">
        <v>97</v>
      </c>
      <c r="E430" s="57" t="s">
        <v>98</v>
      </c>
      <c r="F430" s="22">
        <f>F431</f>
        <v>691.8</v>
      </c>
      <c r="G430" s="22">
        <f t="shared" si="159"/>
        <v>691.8</v>
      </c>
      <c r="H430" s="22">
        <f t="shared" si="159"/>
        <v>691.8</v>
      </c>
    </row>
    <row r="431" spans="1:8" x14ac:dyDescent="0.25">
      <c r="A431" s="161" t="s">
        <v>19</v>
      </c>
      <c r="B431" s="161">
        <v>1103</v>
      </c>
      <c r="C431" s="163">
        <v>1520320200</v>
      </c>
      <c r="D431" s="161">
        <v>610</v>
      </c>
      <c r="E431" s="57" t="s">
        <v>106</v>
      </c>
      <c r="F431" s="22">
        <v>691.8</v>
      </c>
      <c r="G431" s="22">
        <v>691.8</v>
      </c>
      <c r="H431" s="22">
        <v>691.8</v>
      </c>
    </row>
    <row r="432" spans="1:8" x14ac:dyDescent="0.25">
      <c r="A432" s="173" t="s">
        <v>19</v>
      </c>
      <c r="B432" s="173">
        <v>1103</v>
      </c>
      <c r="C432" s="173">
        <v>9900000000</v>
      </c>
      <c r="D432" s="173"/>
      <c r="E432" s="57" t="s">
        <v>107</v>
      </c>
      <c r="F432" s="22">
        <f>F433</f>
        <v>200</v>
      </c>
      <c r="G432" s="22">
        <f t="shared" ref="G432:H435" si="160">G433</f>
        <v>0</v>
      </c>
      <c r="H432" s="22">
        <f t="shared" si="160"/>
        <v>0</v>
      </c>
    </row>
    <row r="433" spans="1:8" ht="46.8" x14ac:dyDescent="0.25">
      <c r="A433" s="173" t="s">
        <v>19</v>
      </c>
      <c r="B433" s="173">
        <v>1103</v>
      </c>
      <c r="C433" s="173">
        <v>9920000000</v>
      </c>
      <c r="D433" s="173"/>
      <c r="E433" s="57" t="s">
        <v>686</v>
      </c>
      <c r="F433" s="22">
        <f>F434</f>
        <v>200</v>
      </c>
      <c r="G433" s="22">
        <f t="shared" si="160"/>
        <v>0</v>
      </c>
      <c r="H433" s="22">
        <f t="shared" si="160"/>
        <v>0</v>
      </c>
    </row>
    <row r="434" spans="1:8" ht="46.8" x14ac:dyDescent="0.25">
      <c r="A434" s="173" t="s">
        <v>19</v>
      </c>
      <c r="B434" s="173">
        <v>1103</v>
      </c>
      <c r="C434" s="173">
        <v>9920010920</v>
      </c>
      <c r="D434" s="173"/>
      <c r="E434" s="57" t="s">
        <v>687</v>
      </c>
      <c r="F434" s="22">
        <f>F435</f>
        <v>200</v>
      </c>
      <c r="G434" s="22">
        <f t="shared" si="160"/>
        <v>0</v>
      </c>
      <c r="H434" s="22">
        <f t="shared" si="160"/>
        <v>0</v>
      </c>
    </row>
    <row r="435" spans="1:8" ht="31.2" x14ac:dyDescent="0.25">
      <c r="A435" s="173" t="s">
        <v>19</v>
      </c>
      <c r="B435" s="173">
        <v>1103</v>
      </c>
      <c r="C435" s="173">
        <v>9920010920</v>
      </c>
      <c r="D435" s="173" t="s">
        <v>97</v>
      </c>
      <c r="E435" s="57" t="s">
        <v>98</v>
      </c>
      <c r="F435" s="22">
        <f>F436</f>
        <v>200</v>
      </c>
      <c r="G435" s="22">
        <f t="shared" si="160"/>
        <v>0</v>
      </c>
      <c r="H435" s="22">
        <f t="shared" si="160"/>
        <v>0</v>
      </c>
    </row>
    <row r="436" spans="1:8" x14ac:dyDescent="0.25">
      <c r="A436" s="173" t="s">
        <v>19</v>
      </c>
      <c r="B436" s="173">
        <v>1103</v>
      </c>
      <c r="C436" s="173">
        <v>9920010920</v>
      </c>
      <c r="D436" s="173">
        <v>610</v>
      </c>
      <c r="E436" s="57" t="s">
        <v>106</v>
      </c>
      <c r="F436" s="22">
        <v>200</v>
      </c>
      <c r="G436" s="22">
        <v>0</v>
      </c>
      <c r="H436" s="22">
        <v>0</v>
      </c>
    </row>
    <row r="437" spans="1:8" x14ac:dyDescent="0.25">
      <c r="A437" s="161" t="s">
        <v>19</v>
      </c>
      <c r="B437" s="161" t="s">
        <v>92</v>
      </c>
      <c r="C437" s="161" t="s">
        <v>66</v>
      </c>
      <c r="D437" s="161" t="s">
        <v>66</v>
      </c>
      <c r="E437" s="43" t="s">
        <v>63</v>
      </c>
      <c r="F437" s="22">
        <f>F438</f>
        <v>1503.9</v>
      </c>
      <c r="G437" s="22">
        <f t="shared" ref="G437:H440" si="161">G438</f>
        <v>1503.9</v>
      </c>
      <c r="H437" s="22">
        <f t="shared" si="161"/>
        <v>1503.9</v>
      </c>
    </row>
    <row r="438" spans="1:8" x14ac:dyDescent="0.25">
      <c r="A438" s="161" t="s">
        <v>19</v>
      </c>
      <c r="B438" s="161" t="s">
        <v>64</v>
      </c>
      <c r="C438" s="161" t="s">
        <v>66</v>
      </c>
      <c r="D438" s="161" t="s">
        <v>66</v>
      </c>
      <c r="E438" s="162" t="s">
        <v>65</v>
      </c>
      <c r="F438" s="22">
        <f>F439</f>
        <v>1503.9</v>
      </c>
      <c r="G438" s="22">
        <f t="shared" si="161"/>
        <v>1503.9</v>
      </c>
      <c r="H438" s="22">
        <f t="shared" si="161"/>
        <v>1503.9</v>
      </c>
    </row>
    <row r="439" spans="1:8" ht="46.8" x14ac:dyDescent="0.25">
      <c r="A439" s="161" t="s">
        <v>19</v>
      </c>
      <c r="B439" s="161" t="s">
        <v>64</v>
      </c>
      <c r="C439" s="163">
        <v>1200000000</v>
      </c>
      <c r="D439" s="161"/>
      <c r="E439" s="162" t="s">
        <v>192</v>
      </c>
      <c r="F439" s="22">
        <f>F440</f>
        <v>1503.9</v>
      </c>
      <c r="G439" s="22">
        <f t="shared" si="161"/>
        <v>1503.9</v>
      </c>
      <c r="H439" s="22">
        <f t="shared" si="161"/>
        <v>1503.9</v>
      </c>
    </row>
    <row r="440" spans="1:8" ht="31.2" x14ac:dyDescent="0.25">
      <c r="A440" s="161" t="s">
        <v>19</v>
      </c>
      <c r="B440" s="161" t="s">
        <v>64</v>
      </c>
      <c r="C440" s="163">
        <v>1240000000</v>
      </c>
      <c r="D440" s="161"/>
      <c r="E440" s="162" t="s">
        <v>138</v>
      </c>
      <c r="F440" s="22">
        <f>F441</f>
        <v>1503.9</v>
      </c>
      <c r="G440" s="22">
        <f t="shared" si="161"/>
        <v>1503.9</v>
      </c>
      <c r="H440" s="22">
        <f t="shared" si="161"/>
        <v>1503.9</v>
      </c>
    </row>
    <row r="441" spans="1:8" x14ac:dyDescent="0.25">
      <c r="A441" s="161" t="s">
        <v>19</v>
      </c>
      <c r="B441" s="161" t="s">
        <v>64</v>
      </c>
      <c r="C441" s="161">
        <v>1240300000</v>
      </c>
      <c r="D441" s="161"/>
      <c r="E441" s="162" t="s">
        <v>213</v>
      </c>
      <c r="F441" s="22">
        <f>F448+F445+F442</f>
        <v>1503.9</v>
      </c>
      <c r="G441" s="22">
        <f t="shared" ref="G441:H441" si="162">G448+G445+G442</f>
        <v>1503.9</v>
      </c>
      <c r="H441" s="22">
        <f t="shared" si="162"/>
        <v>1503.9</v>
      </c>
    </row>
    <row r="442" spans="1:8" ht="46.8" x14ac:dyDescent="0.25">
      <c r="A442" s="161" t="s">
        <v>19</v>
      </c>
      <c r="B442" s="161" t="s">
        <v>64</v>
      </c>
      <c r="C442" s="161">
        <v>1240310320</v>
      </c>
      <c r="D442" s="161"/>
      <c r="E442" s="57" t="s">
        <v>294</v>
      </c>
      <c r="F442" s="22">
        <f>F443</f>
        <v>471.4</v>
      </c>
      <c r="G442" s="22">
        <f t="shared" ref="G442:H443" si="163">G443</f>
        <v>471.4</v>
      </c>
      <c r="H442" s="22">
        <f t="shared" si="163"/>
        <v>471.4</v>
      </c>
    </row>
    <row r="443" spans="1:8" ht="31.2" x14ac:dyDescent="0.25">
      <c r="A443" s="161" t="s">
        <v>19</v>
      </c>
      <c r="B443" s="161" t="s">
        <v>64</v>
      </c>
      <c r="C443" s="161">
        <v>1240310320</v>
      </c>
      <c r="D443" s="163" t="s">
        <v>97</v>
      </c>
      <c r="E443" s="162" t="s">
        <v>98</v>
      </c>
      <c r="F443" s="22">
        <f>F444</f>
        <v>471.4</v>
      </c>
      <c r="G443" s="22">
        <f t="shared" si="163"/>
        <v>471.4</v>
      </c>
      <c r="H443" s="22">
        <f t="shared" si="163"/>
        <v>471.4</v>
      </c>
    </row>
    <row r="444" spans="1:8" ht="31.2" x14ac:dyDescent="0.25">
      <c r="A444" s="161" t="s">
        <v>19</v>
      </c>
      <c r="B444" s="161" t="s">
        <v>64</v>
      </c>
      <c r="C444" s="161">
        <v>1240310320</v>
      </c>
      <c r="D444" s="161">
        <v>630</v>
      </c>
      <c r="E444" s="162" t="s">
        <v>156</v>
      </c>
      <c r="F444" s="17">
        <v>471.4</v>
      </c>
      <c r="G444" s="17">
        <v>471.4</v>
      </c>
      <c r="H444" s="17">
        <v>471.4</v>
      </c>
    </row>
    <row r="445" spans="1:8" ht="46.8" x14ac:dyDescent="0.25">
      <c r="A445" s="161" t="s">
        <v>19</v>
      </c>
      <c r="B445" s="161" t="s">
        <v>64</v>
      </c>
      <c r="C445" s="161">
        <v>1240320400</v>
      </c>
      <c r="D445" s="161"/>
      <c r="E445" s="162" t="s">
        <v>295</v>
      </c>
      <c r="F445" s="22">
        <f>F446</f>
        <v>396</v>
      </c>
      <c r="G445" s="22">
        <f t="shared" ref="G445:H446" si="164">G446</f>
        <v>396</v>
      </c>
      <c r="H445" s="22">
        <f t="shared" si="164"/>
        <v>396</v>
      </c>
    </row>
    <row r="446" spans="1:8" ht="31.2" x14ac:dyDescent="0.25">
      <c r="A446" s="161" t="s">
        <v>19</v>
      </c>
      <c r="B446" s="161" t="s">
        <v>64</v>
      </c>
      <c r="C446" s="161">
        <v>1240320400</v>
      </c>
      <c r="D446" s="163" t="s">
        <v>69</v>
      </c>
      <c r="E446" s="162" t="s">
        <v>95</v>
      </c>
      <c r="F446" s="22">
        <f>F447</f>
        <v>396</v>
      </c>
      <c r="G446" s="22">
        <f t="shared" si="164"/>
        <v>396</v>
      </c>
      <c r="H446" s="22">
        <f t="shared" si="164"/>
        <v>396</v>
      </c>
    </row>
    <row r="447" spans="1:8" ht="31.2" x14ac:dyDescent="0.25">
      <c r="A447" s="161" t="s">
        <v>19</v>
      </c>
      <c r="B447" s="161" t="s">
        <v>64</v>
      </c>
      <c r="C447" s="161">
        <v>1240320400</v>
      </c>
      <c r="D447" s="161">
        <v>240</v>
      </c>
      <c r="E447" s="162" t="s">
        <v>251</v>
      </c>
      <c r="F447" s="22">
        <v>396</v>
      </c>
      <c r="G447" s="22">
        <v>396</v>
      </c>
      <c r="H447" s="22">
        <v>396</v>
      </c>
    </row>
    <row r="448" spans="1:8" ht="46.8" x14ac:dyDescent="0.25">
      <c r="A448" s="161" t="s">
        <v>19</v>
      </c>
      <c r="B448" s="161" t="s">
        <v>64</v>
      </c>
      <c r="C448" s="161" t="s">
        <v>159</v>
      </c>
      <c r="D448" s="161"/>
      <c r="E448" s="162" t="s">
        <v>158</v>
      </c>
      <c r="F448" s="22">
        <f>F449</f>
        <v>636.5</v>
      </c>
      <c r="G448" s="22">
        <f t="shared" ref="G448:H449" si="165">G449</f>
        <v>636.5</v>
      </c>
      <c r="H448" s="22">
        <f t="shared" si="165"/>
        <v>636.5</v>
      </c>
    </row>
    <row r="449" spans="1:8" ht="31.2" x14ac:dyDescent="0.25">
      <c r="A449" s="161" t="s">
        <v>19</v>
      </c>
      <c r="B449" s="161" t="s">
        <v>64</v>
      </c>
      <c r="C449" s="161" t="s">
        <v>159</v>
      </c>
      <c r="D449" s="163" t="s">
        <v>97</v>
      </c>
      <c r="E449" s="162" t="s">
        <v>98</v>
      </c>
      <c r="F449" s="22">
        <f>F450</f>
        <v>636.5</v>
      </c>
      <c r="G449" s="22">
        <f t="shared" si="165"/>
        <v>636.5</v>
      </c>
      <c r="H449" s="22">
        <f t="shared" si="165"/>
        <v>636.5</v>
      </c>
    </row>
    <row r="450" spans="1:8" ht="31.2" x14ac:dyDescent="0.25">
      <c r="A450" s="161" t="s">
        <v>19</v>
      </c>
      <c r="B450" s="161" t="s">
        <v>64</v>
      </c>
      <c r="C450" s="161" t="s">
        <v>159</v>
      </c>
      <c r="D450" s="161">
        <v>630</v>
      </c>
      <c r="E450" s="162" t="s">
        <v>156</v>
      </c>
      <c r="F450" s="22">
        <v>636.5</v>
      </c>
      <c r="G450" s="22">
        <v>636.5</v>
      </c>
      <c r="H450" s="22">
        <v>636.5</v>
      </c>
    </row>
    <row r="451" spans="1:8" x14ac:dyDescent="0.25">
      <c r="A451" s="16" t="s">
        <v>35</v>
      </c>
      <c r="B451" s="25" t="s">
        <v>66</v>
      </c>
      <c r="C451" s="25" t="s">
        <v>66</v>
      </c>
      <c r="D451" s="25" t="s">
        <v>66</v>
      </c>
      <c r="E451" s="41" t="s">
        <v>346</v>
      </c>
      <c r="F451" s="27">
        <f>F452+F468</f>
        <v>8343.5999999999985</v>
      </c>
      <c r="G451" s="27">
        <f>G452+G468</f>
        <v>8323.5999999999985</v>
      </c>
      <c r="H451" s="27">
        <f>H452+H468</f>
        <v>8323.5999999999985</v>
      </c>
    </row>
    <row r="452" spans="1:8" x14ac:dyDescent="0.25">
      <c r="A452" s="161" t="s">
        <v>35</v>
      </c>
      <c r="B452" s="161" t="s">
        <v>54</v>
      </c>
      <c r="C452" s="161" t="s">
        <v>66</v>
      </c>
      <c r="D452" s="161" t="s">
        <v>66</v>
      </c>
      <c r="E452" s="47" t="s">
        <v>20</v>
      </c>
      <c r="F452" s="22">
        <f>F453+F462</f>
        <v>8323.5999999999985</v>
      </c>
      <c r="G452" s="22">
        <f t="shared" ref="G452:H452" si="166">G453+G462</f>
        <v>8323.5999999999985</v>
      </c>
      <c r="H452" s="22">
        <f t="shared" si="166"/>
        <v>8323.5999999999985</v>
      </c>
    </row>
    <row r="453" spans="1:8" ht="33.75" customHeight="1" x14ac:dyDescent="0.25">
      <c r="A453" s="161" t="s">
        <v>35</v>
      </c>
      <c r="B453" s="161" t="s">
        <v>46</v>
      </c>
      <c r="C453" s="161" t="s">
        <v>66</v>
      </c>
      <c r="D453" s="161" t="s">
        <v>66</v>
      </c>
      <c r="E453" s="162" t="s">
        <v>7</v>
      </c>
      <c r="F453" s="22">
        <f>F454</f>
        <v>7323.5999999999995</v>
      </c>
      <c r="G453" s="22">
        <f t="shared" ref="G453:H456" si="167">G454</f>
        <v>7323.5999999999995</v>
      </c>
      <c r="H453" s="22">
        <f t="shared" si="167"/>
        <v>7323.5999999999995</v>
      </c>
    </row>
    <row r="454" spans="1:8" x14ac:dyDescent="0.25">
      <c r="A454" s="161" t="s">
        <v>35</v>
      </c>
      <c r="B454" s="161" t="s">
        <v>46</v>
      </c>
      <c r="C454" s="161">
        <v>9900000000</v>
      </c>
      <c r="D454" s="161"/>
      <c r="E454" s="162" t="s">
        <v>107</v>
      </c>
      <c r="F454" s="22">
        <f>F455</f>
        <v>7323.5999999999995</v>
      </c>
      <c r="G454" s="22">
        <f t="shared" si="167"/>
        <v>7323.5999999999995</v>
      </c>
      <c r="H454" s="22">
        <f t="shared" si="167"/>
        <v>7323.5999999999995</v>
      </c>
    </row>
    <row r="455" spans="1:8" ht="31.2" x14ac:dyDescent="0.25">
      <c r="A455" s="161" t="s">
        <v>35</v>
      </c>
      <c r="B455" s="161" t="s">
        <v>46</v>
      </c>
      <c r="C455" s="161">
        <v>9990000000</v>
      </c>
      <c r="D455" s="161"/>
      <c r="E455" s="162" t="s">
        <v>160</v>
      </c>
      <c r="F455" s="22">
        <f>F456</f>
        <v>7323.5999999999995</v>
      </c>
      <c r="G455" s="22">
        <f t="shared" si="167"/>
        <v>7323.5999999999995</v>
      </c>
      <c r="H455" s="22">
        <f t="shared" si="167"/>
        <v>7323.5999999999995</v>
      </c>
    </row>
    <row r="456" spans="1:8" ht="31.2" x14ac:dyDescent="0.25">
      <c r="A456" s="161" t="s">
        <v>35</v>
      </c>
      <c r="B456" s="161" t="s">
        <v>46</v>
      </c>
      <c r="C456" s="161">
        <v>9990200000</v>
      </c>
      <c r="D456" s="25"/>
      <c r="E456" s="162" t="s">
        <v>120</v>
      </c>
      <c r="F456" s="22">
        <f t="shared" ref="F456" si="168">F457</f>
        <v>7323.5999999999995</v>
      </c>
      <c r="G456" s="22">
        <f t="shared" si="167"/>
        <v>7323.5999999999995</v>
      </c>
      <c r="H456" s="22">
        <f>H457</f>
        <v>7323.5999999999995</v>
      </c>
    </row>
    <row r="457" spans="1:8" ht="46.8" x14ac:dyDescent="0.25">
      <c r="A457" s="161" t="s">
        <v>35</v>
      </c>
      <c r="B457" s="161" t="s">
        <v>46</v>
      </c>
      <c r="C457" s="161">
        <v>9990225000</v>
      </c>
      <c r="D457" s="161"/>
      <c r="E457" s="162" t="s">
        <v>121</v>
      </c>
      <c r="F457" s="22">
        <f>F458+F460</f>
        <v>7323.5999999999995</v>
      </c>
      <c r="G457" s="22">
        <f t="shared" ref="G457:H457" si="169">G458+G460</f>
        <v>7323.5999999999995</v>
      </c>
      <c r="H457" s="22">
        <f t="shared" si="169"/>
        <v>7323.5999999999995</v>
      </c>
    </row>
    <row r="458" spans="1:8" ht="62.4" x14ac:dyDescent="0.25">
      <c r="A458" s="161" t="s">
        <v>35</v>
      </c>
      <c r="B458" s="161" t="s">
        <v>46</v>
      </c>
      <c r="C458" s="161">
        <v>9990225000</v>
      </c>
      <c r="D458" s="161" t="s">
        <v>68</v>
      </c>
      <c r="E458" s="162" t="s">
        <v>1</v>
      </c>
      <c r="F458" s="22">
        <f>F459</f>
        <v>7248.2</v>
      </c>
      <c r="G458" s="22">
        <f t="shared" ref="G458:H458" si="170">G459</f>
        <v>7248.2</v>
      </c>
      <c r="H458" s="22">
        <f t="shared" si="170"/>
        <v>7248.2</v>
      </c>
    </row>
    <row r="459" spans="1:8" ht="31.2" x14ac:dyDescent="0.25">
      <c r="A459" s="161" t="s">
        <v>35</v>
      </c>
      <c r="B459" s="161" t="s">
        <v>46</v>
      </c>
      <c r="C459" s="161">
        <v>9990225000</v>
      </c>
      <c r="D459" s="161">
        <v>120</v>
      </c>
      <c r="E459" s="162" t="s">
        <v>253</v>
      </c>
      <c r="F459" s="22">
        <v>7248.2</v>
      </c>
      <c r="G459" s="22">
        <v>7248.2</v>
      </c>
      <c r="H459" s="22">
        <v>7248.2</v>
      </c>
    </row>
    <row r="460" spans="1:8" x14ac:dyDescent="0.25">
      <c r="A460" s="161" t="s">
        <v>35</v>
      </c>
      <c r="B460" s="161" t="s">
        <v>46</v>
      </c>
      <c r="C460" s="161">
        <v>9990225000</v>
      </c>
      <c r="D460" s="161" t="s">
        <v>70</v>
      </c>
      <c r="E460" s="162" t="s">
        <v>71</v>
      </c>
      <c r="F460" s="22">
        <f>F461</f>
        <v>75.400000000000006</v>
      </c>
      <c r="G460" s="22">
        <f t="shared" ref="G460" si="171">G461</f>
        <v>75.400000000000006</v>
      </c>
      <c r="H460" s="22">
        <f>H461</f>
        <v>75.400000000000006</v>
      </c>
    </row>
    <row r="461" spans="1:8" x14ac:dyDescent="0.25">
      <c r="A461" s="161" t="s">
        <v>35</v>
      </c>
      <c r="B461" s="161" t="s">
        <v>46</v>
      </c>
      <c r="C461" s="161">
        <v>9990225000</v>
      </c>
      <c r="D461" s="161">
        <v>850</v>
      </c>
      <c r="E461" s="162" t="s">
        <v>102</v>
      </c>
      <c r="F461" s="22">
        <v>75.400000000000006</v>
      </c>
      <c r="G461" s="22">
        <v>75.400000000000006</v>
      </c>
      <c r="H461" s="22">
        <v>75.400000000000006</v>
      </c>
    </row>
    <row r="462" spans="1:8" x14ac:dyDescent="0.25">
      <c r="A462" s="161" t="s">
        <v>35</v>
      </c>
      <c r="B462" s="161" t="s">
        <v>47</v>
      </c>
      <c r="C462" s="161"/>
      <c r="D462" s="161"/>
      <c r="E462" s="162" t="s">
        <v>8</v>
      </c>
      <c r="F462" s="22">
        <f>F463</f>
        <v>1000</v>
      </c>
      <c r="G462" s="22">
        <f t="shared" ref="G462:H466" si="172">G463</f>
        <v>1000</v>
      </c>
      <c r="H462" s="22">
        <f t="shared" si="172"/>
        <v>1000</v>
      </c>
    </row>
    <row r="463" spans="1:8" x14ac:dyDescent="0.25">
      <c r="A463" s="161" t="s">
        <v>35</v>
      </c>
      <c r="B463" s="161" t="s">
        <v>47</v>
      </c>
      <c r="C463" s="161">
        <v>9900000000</v>
      </c>
      <c r="D463" s="161"/>
      <c r="E463" s="162" t="s">
        <v>107</v>
      </c>
      <c r="F463" s="22">
        <f>F464</f>
        <v>1000</v>
      </c>
      <c r="G463" s="22">
        <f t="shared" si="172"/>
        <v>1000</v>
      </c>
      <c r="H463" s="22">
        <f t="shared" si="172"/>
        <v>1000</v>
      </c>
    </row>
    <row r="464" spans="1:8" x14ac:dyDescent="0.25">
      <c r="A464" s="161" t="s">
        <v>35</v>
      </c>
      <c r="B464" s="161" t="s">
        <v>47</v>
      </c>
      <c r="C464" s="161">
        <v>9910000000</v>
      </c>
      <c r="D464" s="161"/>
      <c r="E464" s="162" t="s">
        <v>8</v>
      </c>
      <c r="F464" s="22">
        <f>F465</f>
        <v>1000</v>
      </c>
      <c r="G464" s="22">
        <f t="shared" si="172"/>
        <v>1000</v>
      </c>
      <c r="H464" s="22">
        <f t="shared" si="172"/>
        <v>1000</v>
      </c>
    </row>
    <row r="465" spans="1:8" x14ac:dyDescent="0.25">
      <c r="A465" s="161" t="s">
        <v>35</v>
      </c>
      <c r="B465" s="161" t="s">
        <v>47</v>
      </c>
      <c r="C465" s="161">
        <v>9910020000</v>
      </c>
      <c r="D465" s="161"/>
      <c r="E465" s="162" t="s">
        <v>366</v>
      </c>
      <c r="F465" s="22">
        <f>F466</f>
        <v>1000</v>
      </c>
      <c r="G465" s="22">
        <f t="shared" si="172"/>
        <v>1000</v>
      </c>
      <c r="H465" s="22">
        <f t="shared" si="172"/>
        <v>1000</v>
      </c>
    </row>
    <row r="466" spans="1:8" x14ac:dyDescent="0.25">
      <c r="A466" s="161" t="s">
        <v>35</v>
      </c>
      <c r="B466" s="161" t="s">
        <v>47</v>
      </c>
      <c r="C466" s="161">
        <v>9910020000</v>
      </c>
      <c r="D466" s="163" t="s">
        <v>70</v>
      </c>
      <c r="E466" s="162" t="s">
        <v>71</v>
      </c>
      <c r="F466" s="22">
        <f>F467</f>
        <v>1000</v>
      </c>
      <c r="G466" s="22">
        <f t="shared" si="172"/>
        <v>1000</v>
      </c>
      <c r="H466" s="22">
        <f t="shared" si="172"/>
        <v>1000</v>
      </c>
    </row>
    <row r="467" spans="1:8" x14ac:dyDescent="0.25">
      <c r="A467" s="161" t="s">
        <v>35</v>
      </c>
      <c r="B467" s="161" t="s">
        <v>47</v>
      </c>
      <c r="C467" s="161">
        <v>9910020000</v>
      </c>
      <c r="D467" s="2" t="s">
        <v>176</v>
      </c>
      <c r="E467" s="48" t="s">
        <v>177</v>
      </c>
      <c r="F467" s="22">
        <v>1000</v>
      </c>
      <c r="G467" s="22">
        <v>1000</v>
      </c>
      <c r="H467" s="22">
        <v>1000</v>
      </c>
    </row>
    <row r="468" spans="1:8" x14ac:dyDescent="0.25">
      <c r="A468" s="161" t="s">
        <v>35</v>
      </c>
      <c r="B468" s="161" t="s">
        <v>259</v>
      </c>
      <c r="C468" s="161" t="s">
        <v>66</v>
      </c>
      <c r="D468" s="161" t="s">
        <v>66</v>
      </c>
      <c r="E468" s="57" t="s">
        <v>260</v>
      </c>
      <c r="F468" s="22">
        <f t="shared" ref="F468:F473" si="173">F469</f>
        <v>20</v>
      </c>
      <c r="G468" s="22">
        <f t="shared" ref="G468:H468" si="174">G469</f>
        <v>0</v>
      </c>
      <c r="H468" s="22">
        <f t="shared" si="174"/>
        <v>0</v>
      </c>
    </row>
    <row r="469" spans="1:8" ht="31.2" x14ac:dyDescent="0.25">
      <c r="A469" s="161" t="s">
        <v>35</v>
      </c>
      <c r="B469" s="161" t="s">
        <v>261</v>
      </c>
      <c r="C469" s="161" t="s">
        <v>66</v>
      </c>
      <c r="D469" s="161" t="s">
        <v>66</v>
      </c>
      <c r="E469" s="57" t="s">
        <v>262</v>
      </c>
      <c r="F469" s="22">
        <f t="shared" si="173"/>
        <v>20</v>
      </c>
      <c r="G469" s="22">
        <f t="shared" ref="G469:H473" si="175">G470</f>
        <v>0</v>
      </c>
      <c r="H469" s="22">
        <f t="shared" si="175"/>
        <v>0</v>
      </c>
    </row>
    <row r="470" spans="1:8" x14ac:dyDescent="0.25">
      <c r="A470" s="161" t="s">
        <v>35</v>
      </c>
      <c r="B470" s="161" t="s">
        <v>261</v>
      </c>
      <c r="C470" s="161">
        <v>9900000000</v>
      </c>
      <c r="D470" s="161"/>
      <c r="E470" s="57" t="s">
        <v>107</v>
      </c>
      <c r="F470" s="22">
        <f t="shared" si="173"/>
        <v>20</v>
      </c>
      <c r="G470" s="22">
        <f t="shared" si="175"/>
        <v>0</v>
      </c>
      <c r="H470" s="22">
        <f t="shared" si="175"/>
        <v>0</v>
      </c>
    </row>
    <row r="471" spans="1:8" ht="31.2" x14ac:dyDescent="0.25">
      <c r="A471" s="161" t="s">
        <v>35</v>
      </c>
      <c r="B471" s="161" t="s">
        <v>261</v>
      </c>
      <c r="C471" s="161">
        <v>9930000000</v>
      </c>
      <c r="D471" s="161"/>
      <c r="E471" s="57" t="s">
        <v>170</v>
      </c>
      <c r="F471" s="22">
        <f t="shared" si="173"/>
        <v>20</v>
      </c>
      <c r="G471" s="22">
        <f t="shared" si="175"/>
        <v>0</v>
      </c>
      <c r="H471" s="22">
        <f t="shared" si="175"/>
        <v>0</v>
      </c>
    </row>
    <row r="472" spans="1:8" x14ac:dyDescent="0.25">
      <c r="A472" s="161" t="s">
        <v>35</v>
      </c>
      <c r="B472" s="161" t="s">
        <v>261</v>
      </c>
      <c r="C472" s="161">
        <v>9930020500</v>
      </c>
      <c r="D472" s="161"/>
      <c r="E472" s="57" t="s">
        <v>263</v>
      </c>
      <c r="F472" s="22">
        <f t="shared" si="173"/>
        <v>20</v>
      </c>
      <c r="G472" s="22">
        <f t="shared" si="175"/>
        <v>0</v>
      </c>
      <c r="H472" s="22">
        <f t="shared" si="175"/>
        <v>0</v>
      </c>
    </row>
    <row r="473" spans="1:8" x14ac:dyDescent="0.25">
      <c r="A473" s="161" t="s">
        <v>35</v>
      </c>
      <c r="B473" s="161" t="s">
        <v>261</v>
      </c>
      <c r="C473" s="161">
        <v>9930020500</v>
      </c>
      <c r="D473" s="161" t="s">
        <v>264</v>
      </c>
      <c r="E473" s="57" t="s">
        <v>265</v>
      </c>
      <c r="F473" s="22">
        <f t="shared" si="173"/>
        <v>20</v>
      </c>
      <c r="G473" s="22">
        <f t="shared" si="175"/>
        <v>0</v>
      </c>
      <c r="H473" s="22">
        <f t="shared" si="175"/>
        <v>0</v>
      </c>
    </row>
    <row r="474" spans="1:8" x14ac:dyDescent="0.25">
      <c r="A474" s="161" t="s">
        <v>35</v>
      </c>
      <c r="B474" s="161" t="s">
        <v>261</v>
      </c>
      <c r="C474" s="161">
        <v>9930020500</v>
      </c>
      <c r="D474" s="1" t="s">
        <v>266</v>
      </c>
      <c r="E474" s="61" t="s">
        <v>263</v>
      </c>
      <c r="F474" s="22">
        <v>20</v>
      </c>
      <c r="G474" s="22">
        <v>0</v>
      </c>
      <c r="H474" s="22">
        <v>0</v>
      </c>
    </row>
    <row r="475" spans="1:8" ht="31.2" x14ac:dyDescent="0.25">
      <c r="A475" s="16" t="s">
        <v>33</v>
      </c>
      <c r="B475" s="25" t="s">
        <v>66</v>
      </c>
      <c r="C475" s="25" t="s">
        <v>66</v>
      </c>
      <c r="D475" s="25" t="s">
        <v>66</v>
      </c>
      <c r="E475" s="41" t="s">
        <v>354</v>
      </c>
      <c r="F475" s="27">
        <f>F476+F499+F507+F515</f>
        <v>15064.3</v>
      </c>
      <c r="G475" s="27">
        <f>G476+G499+G507+G515</f>
        <v>14468</v>
      </c>
      <c r="H475" s="27">
        <f>H476+H499+H507+H515</f>
        <v>11719.2</v>
      </c>
    </row>
    <row r="476" spans="1:8" x14ac:dyDescent="0.25">
      <c r="A476" s="163" t="s">
        <v>33</v>
      </c>
      <c r="B476" s="163" t="s">
        <v>54</v>
      </c>
      <c r="C476" s="163" t="s">
        <v>66</v>
      </c>
      <c r="D476" s="163" t="s">
        <v>66</v>
      </c>
      <c r="E476" s="47" t="s">
        <v>20</v>
      </c>
      <c r="F476" s="22">
        <f>F477</f>
        <v>7649</v>
      </c>
      <c r="G476" s="22">
        <f t="shared" ref="G476:H476" si="176">G477</f>
        <v>7705.3</v>
      </c>
      <c r="H476" s="22">
        <f t="shared" si="176"/>
        <v>7752</v>
      </c>
    </row>
    <row r="477" spans="1:8" x14ac:dyDescent="0.25">
      <c r="A477" s="163" t="s">
        <v>33</v>
      </c>
      <c r="B477" s="163" t="s">
        <v>60</v>
      </c>
      <c r="C477" s="163" t="s">
        <v>66</v>
      </c>
      <c r="D477" s="163" t="s">
        <v>66</v>
      </c>
      <c r="E477" s="162" t="s">
        <v>23</v>
      </c>
      <c r="F477" s="22">
        <f>F478+F487</f>
        <v>7649</v>
      </c>
      <c r="G477" s="22">
        <f>G478+G487</f>
        <v>7705.3</v>
      </c>
      <c r="H477" s="22">
        <f>H478+H487</f>
        <v>7752</v>
      </c>
    </row>
    <row r="478" spans="1:8" ht="46.8" x14ac:dyDescent="0.25">
      <c r="A478" s="163" t="s">
        <v>33</v>
      </c>
      <c r="B478" s="163" t="s">
        <v>60</v>
      </c>
      <c r="C478" s="163">
        <v>1600000000</v>
      </c>
      <c r="D478" s="163"/>
      <c r="E478" s="162" t="s">
        <v>116</v>
      </c>
      <c r="F478" s="22">
        <f>F479</f>
        <v>2039.1999999999998</v>
      </c>
      <c r="G478" s="22">
        <f t="shared" ref="G478:H478" si="177">G479</f>
        <v>2454.5</v>
      </c>
      <c r="H478" s="22">
        <f t="shared" si="177"/>
        <v>2501.1999999999998</v>
      </c>
    </row>
    <row r="479" spans="1:8" ht="31.2" x14ac:dyDescent="0.25">
      <c r="A479" s="163" t="s">
        <v>33</v>
      </c>
      <c r="B479" s="163" t="s">
        <v>60</v>
      </c>
      <c r="C479" s="163">
        <v>1620000000</v>
      </c>
      <c r="D479" s="163"/>
      <c r="E479" s="162" t="s">
        <v>109</v>
      </c>
      <c r="F479" s="22">
        <f>F480</f>
        <v>2039.1999999999998</v>
      </c>
      <c r="G479" s="22">
        <f t="shared" ref="G479:H479" si="178">G480</f>
        <v>2454.5</v>
      </c>
      <c r="H479" s="22">
        <f t="shared" si="178"/>
        <v>2501.1999999999998</v>
      </c>
    </row>
    <row r="480" spans="1:8" x14ac:dyDescent="0.25">
      <c r="A480" s="163" t="s">
        <v>33</v>
      </c>
      <c r="B480" s="163" t="s">
        <v>60</v>
      </c>
      <c r="C480" s="163">
        <v>1620100000</v>
      </c>
      <c r="D480" s="163"/>
      <c r="E480" s="162" t="s">
        <v>110</v>
      </c>
      <c r="F480" s="22">
        <f>F481+F484</f>
        <v>2039.1999999999998</v>
      </c>
      <c r="G480" s="22">
        <f t="shared" ref="G480:H480" si="179">G481+G484</f>
        <v>2454.5</v>
      </c>
      <c r="H480" s="22">
        <f t="shared" si="179"/>
        <v>2501.1999999999998</v>
      </c>
    </row>
    <row r="481" spans="1:8" x14ac:dyDescent="0.25">
      <c r="A481" s="163" t="s">
        <v>33</v>
      </c>
      <c r="B481" s="163" t="s">
        <v>60</v>
      </c>
      <c r="C481" s="163">
        <v>1620120210</v>
      </c>
      <c r="D481" s="19"/>
      <c r="E481" s="162" t="s">
        <v>111</v>
      </c>
      <c r="F481" s="22">
        <f>F482</f>
        <v>1913.1999999999998</v>
      </c>
      <c r="G481" s="22">
        <f t="shared" ref="G481:H482" si="180">G482</f>
        <v>2328.5</v>
      </c>
      <c r="H481" s="22">
        <f t="shared" si="180"/>
        <v>2375.1999999999998</v>
      </c>
    </row>
    <row r="482" spans="1:8" ht="31.2" x14ac:dyDescent="0.25">
      <c r="A482" s="163" t="s">
        <v>33</v>
      </c>
      <c r="B482" s="163" t="s">
        <v>60</v>
      </c>
      <c r="C482" s="163">
        <v>1620120210</v>
      </c>
      <c r="D482" s="163" t="s">
        <v>69</v>
      </c>
      <c r="E482" s="162" t="s">
        <v>95</v>
      </c>
      <c r="F482" s="22">
        <f>F483</f>
        <v>1913.1999999999998</v>
      </c>
      <c r="G482" s="22">
        <f t="shared" si="180"/>
        <v>2328.5</v>
      </c>
      <c r="H482" s="22">
        <f t="shared" si="180"/>
        <v>2375.1999999999998</v>
      </c>
    </row>
    <row r="483" spans="1:8" ht="31.2" x14ac:dyDescent="0.25">
      <c r="A483" s="163" t="s">
        <v>33</v>
      </c>
      <c r="B483" s="163" t="s">
        <v>60</v>
      </c>
      <c r="C483" s="163">
        <v>1620120210</v>
      </c>
      <c r="D483" s="161">
        <v>240</v>
      </c>
      <c r="E483" s="162" t="s">
        <v>251</v>
      </c>
      <c r="F483" s="22">
        <f>2272.2-359</f>
        <v>1913.1999999999998</v>
      </c>
      <c r="G483" s="22">
        <v>2328.5</v>
      </c>
      <c r="H483" s="22">
        <v>2375.1999999999998</v>
      </c>
    </row>
    <row r="484" spans="1:8" ht="31.2" x14ac:dyDescent="0.25">
      <c r="A484" s="163" t="s">
        <v>33</v>
      </c>
      <c r="B484" s="163" t="s">
        <v>60</v>
      </c>
      <c r="C484" s="163">
        <v>1620120220</v>
      </c>
      <c r="D484" s="161"/>
      <c r="E484" s="162" t="s">
        <v>108</v>
      </c>
      <c r="F484" s="22">
        <f>F485</f>
        <v>126</v>
      </c>
      <c r="G484" s="22">
        <f t="shared" ref="G484:H484" si="181">G485</f>
        <v>126</v>
      </c>
      <c r="H484" s="22">
        <f t="shared" si="181"/>
        <v>126</v>
      </c>
    </row>
    <row r="485" spans="1:8" ht="31.2" x14ac:dyDescent="0.25">
      <c r="A485" s="163" t="s">
        <v>33</v>
      </c>
      <c r="B485" s="163" t="s">
        <v>60</v>
      </c>
      <c r="C485" s="163">
        <v>1620120220</v>
      </c>
      <c r="D485" s="163" t="s">
        <v>69</v>
      </c>
      <c r="E485" s="162" t="s">
        <v>95</v>
      </c>
      <c r="F485" s="22">
        <f>F486</f>
        <v>126</v>
      </c>
      <c r="G485" s="22">
        <f t="shared" ref="G485:H485" si="182">G486</f>
        <v>126</v>
      </c>
      <c r="H485" s="22">
        <f t="shared" si="182"/>
        <v>126</v>
      </c>
    </row>
    <row r="486" spans="1:8" ht="31.2" x14ac:dyDescent="0.25">
      <c r="A486" s="163" t="s">
        <v>33</v>
      </c>
      <c r="B486" s="163" t="s">
        <v>60</v>
      </c>
      <c r="C486" s="163">
        <v>1620120220</v>
      </c>
      <c r="D486" s="161">
        <v>240</v>
      </c>
      <c r="E486" s="162" t="s">
        <v>251</v>
      </c>
      <c r="F486" s="22">
        <v>126</v>
      </c>
      <c r="G486" s="22">
        <v>126</v>
      </c>
      <c r="H486" s="22">
        <v>126</v>
      </c>
    </row>
    <row r="487" spans="1:8" x14ac:dyDescent="0.25">
      <c r="A487" s="163" t="s">
        <v>33</v>
      </c>
      <c r="B487" s="163" t="s">
        <v>60</v>
      </c>
      <c r="C487" s="163" t="s">
        <v>112</v>
      </c>
      <c r="D487" s="163" t="s">
        <v>66</v>
      </c>
      <c r="E487" s="162" t="s">
        <v>107</v>
      </c>
      <c r="F487" s="22">
        <f>F494+F488</f>
        <v>5609.8</v>
      </c>
      <c r="G487" s="22">
        <f>G494+G488</f>
        <v>5250.8</v>
      </c>
      <c r="H487" s="22">
        <f>H494+H488</f>
        <v>5250.8</v>
      </c>
    </row>
    <row r="488" spans="1:8" ht="31.2" x14ac:dyDescent="0.25">
      <c r="A488" s="163" t="s">
        <v>33</v>
      </c>
      <c r="B488" s="163" t="s">
        <v>60</v>
      </c>
      <c r="C488" s="161">
        <v>9930000000</v>
      </c>
      <c r="D488" s="161"/>
      <c r="E488" s="57" t="s">
        <v>170</v>
      </c>
      <c r="F488" s="22">
        <f>F489</f>
        <v>359</v>
      </c>
      <c r="G488" s="22">
        <f t="shared" ref="G488:H488" si="183">G489</f>
        <v>0</v>
      </c>
      <c r="H488" s="22">
        <f t="shared" si="183"/>
        <v>0</v>
      </c>
    </row>
    <row r="489" spans="1:8" ht="31.2" x14ac:dyDescent="0.25">
      <c r="A489" s="163" t="s">
        <v>33</v>
      </c>
      <c r="B489" s="163" t="s">
        <v>60</v>
      </c>
      <c r="C489" s="161">
        <v>9930020490</v>
      </c>
      <c r="D489" s="161"/>
      <c r="E489" s="57" t="s">
        <v>660</v>
      </c>
      <c r="F489" s="22">
        <f>F490+F492</f>
        <v>359</v>
      </c>
      <c r="G489" s="22">
        <f t="shared" ref="G489:H489" si="184">G490+G492</f>
        <v>0</v>
      </c>
      <c r="H489" s="22">
        <f t="shared" si="184"/>
        <v>0</v>
      </c>
    </row>
    <row r="490" spans="1:8" ht="31.2" x14ac:dyDescent="0.25">
      <c r="A490" s="163" t="s">
        <v>33</v>
      </c>
      <c r="B490" s="163" t="s">
        <v>60</v>
      </c>
      <c r="C490" s="161">
        <v>9930020490</v>
      </c>
      <c r="D490" s="163" t="s">
        <v>69</v>
      </c>
      <c r="E490" s="162" t="s">
        <v>95</v>
      </c>
      <c r="F490" s="22">
        <f>F491</f>
        <v>78.599999999999994</v>
      </c>
      <c r="G490" s="22">
        <f t="shared" ref="G490:H490" si="185">G491</f>
        <v>0</v>
      </c>
      <c r="H490" s="22">
        <f t="shared" si="185"/>
        <v>0</v>
      </c>
    </row>
    <row r="491" spans="1:8" ht="31.2" x14ac:dyDescent="0.25">
      <c r="A491" s="163" t="s">
        <v>33</v>
      </c>
      <c r="B491" s="163" t="s">
        <v>60</v>
      </c>
      <c r="C491" s="161">
        <v>9930020490</v>
      </c>
      <c r="D491" s="161">
        <v>240</v>
      </c>
      <c r="E491" s="162" t="s">
        <v>251</v>
      </c>
      <c r="F491" s="22">
        <v>78.599999999999994</v>
      </c>
      <c r="G491" s="22">
        <v>0</v>
      </c>
      <c r="H491" s="22">
        <v>0</v>
      </c>
    </row>
    <row r="492" spans="1:8" x14ac:dyDescent="0.25">
      <c r="A492" s="163" t="s">
        <v>33</v>
      </c>
      <c r="B492" s="163" t="s">
        <v>60</v>
      </c>
      <c r="C492" s="161">
        <v>9930020490</v>
      </c>
      <c r="D492" s="11" t="s">
        <v>70</v>
      </c>
      <c r="E492" s="43" t="s">
        <v>71</v>
      </c>
      <c r="F492" s="22">
        <f>F493</f>
        <v>280.39999999999998</v>
      </c>
      <c r="G492" s="22">
        <f t="shared" ref="G492:H492" si="186">G493</f>
        <v>0</v>
      </c>
      <c r="H492" s="22">
        <f t="shared" si="186"/>
        <v>0</v>
      </c>
    </row>
    <row r="493" spans="1:8" x14ac:dyDescent="0.25">
      <c r="A493" s="163" t="s">
        <v>33</v>
      </c>
      <c r="B493" s="163" t="s">
        <v>60</v>
      </c>
      <c r="C493" s="161">
        <v>9930020490</v>
      </c>
      <c r="D493" s="1" t="s">
        <v>661</v>
      </c>
      <c r="E493" s="61" t="s">
        <v>662</v>
      </c>
      <c r="F493" s="22">
        <v>280.39999999999998</v>
      </c>
      <c r="G493" s="22">
        <v>0</v>
      </c>
      <c r="H493" s="22">
        <v>0</v>
      </c>
    </row>
    <row r="494" spans="1:8" ht="31.2" x14ac:dyDescent="0.25">
      <c r="A494" s="163" t="s">
        <v>33</v>
      </c>
      <c r="B494" s="163" t="s">
        <v>60</v>
      </c>
      <c r="C494" s="161">
        <v>9990000000</v>
      </c>
      <c r="D494" s="161"/>
      <c r="E494" s="162" t="s">
        <v>160</v>
      </c>
      <c r="F494" s="22">
        <f>F495</f>
        <v>5250.8</v>
      </c>
      <c r="G494" s="22">
        <f t="shared" ref="G494:H496" si="187">G495</f>
        <v>5250.8</v>
      </c>
      <c r="H494" s="22">
        <f t="shared" si="187"/>
        <v>5250.8</v>
      </c>
    </row>
    <row r="495" spans="1:8" ht="31.2" x14ac:dyDescent="0.25">
      <c r="A495" s="163" t="s">
        <v>33</v>
      </c>
      <c r="B495" s="163" t="s">
        <v>60</v>
      </c>
      <c r="C495" s="161">
        <v>9990200000</v>
      </c>
      <c r="D495" s="25"/>
      <c r="E495" s="162" t="s">
        <v>120</v>
      </c>
      <c r="F495" s="22">
        <f>F496</f>
        <v>5250.8</v>
      </c>
      <c r="G495" s="22">
        <f t="shared" si="187"/>
        <v>5250.8</v>
      </c>
      <c r="H495" s="22">
        <f t="shared" si="187"/>
        <v>5250.8</v>
      </c>
    </row>
    <row r="496" spans="1:8" ht="46.8" x14ac:dyDescent="0.25">
      <c r="A496" s="163" t="s">
        <v>33</v>
      </c>
      <c r="B496" s="163" t="s">
        <v>60</v>
      </c>
      <c r="C496" s="161">
        <v>9990225000</v>
      </c>
      <c r="D496" s="161"/>
      <c r="E496" s="162" t="s">
        <v>121</v>
      </c>
      <c r="F496" s="22">
        <f>F497</f>
        <v>5250.8</v>
      </c>
      <c r="G496" s="22">
        <f t="shared" si="187"/>
        <v>5250.8</v>
      </c>
      <c r="H496" s="22">
        <f t="shared" si="187"/>
        <v>5250.8</v>
      </c>
    </row>
    <row r="497" spans="1:8" ht="62.4" x14ac:dyDescent="0.25">
      <c r="A497" s="163" t="s">
        <v>33</v>
      </c>
      <c r="B497" s="163" t="s">
        <v>60</v>
      </c>
      <c r="C497" s="161">
        <v>9990225000</v>
      </c>
      <c r="D497" s="163" t="s">
        <v>68</v>
      </c>
      <c r="E497" s="162" t="s">
        <v>1</v>
      </c>
      <c r="F497" s="22">
        <f>F498</f>
        <v>5250.8</v>
      </c>
      <c r="G497" s="22">
        <f t="shared" ref="G497:H497" si="188">G498</f>
        <v>5250.8</v>
      </c>
      <c r="H497" s="22">
        <f t="shared" si="188"/>
        <v>5250.8</v>
      </c>
    </row>
    <row r="498" spans="1:8" ht="31.2" x14ac:dyDescent="0.25">
      <c r="A498" s="163" t="s">
        <v>33</v>
      </c>
      <c r="B498" s="163" t="s">
        <v>60</v>
      </c>
      <c r="C498" s="161">
        <v>9990225000</v>
      </c>
      <c r="D498" s="161">
        <v>120</v>
      </c>
      <c r="E498" s="162" t="s">
        <v>253</v>
      </c>
      <c r="F498" s="22">
        <v>5250.8</v>
      </c>
      <c r="G498" s="22">
        <v>5250.8</v>
      </c>
      <c r="H498" s="22">
        <v>5250.8</v>
      </c>
    </row>
    <row r="499" spans="1:8" x14ac:dyDescent="0.25">
      <c r="A499" s="163" t="s">
        <v>33</v>
      </c>
      <c r="B499" s="163" t="s">
        <v>56</v>
      </c>
      <c r="C499" s="163" t="s">
        <v>66</v>
      </c>
      <c r="D499" s="163" t="s">
        <v>66</v>
      </c>
      <c r="E499" s="162" t="s">
        <v>25</v>
      </c>
      <c r="F499" s="22">
        <f t="shared" ref="F499:H505" si="189">F500</f>
        <v>300</v>
      </c>
      <c r="G499" s="22">
        <f t="shared" si="189"/>
        <v>300</v>
      </c>
      <c r="H499" s="22">
        <f t="shared" si="189"/>
        <v>0</v>
      </c>
    </row>
    <row r="500" spans="1:8" x14ac:dyDescent="0.25">
      <c r="A500" s="163" t="s">
        <v>33</v>
      </c>
      <c r="B500" s="163" t="s">
        <v>48</v>
      </c>
      <c r="C500" s="163" t="s">
        <v>66</v>
      </c>
      <c r="D500" s="163" t="s">
        <v>66</v>
      </c>
      <c r="E500" s="162" t="s">
        <v>26</v>
      </c>
      <c r="F500" s="22">
        <f t="shared" si="189"/>
        <v>300</v>
      </c>
      <c r="G500" s="22">
        <f t="shared" si="189"/>
        <v>300</v>
      </c>
      <c r="H500" s="22">
        <f t="shared" si="189"/>
        <v>0</v>
      </c>
    </row>
    <row r="501" spans="1:8" ht="46.8" x14ac:dyDescent="0.25">
      <c r="A501" s="163" t="s">
        <v>33</v>
      </c>
      <c r="B501" s="163" t="s">
        <v>48</v>
      </c>
      <c r="C501" s="163">
        <v>1600000000</v>
      </c>
      <c r="D501" s="163"/>
      <c r="E501" s="162" t="s">
        <v>116</v>
      </c>
      <c r="F501" s="22">
        <f t="shared" si="189"/>
        <v>300</v>
      </c>
      <c r="G501" s="22">
        <f t="shared" si="189"/>
        <v>300</v>
      </c>
      <c r="H501" s="22">
        <f t="shared" si="189"/>
        <v>0</v>
      </c>
    </row>
    <row r="502" spans="1:8" ht="31.2" x14ac:dyDescent="0.25">
      <c r="A502" s="163" t="s">
        <v>33</v>
      </c>
      <c r="B502" s="163" t="s">
        <v>48</v>
      </c>
      <c r="C502" s="163">
        <v>1620000000</v>
      </c>
      <c r="D502" s="163"/>
      <c r="E502" s="162" t="s">
        <v>109</v>
      </c>
      <c r="F502" s="22">
        <f t="shared" si="189"/>
        <v>300</v>
      </c>
      <c r="G502" s="22">
        <f t="shared" si="189"/>
        <v>300</v>
      </c>
      <c r="H502" s="22">
        <f t="shared" si="189"/>
        <v>0</v>
      </c>
    </row>
    <row r="503" spans="1:8" x14ac:dyDescent="0.25">
      <c r="A503" s="163" t="s">
        <v>33</v>
      </c>
      <c r="B503" s="163" t="s">
        <v>48</v>
      </c>
      <c r="C503" s="163">
        <v>1620100000</v>
      </c>
      <c r="D503" s="163"/>
      <c r="E503" s="162" t="s">
        <v>110</v>
      </c>
      <c r="F503" s="22">
        <f t="shared" si="189"/>
        <v>300</v>
      </c>
      <c r="G503" s="22">
        <f t="shared" si="189"/>
        <v>300</v>
      </c>
      <c r="H503" s="22">
        <f t="shared" si="189"/>
        <v>0</v>
      </c>
    </row>
    <row r="504" spans="1:8" ht="31.2" x14ac:dyDescent="0.25">
      <c r="A504" s="163" t="s">
        <v>33</v>
      </c>
      <c r="B504" s="163" t="s">
        <v>48</v>
      </c>
      <c r="C504" s="163">
        <v>1620120240</v>
      </c>
      <c r="D504" s="163"/>
      <c r="E504" s="162" t="s">
        <v>113</v>
      </c>
      <c r="F504" s="22">
        <f t="shared" si="189"/>
        <v>300</v>
      </c>
      <c r="G504" s="22">
        <f t="shared" si="189"/>
        <v>300</v>
      </c>
      <c r="H504" s="22">
        <f t="shared" si="189"/>
        <v>0</v>
      </c>
    </row>
    <row r="505" spans="1:8" ht="31.2" x14ac:dyDescent="0.25">
      <c r="A505" s="163" t="s">
        <v>33</v>
      </c>
      <c r="B505" s="163" t="s">
        <v>48</v>
      </c>
      <c r="C505" s="163">
        <v>1620120240</v>
      </c>
      <c r="D505" s="163" t="s">
        <v>69</v>
      </c>
      <c r="E505" s="162" t="s">
        <v>95</v>
      </c>
      <c r="F505" s="22">
        <f t="shared" si="189"/>
        <v>300</v>
      </c>
      <c r="G505" s="22">
        <f t="shared" si="189"/>
        <v>300</v>
      </c>
      <c r="H505" s="22">
        <f t="shared" si="189"/>
        <v>0</v>
      </c>
    </row>
    <row r="506" spans="1:8" ht="31.2" x14ac:dyDescent="0.25">
      <c r="A506" s="163" t="s">
        <v>33</v>
      </c>
      <c r="B506" s="163" t="s">
        <v>48</v>
      </c>
      <c r="C506" s="163">
        <v>1620120240</v>
      </c>
      <c r="D506" s="161">
        <v>240</v>
      </c>
      <c r="E506" s="162" t="s">
        <v>251</v>
      </c>
      <c r="F506" s="22">
        <v>300</v>
      </c>
      <c r="G506" s="22">
        <v>300</v>
      </c>
      <c r="H506" s="22">
        <v>0</v>
      </c>
    </row>
    <row r="507" spans="1:8" x14ac:dyDescent="0.25">
      <c r="A507" s="163" t="s">
        <v>33</v>
      </c>
      <c r="B507" s="163" t="s">
        <v>57</v>
      </c>
      <c r="C507" s="163" t="s">
        <v>66</v>
      </c>
      <c r="D507" s="163" t="s">
        <v>66</v>
      </c>
      <c r="E507" s="162" t="s">
        <v>27</v>
      </c>
      <c r="F507" s="22">
        <f t="shared" ref="F507:H513" si="190">F508</f>
        <v>2221.4</v>
      </c>
      <c r="G507" s="22">
        <f t="shared" si="190"/>
        <v>2165.1</v>
      </c>
      <c r="H507" s="22">
        <f t="shared" si="190"/>
        <v>1818.4</v>
      </c>
    </row>
    <row r="508" spans="1:8" x14ac:dyDescent="0.25">
      <c r="A508" s="163" t="s">
        <v>33</v>
      </c>
      <c r="B508" s="163" t="s">
        <v>4</v>
      </c>
      <c r="C508" s="163" t="s">
        <v>66</v>
      </c>
      <c r="D508" s="163" t="s">
        <v>66</v>
      </c>
      <c r="E508" s="162" t="s">
        <v>5</v>
      </c>
      <c r="F508" s="22">
        <f t="shared" si="190"/>
        <v>2221.4</v>
      </c>
      <c r="G508" s="22">
        <f t="shared" si="190"/>
        <v>2165.1</v>
      </c>
      <c r="H508" s="22">
        <f t="shared" si="190"/>
        <v>1818.4</v>
      </c>
    </row>
    <row r="509" spans="1:8" ht="46.8" x14ac:dyDescent="0.25">
      <c r="A509" s="163" t="s">
        <v>33</v>
      </c>
      <c r="B509" s="163" t="s">
        <v>4</v>
      </c>
      <c r="C509" s="163">
        <v>1600000000</v>
      </c>
      <c r="D509" s="163"/>
      <c r="E509" s="162" t="s">
        <v>116</v>
      </c>
      <c r="F509" s="22">
        <f t="shared" si="190"/>
        <v>2221.4</v>
      </c>
      <c r="G509" s="22">
        <f t="shared" si="190"/>
        <v>2165.1</v>
      </c>
      <c r="H509" s="22">
        <f t="shared" si="190"/>
        <v>1818.4</v>
      </c>
    </row>
    <row r="510" spans="1:8" ht="31.2" x14ac:dyDescent="0.25">
      <c r="A510" s="163" t="s">
        <v>33</v>
      </c>
      <c r="B510" s="163" t="s">
        <v>4</v>
      </c>
      <c r="C510" s="163">
        <v>1620000000</v>
      </c>
      <c r="D510" s="163"/>
      <c r="E510" s="162" t="s">
        <v>109</v>
      </c>
      <c r="F510" s="22">
        <f t="shared" si="190"/>
        <v>2221.4</v>
      </c>
      <c r="G510" s="22">
        <f t="shared" si="190"/>
        <v>2165.1</v>
      </c>
      <c r="H510" s="22">
        <f t="shared" si="190"/>
        <v>1818.4</v>
      </c>
    </row>
    <row r="511" spans="1:8" x14ac:dyDescent="0.25">
      <c r="A511" s="163" t="s">
        <v>33</v>
      </c>
      <c r="B511" s="163" t="s">
        <v>4</v>
      </c>
      <c r="C511" s="163">
        <v>1620100000</v>
      </c>
      <c r="D511" s="163"/>
      <c r="E511" s="162" t="s">
        <v>110</v>
      </c>
      <c r="F511" s="22">
        <f t="shared" si="190"/>
        <v>2221.4</v>
      </c>
      <c r="G511" s="22">
        <f t="shared" si="190"/>
        <v>2165.1</v>
      </c>
      <c r="H511" s="22">
        <f t="shared" si="190"/>
        <v>1818.4</v>
      </c>
    </row>
    <row r="512" spans="1:8" ht="46.8" x14ac:dyDescent="0.25">
      <c r="A512" s="163" t="s">
        <v>33</v>
      </c>
      <c r="B512" s="163" t="s">
        <v>4</v>
      </c>
      <c r="C512" s="163">
        <v>1620120230</v>
      </c>
      <c r="D512" s="163"/>
      <c r="E512" s="162" t="s">
        <v>115</v>
      </c>
      <c r="F512" s="22">
        <f t="shared" si="190"/>
        <v>2221.4</v>
      </c>
      <c r="G512" s="22">
        <f t="shared" si="190"/>
        <v>2165.1</v>
      </c>
      <c r="H512" s="22">
        <f t="shared" si="190"/>
        <v>1818.4</v>
      </c>
    </row>
    <row r="513" spans="1:8" ht="31.2" x14ac:dyDescent="0.25">
      <c r="A513" s="163" t="s">
        <v>33</v>
      </c>
      <c r="B513" s="163" t="s">
        <v>4</v>
      </c>
      <c r="C513" s="163">
        <v>1620120230</v>
      </c>
      <c r="D513" s="163" t="s">
        <v>69</v>
      </c>
      <c r="E513" s="162" t="s">
        <v>95</v>
      </c>
      <c r="F513" s="22">
        <f t="shared" si="190"/>
        <v>2221.4</v>
      </c>
      <c r="G513" s="22">
        <f t="shared" si="190"/>
        <v>2165.1</v>
      </c>
      <c r="H513" s="22">
        <f t="shared" si="190"/>
        <v>1818.4</v>
      </c>
    </row>
    <row r="514" spans="1:8" ht="31.2" x14ac:dyDescent="0.25">
      <c r="A514" s="163" t="s">
        <v>33</v>
      </c>
      <c r="B514" s="163" t="s">
        <v>4</v>
      </c>
      <c r="C514" s="163">
        <v>1620120230</v>
      </c>
      <c r="D514" s="161">
        <v>240</v>
      </c>
      <c r="E514" s="162" t="s">
        <v>251</v>
      </c>
      <c r="F514" s="22">
        <v>2221.4</v>
      </c>
      <c r="G514" s="22">
        <v>2165.1</v>
      </c>
      <c r="H514" s="22">
        <v>1818.4</v>
      </c>
    </row>
    <row r="515" spans="1:8" x14ac:dyDescent="0.25">
      <c r="A515" s="163" t="s">
        <v>33</v>
      </c>
      <c r="B515" s="163" t="s">
        <v>39</v>
      </c>
      <c r="C515" s="163" t="s">
        <v>66</v>
      </c>
      <c r="D515" s="163" t="s">
        <v>66</v>
      </c>
      <c r="E515" s="162" t="s">
        <v>31</v>
      </c>
      <c r="F515" s="22">
        <f>F516</f>
        <v>4893.8999999999996</v>
      </c>
      <c r="G515" s="22">
        <f t="shared" ref="G515:H515" si="191">G516</f>
        <v>4297.6000000000004</v>
      </c>
      <c r="H515" s="22">
        <f t="shared" si="191"/>
        <v>2148.8000000000002</v>
      </c>
    </row>
    <row r="516" spans="1:8" x14ac:dyDescent="0.25">
      <c r="A516" s="163" t="s">
        <v>33</v>
      </c>
      <c r="B516" s="163" t="s">
        <v>84</v>
      </c>
      <c r="C516" s="163" t="s">
        <v>66</v>
      </c>
      <c r="D516" s="163" t="s">
        <v>66</v>
      </c>
      <c r="E516" s="162" t="s">
        <v>85</v>
      </c>
      <c r="F516" s="22">
        <f t="shared" ref="F516:H518" si="192">F517</f>
        <v>4893.8999999999996</v>
      </c>
      <c r="G516" s="22">
        <f t="shared" si="192"/>
        <v>4297.6000000000004</v>
      </c>
      <c r="H516" s="22">
        <f t="shared" si="192"/>
        <v>2148.8000000000002</v>
      </c>
    </row>
    <row r="517" spans="1:8" ht="46.8" x14ac:dyDescent="0.25">
      <c r="A517" s="163" t="s">
        <v>33</v>
      </c>
      <c r="B517" s="163" t="s">
        <v>84</v>
      </c>
      <c r="C517" s="163">
        <v>1600000000</v>
      </c>
      <c r="D517" s="163"/>
      <c r="E517" s="162" t="s">
        <v>116</v>
      </c>
      <c r="F517" s="22">
        <f t="shared" si="192"/>
        <v>4893.8999999999996</v>
      </c>
      <c r="G517" s="22">
        <f t="shared" si="192"/>
        <v>4297.6000000000004</v>
      </c>
      <c r="H517" s="22">
        <f t="shared" si="192"/>
        <v>2148.8000000000002</v>
      </c>
    </row>
    <row r="518" spans="1:8" ht="31.2" x14ac:dyDescent="0.25">
      <c r="A518" s="163" t="s">
        <v>33</v>
      </c>
      <c r="B518" s="163" t="s">
        <v>84</v>
      </c>
      <c r="C518" s="163">
        <v>1620000000</v>
      </c>
      <c r="D518" s="163"/>
      <c r="E518" s="162" t="s">
        <v>109</v>
      </c>
      <c r="F518" s="22">
        <f t="shared" si="192"/>
        <v>4893.8999999999996</v>
      </c>
      <c r="G518" s="22">
        <f t="shared" si="192"/>
        <v>4297.6000000000004</v>
      </c>
      <c r="H518" s="22">
        <f t="shared" si="192"/>
        <v>2148.8000000000002</v>
      </c>
    </row>
    <row r="519" spans="1:8" ht="18" customHeight="1" x14ac:dyDescent="0.25">
      <c r="A519" s="163" t="s">
        <v>33</v>
      </c>
      <c r="B519" s="163" t="s">
        <v>84</v>
      </c>
      <c r="C519" s="163">
        <v>1620200000</v>
      </c>
      <c r="D519" s="163"/>
      <c r="E519" s="162" t="s">
        <v>114</v>
      </c>
      <c r="F519" s="22">
        <f>F520+F523</f>
        <v>4893.8999999999996</v>
      </c>
      <c r="G519" s="22">
        <f t="shared" ref="G519:H519" si="193">G520+G523</f>
        <v>4297.6000000000004</v>
      </c>
      <c r="H519" s="22">
        <f t="shared" si="193"/>
        <v>2148.8000000000002</v>
      </c>
    </row>
    <row r="520" spans="1:8" ht="62.4" x14ac:dyDescent="0.25">
      <c r="A520" s="163" t="s">
        <v>33</v>
      </c>
      <c r="B520" s="163" t="s">
        <v>84</v>
      </c>
      <c r="C520" s="163">
        <v>1620210820</v>
      </c>
      <c r="D520" s="163"/>
      <c r="E520" s="162" t="s">
        <v>246</v>
      </c>
      <c r="F520" s="22">
        <f>F521</f>
        <v>1957.6</v>
      </c>
      <c r="G520" s="22">
        <f t="shared" ref="G520:H521" si="194">G521</f>
        <v>2148.8000000000002</v>
      </c>
      <c r="H520" s="22">
        <f t="shared" si="194"/>
        <v>0</v>
      </c>
    </row>
    <row r="521" spans="1:8" ht="31.2" x14ac:dyDescent="0.25">
      <c r="A521" s="163" t="s">
        <v>33</v>
      </c>
      <c r="B521" s="163" t="s">
        <v>84</v>
      </c>
      <c r="C521" s="163">
        <v>1620210820</v>
      </c>
      <c r="D521" s="163" t="s">
        <v>72</v>
      </c>
      <c r="E521" s="162" t="s">
        <v>96</v>
      </c>
      <c r="F521" s="22">
        <f>F522</f>
        <v>1957.6</v>
      </c>
      <c r="G521" s="22">
        <f t="shared" si="194"/>
        <v>2148.8000000000002</v>
      </c>
      <c r="H521" s="22">
        <f t="shared" si="194"/>
        <v>0</v>
      </c>
    </row>
    <row r="522" spans="1:8" x14ac:dyDescent="0.25">
      <c r="A522" s="163" t="s">
        <v>33</v>
      </c>
      <c r="B522" s="163" t="s">
        <v>84</v>
      </c>
      <c r="C522" s="163">
        <v>1620210820</v>
      </c>
      <c r="D522" s="163" t="s">
        <v>122</v>
      </c>
      <c r="E522" s="162" t="s">
        <v>123</v>
      </c>
      <c r="F522" s="22">
        <v>1957.6</v>
      </c>
      <c r="G522" s="22">
        <v>2148.8000000000002</v>
      </c>
      <c r="H522" s="22">
        <v>0</v>
      </c>
    </row>
    <row r="523" spans="1:8" ht="46.8" x14ac:dyDescent="0.25">
      <c r="A523" s="163" t="s">
        <v>33</v>
      </c>
      <c r="B523" s="163" t="s">
        <v>84</v>
      </c>
      <c r="C523" s="163" t="s">
        <v>270</v>
      </c>
      <c r="D523" s="163"/>
      <c r="E523" s="57" t="s">
        <v>271</v>
      </c>
      <c r="F523" s="22">
        <f>F524</f>
        <v>2936.3</v>
      </c>
      <c r="G523" s="22">
        <f t="shared" ref="G523:H524" si="195">G524</f>
        <v>2148.8000000000002</v>
      </c>
      <c r="H523" s="22">
        <f t="shared" si="195"/>
        <v>2148.8000000000002</v>
      </c>
    </row>
    <row r="524" spans="1:8" ht="31.2" x14ac:dyDescent="0.25">
      <c r="A524" s="163" t="s">
        <v>33</v>
      </c>
      <c r="B524" s="163" t="s">
        <v>84</v>
      </c>
      <c r="C524" s="163" t="s">
        <v>270</v>
      </c>
      <c r="D524" s="163" t="s">
        <v>72</v>
      </c>
      <c r="E524" s="57" t="s">
        <v>96</v>
      </c>
      <c r="F524" s="22">
        <f>F525</f>
        <v>2936.3</v>
      </c>
      <c r="G524" s="22">
        <f t="shared" si="195"/>
        <v>2148.8000000000002</v>
      </c>
      <c r="H524" s="22">
        <f t="shared" si="195"/>
        <v>2148.8000000000002</v>
      </c>
    </row>
    <row r="525" spans="1:8" x14ac:dyDescent="0.25">
      <c r="A525" s="163" t="s">
        <v>33</v>
      </c>
      <c r="B525" s="163" t="s">
        <v>84</v>
      </c>
      <c r="C525" s="163" t="s">
        <v>270</v>
      </c>
      <c r="D525" s="163" t="s">
        <v>122</v>
      </c>
      <c r="E525" s="57" t="s">
        <v>123</v>
      </c>
      <c r="F525" s="22">
        <v>2936.3</v>
      </c>
      <c r="G525" s="22">
        <v>2148.8000000000002</v>
      </c>
      <c r="H525" s="22">
        <v>2148.8000000000002</v>
      </c>
    </row>
    <row r="526" spans="1:8" x14ac:dyDescent="0.25">
      <c r="A526" s="16" t="s">
        <v>14</v>
      </c>
      <c r="B526" s="25" t="s">
        <v>66</v>
      </c>
      <c r="C526" s="25" t="s">
        <v>66</v>
      </c>
      <c r="D526" s="25" t="s">
        <v>66</v>
      </c>
      <c r="E526" s="46" t="s">
        <v>2</v>
      </c>
      <c r="F526" s="27">
        <f t="shared" ref="F526:F531" si="196">F527</f>
        <v>3088.9</v>
      </c>
      <c r="G526" s="27">
        <f t="shared" ref="G526:H531" si="197">G527</f>
        <v>3088.9</v>
      </c>
      <c r="H526" s="27">
        <f t="shared" si="197"/>
        <v>3088.9</v>
      </c>
    </row>
    <row r="527" spans="1:8" x14ac:dyDescent="0.25">
      <c r="A527" s="161" t="s">
        <v>14</v>
      </c>
      <c r="B527" s="161" t="s">
        <v>54</v>
      </c>
      <c r="C527" s="161" t="s">
        <v>66</v>
      </c>
      <c r="D527" s="161" t="s">
        <v>66</v>
      </c>
      <c r="E527" s="47" t="s">
        <v>20</v>
      </c>
      <c r="F527" s="22">
        <f t="shared" si="196"/>
        <v>3088.9</v>
      </c>
      <c r="G527" s="22">
        <f t="shared" si="197"/>
        <v>3088.9</v>
      </c>
      <c r="H527" s="22">
        <f t="shared" si="197"/>
        <v>3088.9</v>
      </c>
    </row>
    <row r="528" spans="1:8" ht="46.8" x14ac:dyDescent="0.25">
      <c r="A528" s="161" t="s">
        <v>14</v>
      </c>
      <c r="B528" s="161" t="s">
        <v>44</v>
      </c>
      <c r="C528" s="161" t="s">
        <v>66</v>
      </c>
      <c r="D528" s="161" t="s">
        <v>66</v>
      </c>
      <c r="E528" s="162" t="s">
        <v>21</v>
      </c>
      <c r="F528" s="22">
        <f t="shared" si="196"/>
        <v>3088.9</v>
      </c>
      <c r="G528" s="22">
        <f t="shared" si="197"/>
        <v>3088.9</v>
      </c>
      <c r="H528" s="22">
        <f t="shared" si="197"/>
        <v>3088.9</v>
      </c>
    </row>
    <row r="529" spans="1:8" x14ac:dyDescent="0.25">
      <c r="A529" s="161" t="s">
        <v>14</v>
      </c>
      <c r="B529" s="161" t="s">
        <v>44</v>
      </c>
      <c r="C529" s="163" t="s">
        <v>112</v>
      </c>
      <c r="D529" s="163" t="s">
        <v>66</v>
      </c>
      <c r="E529" s="162" t="s">
        <v>107</v>
      </c>
      <c r="F529" s="22">
        <f t="shared" si="196"/>
        <v>3088.9</v>
      </c>
      <c r="G529" s="22">
        <f t="shared" si="197"/>
        <v>3088.9</v>
      </c>
      <c r="H529" s="22">
        <f t="shared" si="197"/>
        <v>3088.9</v>
      </c>
    </row>
    <row r="530" spans="1:8" ht="31.2" x14ac:dyDescent="0.25">
      <c r="A530" s="161" t="s">
        <v>14</v>
      </c>
      <c r="B530" s="161" t="s">
        <v>44</v>
      </c>
      <c r="C530" s="161">
        <v>9990000000</v>
      </c>
      <c r="D530" s="161"/>
      <c r="E530" s="162" t="s">
        <v>160</v>
      </c>
      <c r="F530" s="22">
        <f t="shared" si="196"/>
        <v>3088.9</v>
      </c>
      <c r="G530" s="22">
        <f t="shared" si="197"/>
        <v>3088.9</v>
      </c>
      <c r="H530" s="22">
        <f t="shared" si="197"/>
        <v>3088.9</v>
      </c>
    </row>
    <row r="531" spans="1:8" ht="31.2" x14ac:dyDescent="0.25">
      <c r="A531" s="161" t="s">
        <v>14</v>
      </c>
      <c r="B531" s="161" t="s">
        <v>44</v>
      </c>
      <c r="C531" s="161">
        <v>9990100000</v>
      </c>
      <c r="D531" s="161"/>
      <c r="E531" s="162" t="s">
        <v>178</v>
      </c>
      <c r="F531" s="22">
        <f t="shared" si="196"/>
        <v>3088.9</v>
      </c>
      <c r="G531" s="22">
        <f t="shared" si="197"/>
        <v>3088.9</v>
      </c>
      <c r="H531" s="22">
        <f t="shared" si="197"/>
        <v>3088.9</v>
      </c>
    </row>
    <row r="532" spans="1:8" ht="31.2" x14ac:dyDescent="0.25">
      <c r="A532" s="161" t="s">
        <v>14</v>
      </c>
      <c r="B532" s="161" t="s">
        <v>44</v>
      </c>
      <c r="C532" s="161">
        <v>9990123000</v>
      </c>
      <c r="D532" s="161"/>
      <c r="E532" s="162" t="s">
        <v>179</v>
      </c>
      <c r="F532" s="22">
        <f>F533+F535</f>
        <v>3088.9</v>
      </c>
      <c r="G532" s="22">
        <f t="shared" ref="G532:H532" si="198">G533+G535</f>
        <v>3088.9</v>
      </c>
      <c r="H532" s="22">
        <f t="shared" si="198"/>
        <v>3088.9</v>
      </c>
    </row>
    <row r="533" spans="1:8" ht="62.4" x14ac:dyDescent="0.25">
      <c r="A533" s="161" t="s">
        <v>14</v>
      </c>
      <c r="B533" s="161" t="s">
        <v>44</v>
      </c>
      <c r="C533" s="161">
        <v>9990123000</v>
      </c>
      <c r="D533" s="161" t="s">
        <v>68</v>
      </c>
      <c r="E533" s="162" t="s">
        <v>1</v>
      </c>
      <c r="F533" s="22">
        <f>F534</f>
        <v>2623</v>
      </c>
      <c r="G533" s="22">
        <f t="shared" ref="G533:H533" si="199">G534</f>
        <v>2623</v>
      </c>
      <c r="H533" s="22">
        <f t="shared" si="199"/>
        <v>2623</v>
      </c>
    </row>
    <row r="534" spans="1:8" ht="31.2" x14ac:dyDescent="0.25">
      <c r="A534" s="161" t="s">
        <v>14</v>
      </c>
      <c r="B534" s="161" t="s">
        <v>44</v>
      </c>
      <c r="C534" s="161">
        <v>9990123000</v>
      </c>
      <c r="D534" s="161">
        <v>120</v>
      </c>
      <c r="E534" s="162" t="s">
        <v>253</v>
      </c>
      <c r="F534" s="22">
        <v>2623</v>
      </c>
      <c r="G534" s="22">
        <v>2623</v>
      </c>
      <c r="H534" s="22">
        <v>2623</v>
      </c>
    </row>
    <row r="535" spans="1:8" ht="31.2" x14ac:dyDescent="0.25">
      <c r="A535" s="161" t="s">
        <v>14</v>
      </c>
      <c r="B535" s="161" t="s">
        <v>44</v>
      </c>
      <c r="C535" s="161">
        <v>9990123000</v>
      </c>
      <c r="D535" s="163" t="s">
        <v>69</v>
      </c>
      <c r="E535" s="162" t="s">
        <v>95</v>
      </c>
      <c r="F535" s="22">
        <f>F536</f>
        <v>465.9</v>
      </c>
      <c r="G535" s="22">
        <f t="shared" ref="G535:H535" si="200">G536</f>
        <v>465.9</v>
      </c>
      <c r="H535" s="22">
        <f t="shared" si="200"/>
        <v>465.9</v>
      </c>
    </row>
    <row r="536" spans="1:8" ht="31.2" x14ac:dyDescent="0.25">
      <c r="A536" s="161" t="s">
        <v>14</v>
      </c>
      <c r="B536" s="161" t="s">
        <v>44</v>
      </c>
      <c r="C536" s="161">
        <v>9990123000</v>
      </c>
      <c r="D536" s="161">
        <v>240</v>
      </c>
      <c r="E536" s="162" t="s">
        <v>251</v>
      </c>
      <c r="F536" s="22">
        <v>465.9</v>
      </c>
      <c r="G536" s="22">
        <v>465.9</v>
      </c>
      <c r="H536" s="22">
        <v>465.9</v>
      </c>
    </row>
    <row r="537" spans="1:8" x14ac:dyDescent="0.25">
      <c r="A537" s="16" t="s">
        <v>9</v>
      </c>
      <c r="B537" s="25" t="s">
        <v>66</v>
      </c>
      <c r="C537" s="25" t="s">
        <v>66</v>
      </c>
      <c r="D537" s="25" t="s">
        <v>66</v>
      </c>
      <c r="E537" s="41" t="s">
        <v>347</v>
      </c>
      <c r="F537" s="27">
        <f>F538+F666</f>
        <v>546206.4</v>
      </c>
      <c r="G537" s="27">
        <f>G538+G666</f>
        <v>538068.9</v>
      </c>
      <c r="H537" s="27">
        <f>H538+H666</f>
        <v>537846.5</v>
      </c>
    </row>
    <row r="538" spans="1:8" x14ac:dyDescent="0.25">
      <c r="A538" s="161" t="s">
        <v>9</v>
      </c>
      <c r="B538" s="161" t="s">
        <v>37</v>
      </c>
      <c r="C538" s="161" t="s">
        <v>66</v>
      </c>
      <c r="D538" s="161" t="s">
        <v>66</v>
      </c>
      <c r="E538" s="162" t="s">
        <v>29</v>
      </c>
      <c r="F538" s="22">
        <f>F539+F570+F622+F635+F647</f>
        <v>536520.6</v>
      </c>
      <c r="G538" s="22">
        <f>G539+G570+G622+G635+G647</f>
        <v>528383.1</v>
      </c>
      <c r="H538" s="22">
        <f>H539+H570+H622+H635+H647</f>
        <v>528160.69999999995</v>
      </c>
    </row>
    <row r="539" spans="1:8" x14ac:dyDescent="0.25">
      <c r="A539" s="161" t="s">
        <v>9</v>
      </c>
      <c r="B539" s="161" t="s">
        <v>50</v>
      </c>
      <c r="C539" s="161" t="s">
        <v>66</v>
      </c>
      <c r="D539" s="161" t="s">
        <v>66</v>
      </c>
      <c r="E539" s="162" t="s">
        <v>10</v>
      </c>
      <c r="F539" s="22">
        <f>F540+F556</f>
        <v>218505.7</v>
      </c>
      <c r="G539" s="22">
        <f>G540+G556</f>
        <v>212473.90000000002</v>
      </c>
      <c r="H539" s="22">
        <f>H540+H556</f>
        <v>212473.90000000002</v>
      </c>
    </row>
    <row r="540" spans="1:8" ht="31.5" customHeight="1" x14ac:dyDescent="0.25">
      <c r="A540" s="161" t="s">
        <v>9</v>
      </c>
      <c r="B540" s="161" t="s">
        <v>50</v>
      </c>
      <c r="C540" s="163">
        <v>1100000000</v>
      </c>
      <c r="D540" s="161"/>
      <c r="E540" s="162" t="s">
        <v>197</v>
      </c>
      <c r="F540" s="22">
        <f>F541</f>
        <v>213066.5</v>
      </c>
      <c r="G540" s="22">
        <f t="shared" ref="G540:H540" si="201">G541</f>
        <v>207463.7</v>
      </c>
      <c r="H540" s="22">
        <f t="shared" si="201"/>
        <v>207463.7</v>
      </c>
    </row>
    <row r="541" spans="1:8" x14ac:dyDescent="0.25">
      <c r="A541" s="161" t="s">
        <v>9</v>
      </c>
      <c r="B541" s="161" t="s">
        <v>50</v>
      </c>
      <c r="C541" s="161">
        <v>1110000000</v>
      </c>
      <c r="D541" s="161"/>
      <c r="E541" s="162" t="s">
        <v>180</v>
      </c>
      <c r="F541" s="22">
        <f>F542+F549</f>
        <v>213066.5</v>
      </c>
      <c r="G541" s="22">
        <f t="shared" ref="G541:H541" si="202">G542+G549</f>
        <v>207463.7</v>
      </c>
      <c r="H541" s="22">
        <f t="shared" si="202"/>
        <v>207463.7</v>
      </c>
    </row>
    <row r="542" spans="1:8" ht="46.8" x14ac:dyDescent="0.25">
      <c r="A542" s="161" t="s">
        <v>9</v>
      </c>
      <c r="B542" s="161" t="s">
        <v>50</v>
      </c>
      <c r="C542" s="161">
        <v>1110100000</v>
      </c>
      <c r="D542" s="25"/>
      <c r="E542" s="162" t="s">
        <v>181</v>
      </c>
      <c r="F542" s="22">
        <f>F546+F543</f>
        <v>207121.2</v>
      </c>
      <c r="G542" s="22">
        <f t="shared" ref="G542:H542" si="203">G546+G543</f>
        <v>207463.7</v>
      </c>
      <c r="H542" s="22">
        <f t="shared" si="203"/>
        <v>207463.7</v>
      </c>
    </row>
    <row r="543" spans="1:8" ht="45" customHeight="1" x14ac:dyDescent="0.25">
      <c r="A543" s="2" t="s">
        <v>9</v>
      </c>
      <c r="B543" s="2" t="s">
        <v>50</v>
      </c>
      <c r="C543" s="10" t="s">
        <v>183</v>
      </c>
      <c r="D543" s="11"/>
      <c r="E543" s="43" t="s">
        <v>105</v>
      </c>
      <c r="F543" s="22">
        <f>F544</f>
        <v>108604.6</v>
      </c>
      <c r="G543" s="22">
        <f t="shared" ref="G543:H544" si="204">G544</f>
        <v>108604.6</v>
      </c>
      <c r="H543" s="22">
        <f t="shared" si="204"/>
        <v>108604.6</v>
      </c>
    </row>
    <row r="544" spans="1:8" ht="31.2" x14ac:dyDescent="0.25">
      <c r="A544" s="2" t="s">
        <v>9</v>
      </c>
      <c r="B544" s="2" t="s">
        <v>50</v>
      </c>
      <c r="C544" s="10" t="s">
        <v>183</v>
      </c>
      <c r="D544" s="163" t="s">
        <v>97</v>
      </c>
      <c r="E544" s="162" t="s">
        <v>98</v>
      </c>
      <c r="F544" s="22">
        <f>F545</f>
        <v>108604.6</v>
      </c>
      <c r="G544" s="22">
        <f t="shared" si="204"/>
        <v>108604.6</v>
      </c>
      <c r="H544" s="22">
        <f t="shared" si="204"/>
        <v>108604.6</v>
      </c>
    </row>
    <row r="545" spans="1:8" x14ac:dyDescent="0.25">
      <c r="A545" s="161" t="s">
        <v>9</v>
      </c>
      <c r="B545" s="2" t="s">
        <v>50</v>
      </c>
      <c r="C545" s="10" t="s">
        <v>183</v>
      </c>
      <c r="D545" s="161">
        <v>610</v>
      </c>
      <c r="E545" s="162" t="s">
        <v>106</v>
      </c>
      <c r="F545" s="22">
        <v>108604.6</v>
      </c>
      <c r="G545" s="22">
        <v>108604.6</v>
      </c>
      <c r="H545" s="22">
        <v>108604.6</v>
      </c>
    </row>
    <row r="546" spans="1:8" ht="31.2" x14ac:dyDescent="0.25">
      <c r="A546" s="2" t="s">
        <v>9</v>
      </c>
      <c r="B546" s="2" t="s">
        <v>50</v>
      </c>
      <c r="C546" s="10" t="s">
        <v>182</v>
      </c>
      <c r="D546" s="10"/>
      <c r="E546" s="43" t="s">
        <v>126</v>
      </c>
      <c r="F546" s="22">
        <f>F547</f>
        <v>98516.6</v>
      </c>
      <c r="G546" s="22">
        <f t="shared" ref="G546:H547" si="205">G547</f>
        <v>98859.1</v>
      </c>
      <c r="H546" s="22">
        <f t="shared" si="205"/>
        <v>98859.1</v>
      </c>
    </row>
    <row r="547" spans="1:8" ht="31.2" x14ac:dyDescent="0.25">
      <c r="A547" s="2" t="s">
        <v>9</v>
      </c>
      <c r="B547" s="2" t="s">
        <v>50</v>
      </c>
      <c r="C547" s="10" t="s">
        <v>182</v>
      </c>
      <c r="D547" s="163" t="s">
        <v>97</v>
      </c>
      <c r="E547" s="162" t="s">
        <v>98</v>
      </c>
      <c r="F547" s="22">
        <f>F548</f>
        <v>98516.6</v>
      </c>
      <c r="G547" s="22">
        <f t="shared" si="205"/>
        <v>98859.1</v>
      </c>
      <c r="H547" s="22">
        <f t="shared" si="205"/>
        <v>98859.1</v>
      </c>
    </row>
    <row r="548" spans="1:8" x14ac:dyDescent="0.25">
      <c r="A548" s="161" t="s">
        <v>9</v>
      </c>
      <c r="B548" s="2" t="s">
        <v>50</v>
      </c>
      <c r="C548" s="10" t="s">
        <v>182</v>
      </c>
      <c r="D548" s="161">
        <v>610</v>
      </c>
      <c r="E548" s="162" t="s">
        <v>106</v>
      </c>
      <c r="F548" s="22">
        <f>98859.1-342.5</f>
        <v>98516.6</v>
      </c>
      <c r="G548" s="22">
        <v>98859.1</v>
      </c>
      <c r="H548" s="22">
        <v>98859.1</v>
      </c>
    </row>
    <row r="549" spans="1:8" ht="66" customHeight="1" x14ac:dyDescent="0.25">
      <c r="A549" s="2" t="s">
        <v>9</v>
      </c>
      <c r="B549" s="2" t="s">
        <v>50</v>
      </c>
      <c r="C549" s="161">
        <v>1110700000</v>
      </c>
      <c r="D549" s="161"/>
      <c r="E549" s="57" t="s">
        <v>306</v>
      </c>
      <c r="F549" s="22">
        <f>F553+F550</f>
        <v>5945.2999999999993</v>
      </c>
      <c r="G549" s="22">
        <f>G553+G550</f>
        <v>0</v>
      </c>
      <c r="H549" s="22">
        <f>H553+H550</f>
        <v>0</v>
      </c>
    </row>
    <row r="550" spans="1:8" ht="46.8" x14ac:dyDescent="0.25">
      <c r="A550" s="2" t="s">
        <v>9</v>
      </c>
      <c r="B550" s="169" t="s">
        <v>50</v>
      </c>
      <c r="C550" s="101" t="s">
        <v>339</v>
      </c>
      <c r="D550" s="102"/>
      <c r="E550" s="103" t="s">
        <v>340</v>
      </c>
      <c r="F550" s="22">
        <f>F551</f>
        <v>4416.2</v>
      </c>
      <c r="G550" s="22">
        <f t="shared" ref="G550:H551" si="206">G551</f>
        <v>0</v>
      </c>
      <c r="H550" s="22">
        <f t="shared" si="206"/>
        <v>0</v>
      </c>
    </row>
    <row r="551" spans="1:8" ht="31.2" x14ac:dyDescent="0.25">
      <c r="A551" s="2" t="s">
        <v>9</v>
      </c>
      <c r="B551" s="169" t="s">
        <v>50</v>
      </c>
      <c r="C551" s="101" t="s">
        <v>339</v>
      </c>
      <c r="D551" s="104">
        <v>600</v>
      </c>
      <c r="E551" s="103" t="s">
        <v>98</v>
      </c>
      <c r="F551" s="22">
        <f>F552</f>
        <v>4416.2</v>
      </c>
      <c r="G551" s="22">
        <f t="shared" si="206"/>
        <v>0</v>
      </c>
      <c r="H551" s="22">
        <f t="shared" si="206"/>
        <v>0</v>
      </c>
    </row>
    <row r="552" spans="1:8" x14ac:dyDescent="0.25">
      <c r="A552" s="2" t="s">
        <v>9</v>
      </c>
      <c r="B552" s="169" t="s">
        <v>50</v>
      </c>
      <c r="C552" s="101" t="s">
        <v>339</v>
      </c>
      <c r="D552" s="102">
        <v>610</v>
      </c>
      <c r="E552" s="103" t="s">
        <v>106</v>
      </c>
      <c r="F552" s="22">
        <v>4416.2</v>
      </c>
      <c r="G552" s="11">
        <v>0</v>
      </c>
      <c r="H552" s="22">
        <v>0</v>
      </c>
    </row>
    <row r="553" spans="1:8" ht="46.8" x14ac:dyDescent="0.25">
      <c r="A553" s="2" t="s">
        <v>9</v>
      </c>
      <c r="B553" s="169" t="s">
        <v>50</v>
      </c>
      <c r="C553" s="101" t="s">
        <v>317</v>
      </c>
      <c r="D553" s="102"/>
      <c r="E553" s="103" t="s">
        <v>318</v>
      </c>
      <c r="F553" s="171">
        <f>F554</f>
        <v>1529.1</v>
      </c>
      <c r="G553" s="171">
        <f t="shared" ref="G553:H554" si="207">G554</f>
        <v>0</v>
      </c>
      <c r="H553" s="171">
        <f t="shared" si="207"/>
        <v>0</v>
      </c>
    </row>
    <row r="554" spans="1:8" ht="31.2" x14ac:dyDescent="0.25">
      <c r="A554" s="2" t="s">
        <v>9</v>
      </c>
      <c r="B554" s="169" t="s">
        <v>50</v>
      </c>
      <c r="C554" s="101" t="s">
        <v>317</v>
      </c>
      <c r="D554" s="104">
        <v>600</v>
      </c>
      <c r="E554" s="103" t="s">
        <v>98</v>
      </c>
      <c r="F554" s="171">
        <f>F555</f>
        <v>1529.1</v>
      </c>
      <c r="G554" s="171">
        <f t="shared" si="207"/>
        <v>0</v>
      </c>
      <c r="H554" s="171">
        <f t="shared" si="207"/>
        <v>0</v>
      </c>
    </row>
    <row r="555" spans="1:8" x14ac:dyDescent="0.25">
      <c r="A555" s="2" t="s">
        <v>9</v>
      </c>
      <c r="B555" s="169" t="s">
        <v>50</v>
      </c>
      <c r="C555" s="101" t="s">
        <v>317</v>
      </c>
      <c r="D555" s="102">
        <v>610</v>
      </c>
      <c r="E555" s="103" t="s">
        <v>106</v>
      </c>
      <c r="F555" s="171">
        <f>1104.1+425</f>
        <v>1529.1</v>
      </c>
      <c r="G555" s="171">
        <v>0</v>
      </c>
      <c r="H555" s="171">
        <v>0</v>
      </c>
    </row>
    <row r="556" spans="1:8" ht="31.2" x14ac:dyDescent="0.25">
      <c r="A556" s="2" t="s">
        <v>9</v>
      </c>
      <c r="B556" s="169" t="s">
        <v>50</v>
      </c>
      <c r="C556" s="163">
        <v>1500000000</v>
      </c>
      <c r="D556" s="161"/>
      <c r="E556" s="162" t="s">
        <v>193</v>
      </c>
      <c r="F556" s="171">
        <f>F557</f>
        <v>5439.2</v>
      </c>
      <c r="G556" s="171">
        <f t="shared" ref="G556:H568" si="208">G557</f>
        <v>5010.2</v>
      </c>
      <c r="H556" s="171">
        <f t="shared" si="208"/>
        <v>5010.2</v>
      </c>
    </row>
    <row r="557" spans="1:8" ht="31.2" x14ac:dyDescent="0.25">
      <c r="A557" s="2" t="s">
        <v>9</v>
      </c>
      <c r="B557" s="169" t="s">
        <v>50</v>
      </c>
      <c r="C557" s="163">
        <v>1520000000</v>
      </c>
      <c r="D557" s="161"/>
      <c r="E557" s="162" t="s">
        <v>301</v>
      </c>
      <c r="F557" s="171">
        <f>F566+F562+F558</f>
        <v>5439.2</v>
      </c>
      <c r="G557" s="171">
        <f>G566+G562+G558</f>
        <v>5010.2</v>
      </c>
      <c r="H557" s="171">
        <f>H566+H562+H558</f>
        <v>5010.2</v>
      </c>
    </row>
    <row r="558" spans="1:8" ht="62.4" x14ac:dyDescent="0.25">
      <c r="A558" s="2" t="s">
        <v>9</v>
      </c>
      <c r="B558" s="169" t="s">
        <v>50</v>
      </c>
      <c r="C558" s="161">
        <v>1520100000</v>
      </c>
      <c r="D558" s="161"/>
      <c r="E558" s="57" t="s">
        <v>665</v>
      </c>
      <c r="F558" s="171">
        <f>F559</f>
        <v>42</v>
      </c>
      <c r="G558" s="171">
        <f t="shared" ref="G558:H560" si="209">G559</f>
        <v>0</v>
      </c>
      <c r="H558" s="171">
        <f t="shared" si="209"/>
        <v>0</v>
      </c>
    </row>
    <row r="559" spans="1:8" ht="31.2" x14ac:dyDescent="0.25">
      <c r="A559" s="2" t="s">
        <v>9</v>
      </c>
      <c r="B559" s="169" t="s">
        <v>50</v>
      </c>
      <c r="C559" s="10" t="s">
        <v>666</v>
      </c>
      <c r="D559" s="161"/>
      <c r="E559" s="57" t="s">
        <v>667</v>
      </c>
      <c r="F559" s="171">
        <f>F560</f>
        <v>42</v>
      </c>
      <c r="G559" s="171">
        <f t="shared" si="209"/>
        <v>0</v>
      </c>
      <c r="H559" s="171">
        <f t="shared" si="209"/>
        <v>0</v>
      </c>
    </row>
    <row r="560" spans="1:8" ht="31.2" x14ac:dyDescent="0.25">
      <c r="A560" s="2" t="s">
        <v>9</v>
      </c>
      <c r="B560" s="169" t="s">
        <v>50</v>
      </c>
      <c r="C560" s="10" t="s">
        <v>666</v>
      </c>
      <c r="D560" s="163" t="s">
        <v>97</v>
      </c>
      <c r="E560" s="57" t="s">
        <v>98</v>
      </c>
      <c r="F560" s="171">
        <f>F561</f>
        <v>42</v>
      </c>
      <c r="G560" s="171">
        <f t="shared" si="209"/>
        <v>0</v>
      </c>
      <c r="H560" s="171">
        <f t="shared" si="209"/>
        <v>0</v>
      </c>
    </row>
    <row r="561" spans="1:8" x14ac:dyDescent="0.25">
      <c r="A561" s="2" t="s">
        <v>9</v>
      </c>
      <c r="B561" s="169" t="s">
        <v>50</v>
      </c>
      <c r="C561" s="10" t="s">
        <v>666</v>
      </c>
      <c r="D561" s="161">
        <v>610</v>
      </c>
      <c r="E561" s="57" t="s">
        <v>106</v>
      </c>
      <c r="F561" s="171">
        <v>42</v>
      </c>
      <c r="G561" s="171">
        <v>0</v>
      </c>
      <c r="H561" s="171">
        <v>0</v>
      </c>
    </row>
    <row r="562" spans="1:8" ht="46.8" x14ac:dyDescent="0.25">
      <c r="A562" s="2" t="s">
        <v>9</v>
      </c>
      <c r="B562" s="169" t="s">
        <v>50</v>
      </c>
      <c r="C562" s="163">
        <v>1520200000</v>
      </c>
      <c r="D562" s="161"/>
      <c r="E562" s="162" t="s">
        <v>668</v>
      </c>
      <c r="F562" s="171">
        <f>F563</f>
        <v>429</v>
      </c>
      <c r="G562" s="171">
        <f t="shared" ref="G562:H564" si="210">G563</f>
        <v>0</v>
      </c>
      <c r="H562" s="171">
        <f t="shared" si="210"/>
        <v>0</v>
      </c>
    </row>
    <row r="563" spans="1:8" ht="46.8" x14ac:dyDescent="0.25">
      <c r="A563" s="2" t="s">
        <v>9</v>
      </c>
      <c r="B563" s="169" t="s">
        <v>50</v>
      </c>
      <c r="C563" s="163" t="s">
        <v>669</v>
      </c>
      <c r="D563" s="161"/>
      <c r="E563" s="103" t="s">
        <v>318</v>
      </c>
      <c r="F563" s="171">
        <f>F564</f>
        <v>429</v>
      </c>
      <c r="G563" s="171">
        <f t="shared" si="210"/>
        <v>0</v>
      </c>
      <c r="H563" s="171">
        <f t="shared" si="210"/>
        <v>0</v>
      </c>
    </row>
    <row r="564" spans="1:8" ht="31.2" x14ac:dyDescent="0.25">
      <c r="A564" s="2" t="s">
        <v>9</v>
      </c>
      <c r="B564" s="169" t="s">
        <v>50</v>
      </c>
      <c r="C564" s="163" t="s">
        <v>669</v>
      </c>
      <c r="D564" s="104">
        <v>600</v>
      </c>
      <c r="E564" s="103" t="s">
        <v>98</v>
      </c>
      <c r="F564" s="171">
        <f>F565</f>
        <v>429</v>
      </c>
      <c r="G564" s="171">
        <f t="shared" si="210"/>
        <v>0</v>
      </c>
      <c r="H564" s="171">
        <f t="shared" si="210"/>
        <v>0</v>
      </c>
    </row>
    <row r="565" spans="1:8" x14ac:dyDescent="0.25">
      <c r="A565" s="2" t="s">
        <v>9</v>
      </c>
      <c r="B565" s="169" t="s">
        <v>50</v>
      </c>
      <c r="C565" s="163" t="s">
        <v>669</v>
      </c>
      <c r="D565" s="102">
        <v>610</v>
      </c>
      <c r="E565" s="103" t="s">
        <v>106</v>
      </c>
      <c r="F565" s="171">
        <v>429</v>
      </c>
      <c r="G565" s="171">
        <v>0</v>
      </c>
      <c r="H565" s="171">
        <v>0</v>
      </c>
    </row>
    <row r="566" spans="1:8" ht="46.8" x14ac:dyDescent="0.25">
      <c r="A566" s="2" t="s">
        <v>9</v>
      </c>
      <c r="B566" s="169" t="s">
        <v>50</v>
      </c>
      <c r="C566" s="163">
        <v>1520300000</v>
      </c>
      <c r="D566" s="161"/>
      <c r="E566" s="162" t="s">
        <v>364</v>
      </c>
      <c r="F566" s="171">
        <f>F567</f>
        <v>4968.2</v>
      </c>
      <c r="G566" s="171">
        <f t="shared" si="208"/>
        <v>5010.2</v>
      </c>
      <c r="H566" s="171">
        <f t="shared" si="208"/>
        <v>5010.2</v>
      </c>
    </row>
    <row r="567" spans="1:8" x14ac:dyDescent="0.25">
      <c r="A567" s="2" t="s">
        <v>9</v>
      </c>
      <c r="B567" s="169" t="s">
        <v>50</v>
      </c>
      <c r="C567" s="163">
        <v>1520320200</v>
      </c>
      <c r="D567" s="161"/>
      <c r="E567" s="57" t="s">
        <v>365</v>
      </c>
      <c r="F567" s="171">
        <f>F568</f>
        <v>4968.2</v>
      </c>
      <c r="G567" s="171">
        <f t="shared" si="208"/>
        <v>5010.2</v>
      </c>
      <c r="H567" s="171">
        <f t="shared" si="208"/>
        <v>5010.2</v>
      </c>
    </row>
    <row r="568" spans="1:8" ht="31.2" x14ac:dyDescent="0.25">
      <c r="A568" s="2" t="s">
        <v>9</v>
      </c>
      <c r="B568" s="169" t="s">
        <v>50</v>
      </c>
      <c r="C568" s="163">
        <v>1520320200</v>
      </c>
      <c r="D568" s="163" t="s">
        <v>97</v>
      </c>
      <c r="E568" s="57" t="s">
        <v>98</v>
      </c>
      <c r="F568" s="171">
        <f>F569</f>
        <v>4968.2</v>
      </c>
      <c r="G568" s="171">
        <f t="shared" si="208"/>
        <v>5010.2</v>
      </c>
      <c r="H568" s="171">
        <f t="shared" si="208"/>
        <v>5010.2</v>
      </c>
    </row>
    <row r="569" spans="1:8" x14ac:dyDescent="0.25">
      <c r="A569" s="2" t="s">
        <v>9</v>
      </c>
      <c r="B569" s="169" t="s">
        <v>50</v>
      </c>
      <c r="C569" s="163">
        <v>1520320200</v>
      </c>
      <c r="D569" s="161">
        <v>610</v>
      </c>
      <c r="E569" s="57" t="s">
        <v>106</v>
      </c>
      <c r="F569" s="171">
        <f>5010.2-42</f>
        <v>4968.2</v>
      </c>
      <c r="G569" s="171">
        <v>5010.2</v>
      </c>
      <c r="H569" s="171">
        <v>5010.2</v>
      </c>
    </row>
    <row r="570" spans="1:8" x14ac:dyDescent="0.25">
      <c r="A570" s="161" t="s">
        <v>9</v>
      </c>
      <c r="B570" s="161" t="s">
        <v>51</v>
      </c>
      <c r="C570" s="161" t="s">
        <v>66</v>
      </c>
      <c r="D570" s="161" t="s">
        <v>66</v>
      </c>
      <c r="E570" s="162" t="s">
        <v>11</v>
      </c>
      <c r="F570" s="22">
        <f>F571+F611+F617</f>
        <v>294706.99999999994</v>
      </c>
      <c r="G570" s="22">
        <f t="shared" ref="G570:H570" si="211">G571+G611+G617</f>
        <v>292601.3</v>
      </c>
      <c r="H570" s="22">
        <f t="shared" si="211"/>
        <v>292378.89999999997</v>
      </c>
    </row>
    <row r="571" spans="1:8" ht="33.75" customHeight="1" x14ac:dyDescent="0.25">
      <c r="A571" s="161" t="s">
        <v>9</v>
      </c>
      <c r="B571" s="161" t="s">
        <v>51</v>
      </c>
      <c r="C571" s="163">
        <v>1100000000</v>
      </c>
      <c r="D571" s="161"/>
      <c r="E571" s="162" t="s">
        <v>197</v>
      </c>
      <c r="F571" s="22">
        <f>F572+F603</f>
        <v>289707.89999999997</v>
      </c>
      <c r="G571" s="22">
        <f>G572+G603</f>
        <v>288330.3</v>
      </c>
      <c r="H571" s="22">
        <f>H572+H603</f>
        <v>288107.89999999997</v>
      </c>
    </row>
    <row r="572" spans="1:8" x14ac:dyDescent="0.25">
      <c r="A572" s="161" t="s">
        <v>9</v>
      </c>
      <c r="B572" s="161" t="s">
        <v>51</v>
      </c>
      <c r="C572" s="161">
        <v>1110000000</v>
      </c>
      <c r="D572" s="161"/>
      <c r="E572" s="162" t="s">
        <v>245</v>
      </c>
      <c r="F572" s="22">
        <f>F573+F580+F591+F595+F599+F584</f>
        <v>289578.19999999995</v>
      </c>
      <c r="G572" s="22">
        <f>G573+G580+G591+G595+G599+G584</f>
        <v>288200.59999999998</v>
      </c>
      <c r="H572" s="22">
        <f>H573+H580+H591+H595+H599+H584</f>
        <v>287978.19999999995</v>
      </c>
    </row>
    <row r="573" spans="1:8" ht="46.8" x14ac:dyDescent="0.25">
      <c r="A573" s="161" t="s">
        <v>9</v>
      </c>
      <c r="B573" s="161" t="s">
        <v>51</v>
      </c>
      <c r="C573" s="161">
        <v>1110100000</v>
      </c>
      <c r="D573" s="25"/>
      <c r="E573" s="162" t="s">
        <v>181</v>
      </c>
      <c r="F573" s="22">
        <f>F577+F574</f>
        <v>248349.19999999998</v>
      </c>
      <c r="G573" s="22">
        <f t="shared" ref="G573:H573" si="212">G577+G574</f>
        <v>248755.9</v>
      </c>
      <c r="H573" s="22">
        <f t="shared" si="212"/>
        <v>248755.9</v>
      </c>
    </row>
    <row r="574" spans="1:8" ht="93.6" x14ac:dyDescent="0.25">
      <c r="A574" s="161" t="s">
        <v>9</v>
      </c>
      <c r="B574" s="161" t="s">
        <v>51</v>
      </c>
      <c r="C574" s="161">
        <v>1110110750</v>
      </c>
      <c r="D574" s="161"/>
      <c r="E574" s="162" t="s">
        <v>184</v>
      </c>
      <c r="F574" s="22">
        <f>F575</f>
        <v>208042.3</v>
      </c>
      <c r="G574" s="22">
        <f t="shared" ref="G574:H575" si="213">G575</f>
        <v>208042.3</v>
      </c>
      <c r="H574" s="22">
        <f t="shared" si="213"/>
        <v>208042.3</v>
      </c>
    </row>
    <row r="575" spans="1:8" ht="31.2" x14ac:dyDescent="0.25">
      <c r="A575" s="161" t="s">
        <v>9</v>
      </c>
      <c r="B575" s="161" t="s">
        <v>51</v>
      </c>
      <c r="C575" s="161">
        <v>1110110750</v>
      </c>
      <c r="D575" s="163" t="s">
        <v>97</v>
      </c>
      <c r="E575" s="162" t="s">
        <v>98</v>
      </c>
      <c r="F575" s="22">
        <f>F576</f>
        <v>208042.3</v>
      </c>
      <c r="G575" s="22">
        <f t="shared" si="213"/>
        <v>208042.3</v>
      </c>
      <c r="H575" s="22">
        <f t="shared" si="213"/>
        <v>208042.3</v>
      </c>
    </row>
    <row r="576" spans="1:8" x14ac:dyDescent="0.25">
      <c r="A576" s="161" t="s">
        <v>9</v>
      </c>
      <c r="B576" s="161" t="s">
        <v>51</v>
      </c>
      <c r="C576" s="161">
        <v>1110110750</v>
      </c>
      <c r="D576" s="161">
        <v>610</v>
      </c>
      <c r="E576" s="162" t="s">
        <v>106</v>
      </c>
      <c r="F576" s="22">
        <v>208042.3</v>
      </c>
      <c r="G576" s="22">
        <v>208042.3</v>
      </c>
      <c r="H576" s="22">
        <v>208042.3</v>
      </c>
    </row>
    <row r="577" spans="1:8" ht="31.2" x14ac:dyDescent="0.25">
      <c r="A577" s="161" t="s">
        <v>9</v>
      </c>
      <c r="B577" s="161" t="s">
        <v>51</v>
      </c>
      <c r="C577" s="10" t="s">
        <v>182</v>
      </c>
      <c r="D577" s="10"/>
      <c r="E577" s="43" t="s">
        <v>126</v>
      </c>
      <c r="F577" s="22">
        <f>F578</f>
        <v>40306.9</v>
      </c>
      <c r="G577" s="22">
        <f t="shared" ref="G577:H578" si="214">G578</f>
        <v>40713.599999999999</v>
      </c>
      <c r="H577" s="22">
        <f t="shared" si="214"/>
        <v>40713.599999999999</v>
      </c>
    </row>
    <row r="578" spans="1:8" ht="31.2" x14ac:dyDescent="0.25">
      <c r="A578" s="161" t="s">
        <v>9</v>
      </c>
      <c r="B578" s="161" t="s">
        <v>51</v>
      </c>
      <c r="C578" s="10" t="s">
        <v>182</v>
      </c>
      <c r="D578" s="163" t="s">
        <v>97</v>
      </c>
      <c r="E578" s="162" t="s">
        <v>98</v>
      </c>
      <c r="F578" s="22">
        <f>F579</f>
        <v>40306.9</v>
      </c>
      <c r="G578" s="22">
        <f t="shared" si="214"/>
        <v>40713.599999999999</v>
      </c>
      <c r="H578" s="22">
        <f t="shared" si="214"/>
        <v>40713.599999999999</v>
      </c>
    </row>
    <row r="579" spans="1:8" x14ac:dyDescent="0.25">
      <c r="A579" s="161" t="s">
        <v>9</v>
      </c>
      <c r="B579" s="161" t="s">
        <v>51</v>
      </c>
      <c r="C579" s="10" t="s">
        <v>182</v>
      </c>
      <c r="D579" s="161">
        <v>610</v>
      </c>
      <c r="E579" s="162" t="s">
        <v>106</v>
      </c>
      <c r="F579" s="22">
        <f>40713.6-406.7</f>
        <v>40306.9</v>
      </c>
      <c r="G579" s="22">
        <v>40713.599999999999</v>
      </c>
      <c r="H579" s="22">
        <v>40713.599999999999</v>
      </c>
    </row>
    <row r="580" spans="1:8" ht="31.2" x14ac:dyDescent="0.25">
      <c r="A580" s="161" t="s">
        <v>9</v>
      </c>
      <c r="B580" s="161" t="s">
        <v>51</v>
      </c>
      <c r="C580" s="161">
        <v>1110300000</v>
      </c>
      <c r="D580" s="161"/>
      <c r="E580" s="162" t="s">
        <v>185</v>
      </c>
      <c r="F580" s="22">
        <f>F581</f>
        <v>22884.300000000003</v>
      </c>
      <c r="G580" s="22">
        <f t="shared" ref="G580:H580" si="215">G581</f>
        <v>23995.1</v>
      </c>
      <c r="H580" s="22">
        <f t="shared" si="215"/>
        <v>23772.7</v>
      </c>
    </row>
    <row r="581" spans="1:8" ht="46.8" x14ac:dyDescent="0.25">
      <c r="A581" s="161" t="s">
        <v>9</v>
      </c>
      <c r="B581" s="161" t="s">
        <v>51</v>
      </c>
      <c r="C581" s="161" t="s">
        <v>341</v>
      </c>
      <c r="D581" s="161"/>
      <c r="E581" s="162" t="s">
        <v>343</v>
      </c>
      <c r="F581" s="22">
        <f>F582</f>
        <v>22884.300000000003</v>
      </c>
      <c r="G581" s="22">
        <f t="shared" ref="G581:H582" si="216">G582</f>
        <v>23995.1</v>
      </c>
      <c r="H581" s="22">
        <f t="shared" si="216"/>
        <v>23772.7</v>
      </c>
    </row>
    <row r="582" spans="1:8" ht="31.2" x14ac:dyDescent="0.25">
      <c r="A582" s="161" t="s">
        <v>9</v>
      </c>
      <c r="B582" s="161" t="s">
        <v>51</v>
      </c>
      <c r="C582" s="161" t="s">
        <v>341</v>
      </c>
      <c r="D582" s="163" t="s">
        <v>97</v>
      </c>
      <c r="E582" s="162" t="s">
        <v>98</v>
      </c>
      <c r="F582" s="22">
        <f>F583</f>
        <v>22884.300000000003</v>
      </c>
      <c r="G582" s="22">
        <f t="shared" si="216"/>
        <v>23995.1</v>
      </c>
      <c r="H582" s="22">
        <f t="shared" si="216"/>
        <v>23772.7</v>
      </c>
    </row>
    <row r="583" spans="1:8" x14ac:dyDescent="0.25">
      <c r="A583" s="161" t="s">
        <v>9</v>
      </c>
      <c r="B583" s="161" t="s">
        <v>51</v>
      </c>
      <c r="C583" s="161" t="s">
        <v>341</v>
      </c>
      <c r="D583" s="161">
        <v>610</v>
      </c>
      <c r="E583" s="162" t="s">
        <v>106</v>
      </c>
      <c r="F583" s="22">
        <f>20595.9+2288.4</f>
        <v>22884.300000000003</v>
      </c>
      <c r="G583" s="22">
        <f>21595.6+2399.5</f>
        <v>23995.1</v>
      </c>
      <c r="H583" s="22">
        <f>21395.4+2377.3</f>
        <v>23772.7</v>
      </c>
    </row>
    <row r="584" spans="1:8" ht="78" x14ac:dyDescent="0.25">
      <c r="A584" s="161" t="s">
        <v>9</v>
      </c>
      <c r="B584" s="161" t="s">
        <v>51</v>
      </c>
      <c r="C584" s="161">
        <v>1110700000</v>
      </c>
      <c r="D584" s="161"/>
      <c r="E584" s="162" t="s">
        <v>306</v>
      </c>
      <c r="F584" s="22">
        <f>F588+F585</f>
        <v>2483.1</v>
      </c>
      <c r="G584" s="22">
        <f t="shared" ref="G584:H584" si="217">G588+G585</f>
        <v>0</v>
      </c>
      <c r="H584" s="22">
        <f t="shared" si="217"/>
        <v>0</v>
      </c>
    </row>
    <row r="585" spans="1:8" ht="31.2" x14ac:dyDescent="0.25">
      <c r="A585" s="161" t="s">
        <v>9</v>
      </c>
      <c r="B585" s="161" t="s">
        <v>51</v>
      </c>
      <c r="C585" s="10" t="s">
        <v>677</v>
      </c>
      <c r="D585" s="161"/>
      <c r="E585" s="57" t="s">
        <v>658</v>
      </c>
      <c r="F585" s="22">
        <f>F586</f>
        <v>631.1</v>
      </c>
      <c r="G585" s="22">
        <f t="shared" ref="G585:H586" si="218">G586</f>
        <v>0</v>
      </c>
      <c r="H585" s="22">
        <f t="shared" si="218"/>
        <v>0</v>
      </c>
    </row>
    <row r="586" spans="1:8" ht="31.2" x14ac:dyDescent="0.25">
      <c r="A586" s="161" t="s">
        <v>9</v>
      </c>
      <c r="B586" s="161" t="s">
        <v>51</v>
      </c>
      <c r="C586" s="10" t="s">
        <v>677</v>
      </c>
      <c r="D586" s="163" t="s">
        <v>97</v>
      </c>
      <c r="E586" s="162" t="s">
        <v>98</v>
      </c>
      <c r="F586" s="22">
        <f>F587</f>
        <v>631.1</v>
      </c>
      <c r="G586" s="22">
        <f t="shared" si="218"/>
        <v>0</v>
      </c>
      <c r="H586" s="22">
        <f t="shared" si="218"/>
        <v>0</v>
      </c>
    </row>
    <row r="587" spans="1:8" x14ac:dyDescent="0.25">
      <c r="A587" s="161" t="s">
        <v>9</v>
      </c>
      <c r="B587" s="161" t="s">
        <v>51</v>
      </c>
      <c r="C587" s="10" t="s">
        <v>677</v>
      </c>
      <c r="D587" s="161">
        <v>610</v>
      </c>
      <c r="E587" s="162" t="s">
        <v>106</v>
      </c>
      <c r="F587" s="22">
        <v>631.1</v>
      </c>
      <c r="G587" s="22">
        <v>0</v>
      </c>
      <c r="H587" s="22">
        <v>0</v>
      </c>
    </row>
    <row r="588" spans="1:8" ht="31.2" x14ac:dyDescent="0.25">
      <c r="A588" s="161" t="s">
        <v>9</v>
      </c>
      <c r="B588" s="161" t="s">
        <v>51</v>
      </c>
      <c r="C588" s="161" t="s">
        <v>655</v>
      </c>
      <c r="D588" s="161"/>
      <c r="E588" s="162" t="s">
        <v>656</v>
      </c>
      <c r="F588" s="22">
        <f>F589</f>
        <v>1852</v>
      </c>
      <c r="G588" s="22">
        <f t="shared" ref="G588:H589" si="219">G589</f>
        <v>0</v>
      </c>
      <c r="H588" s="22">
        <f t="shared" si="219"/>
        <v>0</v>
      </c>
    </row>
    <row r="589" spans="1:8" ht="31.2" x14ac:dyDescent="0.25">
      <c r="A589" s="161" t="s">
        <v>9</v>
      </c>
      <c r="B589" s="161" t="s">
        <v>51</v>
      </c>
      <c r="C589" s="161" t="s">
        <v>655</v>
      </c>
      <c r="D589" s="163" t="s">
        <v>97</v>
      </c>
      <c r="E589" s="162" t="s">
        <v>98</v>
      </c>
      <c r="F589" s="22">
        <f>F590</f>
        <v>1852</v>
      </c>
      <c r="G589" s="22">
        <f t="shared" si="219"/>
        <v>0</v>
      </c>
      <c r="H589" s="22">
        <f t="shared" si="219"/>
        <v>0</v>
      </c>
    </row>
    <row r="590" spans="1:8" x14ac:dyDescent="0.25">
      <c r="A590" s="161" t="s">
        <v>9</v>
      </c>
      <c r="B590" s="161" t="s">
        <v>51</v>
      </c>
      <c r="C590" s="161" t="s">
        <v>655</v>
      </c>
      <c r="D590" s="161">
        <v>610</v>
      </c>
      <c r="E590" s="162" t="s">
        <v>106</v>
      </c>
      <c r="F590" s="22">
        <v>1852</v>
      </c>
      <c r="G590" s="22">
        <v>0</v>
      </c>
      <c r="H590" s="22">
        <v>0</v>
      </c>
    </row>
    <row r="591" spans="1:8" ht="46.8" x14ac:dyDescent="0.25">
      <c r="A591" s="161" t="s">
        <v>9</v>
      </c>
      <c r="B591" s="161" t="s">
        <v>51</v>
      </c>
      <c r="C591" s="161">
        <v>1110800000</v>
      </c>
      <c r="D591" s="161"/>
      <c r="E591" s="162" t="s">
        <v>344</v>
      </c>
      <c r="F591" s="22">
        <f>F592</f>
        <v>14530.3</v>
      </c>
      <c r="G591" s="22">
        <f t="shared" ref="G591:H593" si="220">G592</f>
        <v>14530.3</v>
      </c>
      <c r="H591" s="22">
        <f t="shared" si="220"/>
        <v>14530.3</v>
      </c>
    </row>
    <row r="592" spans="1:8" ht="46.8" x14ac:dyDescent="0.3">
      <c r="A592" s="161" t="s">
        <v>9</v>
      </c>
      <c r="B592" s="161" t="s">
        <v>51</v>
      </c>
      <c r="C592" s="161">
        <v>1110853031</v>
      </c>
      <c r="D592" s="161"/>
      <c r="E592" s="64" t="s">
        <v>345</v>
      </c>
      <c r="F592" s="22">
        <f>F593</f>
        <v>14530.3</v>
      </c>
      <c r="G592" s="22">
        <f t="shared" si="220"/>
        <v>14530.3</v>
      </c>
      <c r="H592" s="22">
        <f t="shared" si="220"/>
        <v>14530.3</v>
      </c>
    </row>
    <row r="593" spans="1:8" ht="31.2" x14ac:dyDescent="0.25">
      <c r="A593" s="161" t="s">
        <v>9</v>
      </c>
      <c r="B593" s="161" t="s">
        <v>51</v>
      </c>
      <c r="C593" s="161">
        <v>1110853031</v>
      </c>
      <c r="D593" s="163" t="s">
        <v>97</v>
      </c>
      <c r="E593" s="162" t="s">
        <v>98</v>
      </c>
      <c r="F593" s="22">
        <f>F594</f>
        <v>14530.3</v>
      </c>
      <c r="G593" s="22">
        <f t="shared" si="220"/>
        <v>14530.3</v>
      </c>
      <c r="H593" s="22">
        <f t="shared" si="220"/>
        <v>14530.3</v>
      </c>
    </row>
    <row r="594" spans="1:8" x14ac:dyDescent="0.25">
      <c r="A594" s="161" t="s">
        <v>9</v>
      </c>
      <c r="B594" s="161" t="s">
        <v>51</v>
      </c>
      <c r="C594" s="161">
        <v>1110853031</v>
      </c>
      <c r="D594" s="161">
        <v>610</v>
      </c>
      <c r="E594" s="162" t="s">
        <v>106</v>
      </c>
      <c r="F594" s="22">
        <v>14530.3</v>
      </c>
      <c r="G594" s="22">
        <v>14530.3</v>
      </c>
      <c r="H594" s="22">
        <v>14530.3</v>
      </c>
    </row>
    <row r="595" spans="1:8" ht="46.8" x14ac:dyDescent="0.25">
      <c r="A595" s="161" t="s">
        <v>9</v>
      </c>
      <c r="B595" s="161" t="s">
        <v>51</v>
      </c>
      <c r="C595" s="161">
        <v>1110900000</v>
      </c>
      <c r="D595" s="161"/>
      <c r="E595" s="162" t="s">
        <v>367</v>
      </c>
      <c r="F595" s="22">
        <f>F596</f>
        <v>919.3</v>
      </c>
      <c r="G595" s="22">
        <f t="shared" ref="G595:H597" si="221">G596</f>
        <v>919.3</v>
      </c>
      <c r="H595" s="22">
        <f t="shared" si="221"/>
        <v>919.3</v>
      </c>
    </row>
    <row r="596" spans="1:8" ht="46.8" x14ac:dyDescent="0.25">
      <c r="A596" s="161" t="s">
        <v>9</v>
      </c>
      <c r="B596" s="161" t="s">
        <v>51</v>
      </c>
      <c r="C596" s="161">
        <v>1110920020</v>
      </c>
      <c r="D596" s="161"/>
      <c r="E596" s="162" t="s">
        <v>645</v>
      </c>
      <c r="F596" s="22">
        <f>F597</f>
        <v>919.3</v>
      </c>
      <c r="G596" s="22">
        <f t="shared" si="221"/>
        <v>919.3</v>
      </c>
      <c r="H596" s="22">
        <f t="shared" si="221"/>
        <v>919.3</v>
      </c>
    </row>
    <row r="597" spans="1:8" ht="31.2" x14ac:dyDescent="0.25">
      <c r="A597" s="161" t="s">
        <v>9</v>
      </c>
      <c r="B597" s="161" t="s">
        <v>51</v>
      </c>
      <c r="C597" s="161">
        <v>1110920020</v>
      </c>
      <c r="D597" s="163" t="s">
        <v>97</v>
      </c>
      <c r="E597" s="162" t="s">
        <v>98</v>
      </c>
      <c r="F597" s="22">
        <f>F598</f>
        <v>919.3</v>
      </c>
      <c r="G597" s="22">
        <f t="shared" si="221"/>
        <v>919.3</v>
      </c>
      <c r="H597" s="22">
        <f t="shared" si="221"/>
        <v>919.3</v>
      </c>
    </row>
    <row r="598" spans="1:8" x14ac:dyDescent="0.25">
      <c r="A598" s="161" t="s">
        <v>9</v>
      </c>
      <c r="B598" s="161" t="s">
        <v>51</v>
      </c>
      <c r="C598" s="161">
        <v>1110920020</v>
      </c>
      <c r="D598" s="161">
        <v>610</v>
      </c>
      <c r="E598" s="162" t="s">
        <v>106</v>
      </c>
      <c r="F598" s="22">
        <v>919.3</v>
      </c>
      <c r="G598" s="22">
        <v>919.3</v>
      </c>
      <c r="H598" s="22">
        <v>919.3</v>
      </c>
    </row>
    <row r="599" spans="1:8" ht="31.2" x14ac:dyDescent="0.25">
      <c r="A599" s="161" t="s">
        <v>9</v>
      </c>
      <c r="B599" s="161" t="s">
        <v>51</v>
      </c>
      <c r="C599" s="161">
        <v>1111000000</v>
      </c>
      <c r="D599" s="161"/>
      <c r="E599" s="162" t="s">
        <v>654</v>
      </c>
      <c r="F599" s="22">
        <f>F600</f>
        <v>412</v>
      </c>
      <c r="G599" s="22">
        <f t="shared" ref="G599:H601" si="222">G600</f>
        <v>0</v>
      </c>
      <c r="H599" s="22">
        <f t="shared" si="222"/>
        <v>0</v>
      </c>
    </row>
    <row r="600" spans="1:8" x14ac:dyDescent="0.25">
      <c r="A600" s="161" t="s">
        <v>9</v>
      </c>
      <c r="B600" s="161" t="s">
        <v>51</v>
      </c>
      <c r="C600" s="161">
        <v>1111020030</v>
      </c>
      <c r="D600" s="161"/>
      <c r="E600" s="162" t="s">
        <v>272</v>
      </c>
      <c r="F600" s="22">
        <f>F601</f>
        <v>412</v>
      </c>
      <c r="G600" s="22">
        <f t="shared" si="222"/>
        <v>0</v>
      </c>
      <c r="H600" s="22">
        <f t="shared" si="222"/>
        <v>0</v>
      </c>
    </row>
    <row r="601" spans="1:8" ht="31.2" x14ac:dyDescent="0.25">
      <c r="A601" s="161" t="s">
        <v>9</v>
      </c>
      <c r="B601" s="161" t="s">
        <v>51</v>
      </c>
      <c r="C601" s="161">
        <v>1111020030</v>
      </c>
      <c r="D601" s="163" t="s">
        <v>97</v>
      </c>
      <c r="E601" s="162" t="s">
        <v>98</v>
      </c>
      <c r="F601" s="22">
        <f>F602</f>
        <v>412</v>
      </c>
      <c r="G601" s="22">
        <f t="shared" si="222"/>
        <v>0</v>
      </c>
      <c r="H601" s="22">
        <f t="shared" si="222"/>
        <v>0</v>
      </c>
    </row>
    <row r="602" spans="1:8" x14ac:dyDescent="0.25">
      <c r="A602" s="161" t="s">
        <v>9</v>
      </c>
      <c r="B602" s="161" t="s">
        <v>51</v>
      </c>
      <c r="C602" s="161">
        <v>1111020030</v>
      </c>
      <c r="D602" s="161">
        <v>610</v>
      </c>
      <c r="E602" s="162" t="s">
        <v>106</v>
      </c>
      <c r="F602" s="22">
        <v>412</v>
      </c>
      <c r="G602" s="22">
        <v>0</v>
      </c>
      <c r="H602" s="22">
        <v>0</v>
      </c>
    </row>
    <row r="603" spans="1:8" ht="31.2" x14ac:dyDescent="0.25">
      <c r="A603" s="161" t="s">
        <v>9</v>
      </c>
      <c r="B603" s="161" t="s">
        <v>51</v>
      </c>
      <c r="C603" s="161">
        <v>1130000000</v>
      </c>
      <c r="D603" s="161"/>
      <c r="E603" s="162" t="s">
        <v>117</v>
      </c>
      <c r="F603" s="22">
        <f>F604</f>
        <v>129.69999999999999</v>
      </c>
      <c r="G603" s="22">
        <f t="shared" ref="G603:H609" si="223">G604</f>
        <v>129.69999999999999</v>
      </c>
      <c r="H603" s="22">
        <f t="shared" si="223"/>
        <v>129.69999999999999</v>
      </c>
    </row>
    <row r="604" spans="1:8" ht="31.2" x14ac:dyDescent="0.25">
      <c r="A604" s="161" t="s">
        <v>9</v>
      </c>
      <c r="B604" s="161" t="s">
        <v>51</v>
      </c>
      <c r="C604" s="161">
        <v>1130100000</v>
      </c>
      <c r="D604" s="161"/>
      <c r="E604" s="162" t="s">
        <v>235</v>
      </c>
      <c r="F604" s="22">
        <f>F608+F605</f>
        <v>129.69999999999999</v>
      </c>
      <c r="G604" s="22">
        <f t="shared" ref="G604:H604" si="224">G608+G605</f>
        <v>129.69999999999999</v>
      </c>
      <c r="H604" s="22">
        <f t="shared" si="224"/>
        <v>129.69999999999999</v>
      </c>
    </row>
    <row r="605" spans="1:8" ht="31.2" x14ac:dyDescent="0.25">
      <c r="A605" s="161" t="s">
        <v>9</v>
      </c>
      <c r="B605" s="161" t="s">
        <v>51</v>
      </c>
      <c r="C605" s="163">
        <v>1130111080</v>
      </c>
      <c r="D605" s="161"/>
      <c r="E605" s="162" t="s">
        <v>292</v>
      </c>
      <c r="F605" s="22">
        <f>F606</f>
        <v>116.7</v>
      </c>
      <c r="G605" s="22">
        <f t="shared" ref="G605:H606" si="225">G606</f>
        <v>116.7</v>
      </c>
      <c r="H605" s="22">
        <f t="shared" si="225"/>
        <v>116.7</v>
      </c>
    </row>
    <row r="606" spans="1:8" ht="31.2" x14ac:dyDescent="0.25">
      <c r="A606" s="161" t="s">
        <v>9</v>
      </c>
      <c r="B606" s="161" t="s">
        <v>51</v>
      </c>
      <c r="C606" s="163">
        <v>1130111080</v>
      </c>
      <c r="D606" s="163" t="s">
        <v>97</v>
      </c>
      <c r="E606" s="162" t="s">
        <v>98</v>
      </c>
      <c r="F606" s="22">
        <f>F607</f>
        <v>116.7</v>
      </c>
      <c r="G606" s="22">
        <f t="shared" si="225"/>
        <v>116.7</v>
      </c>
      <c r="H606" s="22">
        <f t="shared" si="225"/>
        <v>116.7</v>
      </c>
    </row>
    <row r="607" spans="1:8" x14ac:dyDescent="0.25">
      <c r="A607" s="161" t="s">
        <v>9</v>
      </c>
      <c r="B607" s="161" t="s">
        <v>51</v>
      </c>
      <c r="C607" s="163">
        <v>1130111080</v>
      </c>
      <c r="D607" s="161">
        <v>610</v>
      </c>
      <c r="E607" s="162" t="s">
        <v>106</v>
      </c>
      <c r="F607" s="22">
        <v>116.7</v>
      </c>
      <c r="G607" s="22">
        <v>116.7</v>
      </c>
      <c r="H607" s="22">
        <v>116.7</v>
      </c>
    </row>
    <row r="608" spans="1:8" ht="31.2" x14ac:dyDescent="0.25">
      <c r="A608" s="161" t="s">
        <v>9</v>
      </c>
      <c r="B608" s="161" t="s">
        <v>51</v>
      </c>
      <c r="C608" s="163" t="s">
        <v>257</v>
      </c>
      <c r="D608" s="161"/>
      <c r="E608" s="162" t="s">
        <v>258</v>
      </c>
      <c r="F608" s="22">
        <f>F609</f>
        <v>13</v>
      </c>
      <c r="G608" s="22">
        <f t="shared" si="223"/>
        <v>13</v>
      </c>
      <c r="H608" s="22">
        <f t="shared" si="223"/>
        <v>13</v>
      </c>
    </row>
    <row r="609" spans="1:8" ht="31.2" x14ac:dyDescent="0.25">
      <c r="A609" s="161" t="s">
        <v>9</v>
      </c>
      <c r="B609" s="161" t="s">
        <v>51</v>
      </c>
      <c r="C609" s="163" t="s">
        <v>257</v>
      </c>
      <c r="D609" s="163" t="s">
        <v>97</v>
      </c>
      <c r="E609" s="162" t="s">
        <v>98</v>
      </c>
      <c r="F609" s="22">
        <f>F610</f>
        <v>13</v>
      </c>
      <c r="G609" s="22">
        <f t="shared" si="223"/>
        <v>13</v>
      </c>
      <c r="H609" s="22">
        <f t="shared" si="223"/>
        <v>13</v>
      </c>
    </row>
    <row r="610" spans="1:8" x14ac:dyDescent="0.25">
      <c r="A610" s="161" t="s">
        <v>9</v>
      </c>
      <c r="B610" s="161" t="s">
        <v>51</v>
      </c>
      <c r="C610" s="163" t="s">
        <v>257</v>
      </c>
      <c r="D610" s="161">
        <v>610</v>
      </c>
      <c r="E610" s="162" t="s">
        <v>106</v>
      </c>
      <c r="F610" s="22">
        <v>13</v>
      </c>
      <c r="G610" s="22">
        <v>13</v>
      </c>
      <c r="H610" s="22">
        <v>13</v>
      </c>
    </row>
    <row r="611" spans="1:8" ht="31.2" x14ac:dyDescent="0.25">
      <c r="A611" s="2" t="s">
        <v>9</v>
      </c>
      <c r="B611" s="161" t="s">
        <v>51</v>
      </c>
      <c r="C611" s="163">
        <v>1500000000</v>
      </c>
      <c r="D611" s="161"/>
      <c r="E611" s="57" t="s">
        <v>193</v>
      </c>
      <c r="F611" s="22">
        <f>F612</f>
        <v>4271</v>
      </c>
      <c r="G611" s="22">
        <f t="shared" ref="G611:H615" si="226">G612</f>
        <v>4271</v>
      </c>
      <c r="H611" s="22">
        <f t="shared" si="226"/>
        <v>4271</v>
      </c>
    </row>
    <row r="612" spans="1:8" ht="31.2" x14ac:dyDescent="0.25">
      <c r="A612" s="2" t="s">
        <v>9</v>
      </c>
      <c r="B612" s="161" t="s">
        <v>51</v>
      </c>
      <c r="C612" s="163">
        <v>1520000000</v>
      </c>
      <c r="D612" s="161"/>
      <c r="E612" s="57" t="s">
        <v>276</v>
      </c>
      <c r="F612" s="22">
        <f>F613</f>
        <v>4271</v>
      </c>
      <c r="G612" s="22">
        <f t="shared" si="226"/>
        <v>4271</v>
      </c>
      <c r="H612" s="22">
        <f t="shared" si="226"/>
        <v>4271</v>
      </c>
    </row>
    <row r="613" spans="1:8" ht="46.8" x14ac:dyDescent="0.25">
      <c r="A613" s="161" t="s">
        <v>9</v>
      </c>
      <c r="B613" s="161" t="s">
        <v>51</v>
      </c>
      <c r="C613" s="163">
        <v>1520300000</v>
      </c>
      <c r="D613" s="161"/>
      <c r="E613" s="162" t="s">
        <v>364</v>
      </c>
      <c r="F613" s="22">
        <f>F614</f>
        <v>4271</v>
      </c>
      <c r="G613" s="22">
        <f t="shared" si="226"/>
        <v>4271</v>
      </c>
      <c r="H613" s="22">
        <f t="shared" si="226"/>
        <v>4271</v>
      </c>
    </row>
    <row r="614" spans="1:8" x14ac:dyDescent="0.25">
      <c r="A614" s="161" t="s">
        <v>9</v>
      </c>
      <c r="B614" s="161" t="s">
        <v>51</v>
      </c>
      <c r="C614" s="163">
        <v>1520320200</v>
      </c>
      <c r="D614" s="161"/>
      <c r="E614" s="57" t="s">
        <v>365</v>
      </c>
      <c r="F614" s="22">
        <f>F615</f>
        <v>4271</v>
      </c>
      <c r="G614" s="22">
        <f t="shared" si="226"/>
        <v>4271</v>
      </c>
      <c r="H614" s="22">
        <f t="shared" si="226"/>
        <v>4271</v>
      </c>
    </row>
    <row r="615" spans="1:8" ht="31.2" x14ac:dyDescent="0.25">
      <c r="A615" s="2" t="s">
        <v>9</v>
      </c>
      <c r="B615" s="161" t="s">
        <v>51</v>
      </c>
      <c r="C615" s="163">
        <v>1520320200</v>
      </c>
      <c r="D615" s="163" t="s">
        <v>97</v>
      </c>
      <c r="E615" s="57" t="s">
        <v>98</v>
      </c>
      <c r="F615" s="22">
        <f>F616</f>
        <v>4271</v>
      </c>
      <c r="G615" s="22">
        <f t="shared" si="226"/>
        <v>4271</v>
      </c>
      <c r="H615" s="22">
        <f t="shared" si="226"/>
        <v>4271</v>
      </c>
    </row>
    <row r="616" spans="1:8" x14ac:dyDescent="0.25">
      <c r="A616" s="2" t="s">
        <v>9</v>
      </c>
      <c r="B616" s="161" t="s">
        <v>51</v>
      </c>
      <c r="C616" s="163">
        <v>1520320200</v>
      </c>
      <c r="D616" s="161">
        <v>610</v>
      </c>
      <c r="E616" s="57" t="s">
        <v>106</v>
      </c>
      <c r="F616" s="22">
        <v>4271</v>
      </c>
      <c r="G616" s="22">
        <v>4271</v>
      </c>
      <c r="H616" s="22">
        <v>4271</v>
      </c>
    </row>
    <row r="617" spans="1:8" x14ac:dyDescent="0.25">
      <c r="A617" s="173" t="s">
        <v>9</v>
      </c>
      <c r="B617" s="172" t="s">
        <v>51</v>
      </c>
      <c r="C617" s="173">
        <v>9900000000</v>
      </c>
      <c r="D617" s="173"/>
      <c r="E617" s="57" t="s">
        <v>107</v>
      </c>
      <c r="F617" s="22">
        <f>F618</f>
        <v>728.1</v>
      </c>
      <c r="G617" s="22">
        <f t="shared" ref="G617:H620" si="227">G618</f>
        <v>0</v>
      </c>
      <c r="H617" s="22">
        <f t="shared" si="227"/>
        <v>0</v>
      </c>
    </row>
    <row r="618" spans="1:8" ht="46.8" x14ac:dyDescent="0.25">
      <c r="A618" s="173" t="s">
        <v>9</v>
      </c>
      <c r="B618" s="172" t="s">
        <v>51</v>
      </c>
      <c r="C618" s="173">
        <v>9920000000</v>
      </c>
      <c r="D618" s="173"/>
      <c r="E618" s="57" t="s">
        <v>686</v>
      </c>
      <c r="F618" s="22">
        <f>F619</f>
        <v>728.1</v>
      </c>
      <c r="G618" s="22">
        <f t="shared" si="227"/>
        <v>0</v>
      </c>
      <c r="H618" s="22">
        <f t="shared" si="227"/>
        <v>0</v>
      </c>
    </row>
    <row r="619" spans="1:8" ht="46.8" x14ac:dyDescent="0.25">
      <c r="A619" s="173" t="s">
        <v>9</v>
      </c>
      <c r="B619" s="172" t="s">
        <v>51</v>
      </c>
      <c r="C619" s="173">
        <v>9920010920</v>
      </c>
      <c r="D619" s="173"/>
      <c r="E619" s="57" t="s">
        <v>687</v>
      </c>
      <c r="F619" s="22">
        <f>F620</f>
        <v>728.1</v>
      </c>
      <c r="G619" s="22">
        <f t="shared" si="227"/>
        <v>0</v>
      </c>
      <c r="H619" s="22">
        <f t="shared" si="227"/>
        <v>0</v>
      </c>
    </row>
    <row r="620" spans="1:8" ht="31.2" x14ac:dyDescent="0.25">
      <c r="A620" s="2" t="s">
        <v>9</v>
      </c>
      <c r="B620" s="172" t="s">
        <v>51</v>
      </c>
      <c r="C620" s="173">
        <v>9920010920</v>
      </c>
      <c r="D620" s="173" t="s">
        <v>97</v>
      </c>
      <c r="E620" s="57" t="s">
        <v>98</v>
      </c>
      <c r="F620" s="22">
        <f>F621</f>
        <v>728.1</v>
      </c>
      <c r="G620" s="22">
        <f t="shared" si="227"/>
        <v>0</v>
      </c>
      <c r="H620" s="22">
        <f t="shared" si="227"/>
        <v>0</v>
      </c>
    </row>
    <row r="621" spans="1:8" x14ac:dyDescent="0.25">
      <c r="A621" s="2" t="s">
        <v>9</v>
      </c>
      <c r="B621" s="172" t="s">
        <v>51</v>
      </c>
      <c r="C621" s="173">
        <v>9920010920</v>
      </c>
      <c r="D621" s="173">
        <v>610</v>
      </c>
      <c r="E621" s="57" t="s">
        <v>106</v>
      </c>
      <c r="F621" s="22">
        <v>728.1</v>
      </c>
      <c r="G621" s="22">
        <v>0</v>
      </c>
      <c r="H621" s="22">
        <v>0</v>
      </c>
    </row>
    <row r="622" spans="1:8" x14ac:dyDescent="0.25">
      <c r="A622" s="161" t="s">
        <v>9</v>
      </c>
      <c r="B622" s="161" t="s">
        <v>90</v>
      </c>
      <c r="C622" s="161" t="s">
        <v>66</v>
      </c>
      <c r="D622" s="161" t="s">
        <v>66</v>
      </c>
      <c r="E622" s="162" t="s">
        <v>91</v>
      </c>
      <c r="F622" s="22">
        <f>F623</f>
        <v>12935.800000000001</v>
      </c>
      <c r="G622" s="22">
        <f t="shared" ref="G622:H622" si="228">G623</f>
        <v>12935.800000000001</v>
      </c>
      <c r="H622" s="22">
        <f t="shared" si="228"/>
        <v>12935.800000000001</v>
      </c>
    </row>
    <row r="623" spans="1:8" ht="39" customHeight="1" x14ac:dyDescent="0.25">
      <c r="A623" s="161" t="s">
        <v>9</v>
      </c>
      <c r="B623" s="161" t="s">
        <v>90</v>
      </c>
      <c r="C623" s="163">
        <v>1100000000</v>
      </c>
      <c r="D623" s="161"/>
      <c r="E623" s="162" t="s">
        <v>197</v>
      </c>
      <c r="F623" s="22">
        <f t="shared" ref="F623:H630" si="229">F624</f>
        <v>12935.800000000001</v>
      </c>
      <c r="G623" s="22">
        <f t="shared" si="229"/>
        <v>12935.800000000001</v>
      </c>
      <c r="H623" s="22">
        <f t="shared" si="229"/>
        <v>12935.800000000001</v>
      </c>
    </row>
    <row r="624" spans="1:8" x14ac:dyDescent="0.25">
      <c r="A624" s="161" t="s">
        <v>9</v>
      </c>
      <c r="B624" s="161" t="s">
        <v>90</v>
      </c>
      <c r="C624" s="161">
        <v>1120000000</v>
      </c>
      <c r="D624" s="161"/>
      <c r="E624" s="162" t="s">
        <v>124</v>
      </c>
      <c r="F624" s="22">
        <f>F625</f>
        <v>12935.800000000001</v>
      </c>
      <c r="G624" s="22">
        <f t="shared" si="229"/>
        <v>12935.800000000001</v>
      </c>
      <c r="H624" s="22">
        <f t="shared" si="229"/>
        <v>12935.800000000001</v>
      </c>
    </row>
    <row r="625" spans="1:8" ht="46.8" x14ac:dyDescent="0.25">
      <c r="A625" s="2" t="s">
        <v>9</v>
      </c>
      <c r="B625" s="161" t="s">
        <v>90</v>
      </c>
      <c r="C625" s="161">
        <v>1120100000</v>
      </c>
      <c r="D625" s="161"/>
      <c r="E625" s="162" t="s">
        <v>125</v>
      </c>
      <c r="F625" s="22">
        <f>F629+F626+F632</f>
        <v>12935.800000000001</v>
      </c>
      <c r="G625" s="22">
        <f t="shared" ref="G625:H625" si="230">G629+G626+G632</f>
        <v>12935.800000000001</v>
      </c>
      <c r="H625" s="22">
        <f t="shared" si="230"/>
        <v>12935.800000000001</v>
      </c>
    </row>
    <row r="626" spans="1:8" ht="46.8" x14ac:dyDescent="0.25">
      <c r="A626" s="161" t="s">
        <v>9</v>
      </c>
      <c r="B626" s="161" t="s">
        <v>90</v>
      </c>
      <c r="C626" s="161">
        <v>1120110690</v>
      </c>
      <c r="D626" s="161"/>
      <c r="E626" s="57" t="s">
        <v>284</v>
      </c>
      <c r="F626" s="22">
        <f>F627</f>
        <v>3623.2</v>
      </c>
      <c r="G626" s="22">
        <f t="shared" ref="G626:H627" si="231">G627</f>
        <v>3623.2</v>
      </c>
      <c r="H626" s="22">
        <f t="shared" si="231"/>
        <v>3623.2</v>
      </c>
    </row>
    <row r="627" spans="1:8" ht="31.2" x14ac:dyDescent="0.25">
      <c r="A627" s="161" t="s">
        <v>9</v>
      </c>
      <c r="B627" s="161" t="s">
        <v>90</v>
      </c>
      <c r="C627" s="161">
        <v>1120110690</v>
      </c>
      <c r="D627" s="163" t="s">
        <v>97</v>
      </c>
      <c r="E627" s="57" t="s">
        <v>98</v>
      </c>
      <c r="F627" s="22">
        <f>F628</f>
        <v>3623.2</v>
      </c>
      <c r="G627" s="22">
        <f t="shared" si="231"/>
        <v>3623.2</v>
      </c>
      <c r="H627" s="22">
        <f t="shared" si="231"/>
        <v>3623.2</v>
      </c>
    </row>
    <row r="628" spans="1:8" x14ac:dyDescent="0.25">
      <c r="A628" s="2" t="s">
        <v>9</v>
      </c>
      <c r="B628" s="161" t="s">
        <v>90</v>
      </c>
      <c r="C628" s="161">
        <v>1120110690</v>
      </c>
      <c r="D628" s="161">
        <v>610</v>
      </c>
      <c r="E628" s="57" t="s">
        <v>106</v>
      </c>
      <c r="F628" s="22">
        <v>3623.2</v>
      </c>
      <c r="G628" s="22">
        <v>3623.2</v>
      </c>
      <c r="H628" s="22">
        <v>3623.2</v>
      </c>
    </row>
    <row r="629" spans="1:8" ht="31.2" x14ac:dyDescent="0.25">
      <c r="A629" s="2" t="s">
        <v>9</v>
      </c>
      <c r="B629" s="161" t="s">
        <v>90</v>
      </c>
      <c r="C629" s="161">
        <v>1120120010</v>
      </c>
      <c r="D629" s="161"/>
      <c r="E629" s="162" t="s">
        <v>126</v>
      </c>
      <c r="F629" s="22">
        <f t="shared" si="229"/>
        <v>9276</v>
      </c>
      <c r="G629" s="22">
        <f t="shared" si="229"/>
        <v>9276</v>
      </c>
      <c r="H629" s="22">
        <f t="shared" si="229"/>
        <v>9276</v>
      </c>
    </row>
    <row r="630" spans="1:8" ht="31.2" x14ac:dyDescent="0.25">
      <c r="A630" s="2" t="s">
        <v>9</v>
      </c>
      <c r="B630" s="161" t="s">
        <v>90</v>
      </c>
      <c r="C630" s="161">
        <v>1120120010</v>
      </c>
      <c r="D630" s="163" t="s">
        <v>97</v>
      </c>
      <c r="E630" s="162" t="s">
        <v>98</v>
      </c>
      <c r="F630" s="22">
        <f t="shared" si="229"/>
        <v>9276</v>
      </c>
      <c r="G630" s="22">
        <f t="shared" si="229"/>
        <v>9276</v>
      </c>
      <c r="H630" s="22">
        <f t="shared" si="229"/>
        <v>9276</v>
      </c>
    </row>
    <row r="631" spans="1:8" x14ac:dyDescent="0.25">
      <c r="A631" s="161" t="s">
        <v>9</v>
      </c>
      <c r="B631" s="161" t="s">
        <v>90</v>
      </c>
      <c r="C631" s="161">
        <v>1120120010</v>
      </c>
      <c r="D631" s="161">
        <v>610</v>
      </c>
      <c r="E631" s="162" t="s">
        <v>106</v>
      </c>
      <c r="F631" s="22">
        <v>9276</v>
      </c>
      <c r="G631" s="22">
        <v>9276</v>
      </c>
      <c r="H631" s="22">
        <v>9276</v>
      </c>
    </row>
    <row r="632" spans="1:8" ht="46.8" x14ac:dyDescent="0.25">
      <c r="A632" s="161" t="s">
        <v>9</v>
      </c>
      <c r="B632" s="161" t="s">
        <v>90</v>
      </c>
      <c r="C632" s="161" t="s">
        <v>296</v>
      </c>
      <c r="D632" s="161"/>
      <c r="E632" s="57" t="s">
        <v>297</v>
      </c>
      <c r="F632" s="22">
        <f>F633</f>
        <v>36.6</v>
      </c>
      <c r="G632" s="22">
        <f t="shared" ref="G632:H633" si="232">G633</f>
        <v>36.6</v>
      </c>
      <c r="H632" s="22">
        <f t="shared" si="232"/>
        <v>36.6</v>
      </c>
    </row>
    <row r="633" spans="1:8" ht="31.2" x14ac:dyDescent="0.25">
      <c r="A633" s="2" t="s">
        <v>9</v>
      </c>
      <c r="B633" s="161" t="s">
        <v>90</v>
      </c>
      <c r="C633" s="161" t="s">
        <v>296</v>
      </c>
      <c r="D633" s="163" t="s">
        <v>97</v>
      </c>
      <c r="E633" s="57" t="s">
        <v>98</v>
      </c>
      <c r="F633" s="22">
        <f>F634</f>
        <v>36.6</v>
      </c>
      <c r="G633" s="22">
        <f t="shared" si="232"/>
        <v>36.6</v>
      </c>
      <c r="H633" s="22">
        <f t="shared" si="232"/>
        <v>36.6</v>
      </c>
    </row>
    <row r="634" spans="1:8" x14ac:dyDescent="0.25">
      <c r="A634" s="2" t="s">
        <v>9</v>
      </c>
      <c r="B634" s="161" t="s">
        <v>90</v>
      </c>
      <c r="C634" s="161" t="s">
        <v>296</v>
      </c>
      <c r="D634" s="161">
        <v>610</v>
      </c>
      <c r="E634" s="57" t="s">
        <v>106</v>
      </c>
      <c r="F634" s="22">
        <v>36.6</v>
      </c>
      <c r="G634" s="22">
        <v>36.6</v>
      </c>
      <c r="H634" s="22">
        <v>36.6</v>
      </c>
    </row>
    <row r="635" spans="1:8" x14ac:dyDescent="0.25">
      <c r="A635" s="161" t="s">
        <v>9</v>
      </c>
      <c r="B635" s="161" t="s">
        <v>38</v>
      </c>
      <c r="C635" s="161" t="s">
        <v>66</v>
      </c>
      <c r="D635" s="161" t="s">
        <v>66</v>
      </c>
      <c r="E635" s="162" t="s">
        <v>99</v>
      </c>
      <c r="F635" s="22">
        <f t="shared" ref="F635:H645" si="233">F636</f>
        <v>3781.1</v>
      </c>
      <c r="G635" s="22">
        <f t="shared" si="233"/>
        <v>3781.1</v>
      </c>
      <c r="H635" s="22">
        <f t="shared" si="233"/>
        <v>3781.1</v>
      </c>
    </row>
    <row r="636" spans="1:8" ht="36.6" customHeight="1" x14ac:dyDescent="0.25">
      <c r="A636" s="161" t="s">
        <v>9</v>
      </c>
      <c r="B636" s="161" t="s">
        <v>38</v>
      </c>
      <c r="C636" s="163">
        <v>1100000000</v>
      </c>
      <c r="D636" s="161"/>
      <c r="E636" s="162" t="s">
        <v>197</v>
      </c>
      <c r="F636" s="22">
        <f t="shared" si="233"/>
        <v>3781.1</v>
      </c>
      <c r="G636" s="22">
        <f t="shared" si="233"/>
        <v>3781.1</v>
      </c>
      <c r="H636" s="22">
        <f t="shared" si="233"/>
        <v>3781.1</v>
      </c>
    </row>
    <row r="637" spans="1:8" x14ac:dyDescent="0.25">
      <c r="A637" s="161" t="s">
        <v>9</v>
      </c>
      <c r="B637" s="161" t="s">
        <v>38</v>
      </c>
      <c r="C637" s="161">
        <v>1110000000</v>
      </c>
      <c r="D637" s="161"/>
      <c r="E637" s="162" t="s">
        <v>180</v>
      </c>
      <c r="F637" s="22">
        <f t="shared" si="233"/>
        <v>3781.1</v>
      </c>
      <c r="G637" s="22">
        <f t="shared" si="233"/>
        <v>3781.1</v>
      </c>
      <c r="H637" s="22">
        <f t="shared" si="233"/>
        <v>3781.1</v>
      </c>
    </row>
    <row r="638" spans="1:8" x14ac:dyDescent="0.25">
      <c r="A638" s="161" t="s">
        <v>9</v>
      </c>
      <c r="B638" s="161" t="s">
        <v>38</v>
      </c>
      <c r="C638" s="161">
        <v>1110400000</v>
      </c>
      <c r="D638" s="161"/>
      <c r="E638" s="162" t="s">
        <v>186</v>
      </c>
      <c r="F638" s="22">
        <f>F644+F639</f>
        <v>3781.1</v>
      </c>
      <c r="G638" s="22">
        <f t="shared" ref="G638:H638" si="234">G644+G639</f>
        <v>3781.1</v>
      </c>
      <c r="H638" s="22">
        <f t="shared" si="234"/>
        <v>3781.1</v>
      </c>
    </row>
    <row r="639" spans="1:8" ht="31.2" x14ac:dyDescent="0.25">
      <c r="A639" s="161" t="s">
        <v>9</v>
      </c>
      <c r="B639" s="161" t="s">
        <v>38</v>
      </c>
      <c r="C639" s="161">
        <v>1110410240</v>
      </c>
      <c r="D639" s="161"/>
      <c r="E639" s="57" t="s">
        <v>293</v>
      </c>
      <c r="F639" s="22">
        <f>F640+F642</f>
        <v>3403</v>
      </c>
      <c r="G639" s="22">
        <f t="shared" ref="G639:H639" si="235">G640+G642</f>
        <v>3403</v>
      </c>
      <c r="H639" s="22">
        <f t="shared" si="235"/>
        <v>3403</v>
      </c>
    </row>
    <row r="640" spans="1:8" x14ac:dyDescent="0.25">
      <c r="A640" s="161" t="s">
        <v>9</v>
      </c>
      <c r="B640" s="161" t="s">
        <v>38</v>
      </c>
      <c r="C640" s="161">
        <v>1110410240</v>
      </c>
      <c r="D640" s="1" t="s">
        <v>73</v>
      </c>
      <c r="E640" s="48" t="s">
        <v>74</v>
      </c>
      <c r="F640" s="22">
        <f>F641</f>
        <v>330.6</v>
      </c>
      <c r="G640" s="22">
        <f t="shared" ref="G640:H640" si="236">G641</f>
        <v>330.6</v>
      </c>
      <c r="H640" s="22">
        <f t="shared" si="236"/>
        <v>330.6</v>
      </c>
    </row>
    <row r="641" spans="1:8" ht="31.2" x14ac:dyDescent="0.25">
      <c r="A641" s="161" t="s">
        <v>9</v>
      </c>
      <c r="B641" s="161" t="s">
        <v>38</v>
      </c>
      <c r="C641" s="161">
        <v>1110410240</v>
      </c>
      <c r="D641" s="161">
        <v>320</v>
      </c>
      <c r="E641" s="162" t="s">
        <v>104</v>
      </c>
      <c r="F641" s="22">
        <v>330.6</v>
      </c>
      <c r="G641" s="22">
        <v>330.6</v>
      </c>
      <c r="H641" s="22">
        <v>330.6</v>
      </c>
    </row>
    <row r="642" spans="1:8" ht="31.2" x14ac:dyDescent="0.25">
      <c r="A642" s="161" t="s">
        <v>9</v>
      </c>
      <c r="B642" s="161" t="s">
        <v>38</v>
      </c>
      <c r="C642" s="161">
        <v>1110410240</v>
      </c>
      <c r="D642" s="163" t="s">
        <v>97</v>
      </c>
      <c r="E642" s="162" t="s">
        <v>98</v>
      </c>
      <c r="F642" s="22">
        <f>F643</f>
        <v>3072.4</v>
      </c>
      <c r="G642" s="22">
        <f t="shared" ref="G642:H642" si="237">G643</f>
        <v>3072.4</v>
      </c>
      <c r="H642" s="22">
        <f t="shared" si="237"/>
        <v>3072.4</v>
      </c>
    </row>
    <row r="643" spans="1:8" x14ac:dyDescent="0.25">
      <c r="A643" s="161" t="s">
        <v>9</v>
      </c>
      <c r="B643" s="161" t="s">
        <v>38</v>
      </c>
      <c r="C643" s="161">
        <v>1110410240</v>
      </c>
      <c r="D643" s="161">
        <v>610</v>
      </c>
      <c r="E643" s="162" t="s">
        <v>106</v>
      </c>
      <c r="F643" s="22">
        <v>3072.4</v>
      </c>
      <c r="G643" s="22">
        <v>3072.4</v>
      </c>
      <c r="H643" s="22">
        <v>3072.4</v>
      </c>
    </row>
    <row r="644" spans="1:8" ht="31.2" x14ac:dyDescent="0.25">
      <c r="A644" s="161" t="s">
        <v>9</v>
      </c>
      <c r="B644" s="161" t="s">
        <v>38</v>
      </c>
      <c r="C644" s="161" t="s">
        <v>188</v>
      </c>
      <c r="D644" s="161"/>
      <c r="E644" s="162" t="s">
        <v>187</v>
      </c>
      <c r="F644" s="22">
        <f t="shared" si="233"/>
        <v>378.1</v>
      </c>
      <c r="G644" s="22">
        <f t="shared" si="233"/>
        <v>378.1</v>
      </c>
      <c r="H644" s="22">
        <f t="shared" si="233"/>
        <v>378.1</v>
      </c>
    </row>
    <row r="645" spans="1:8" x14ac:dyDescent="0.25">
      <c r="A645" s="161" t="s">
        <v>9</v>
      </c>
      <c r="B645" s="161" t="s">
        <v>38</v>
      </c>
      <c r="C645" s="161" t="s">
        <v>188</v>
      </c>
      <c r="D645" s="1" t="s">
        <v>73</v>
      </c>
      <c r="E645" s="48" t="s">
        <v>74</v>
      </c>
      <c r="F645" s="22">
        <f t="shared" si="233"/>
        <v>378.1</v>
      </c>
      <c r="G645" s="22">
        <f t="shared" si="233"/>
        <v>378.1</v>
      </c>
      <c r="H645" s="22">
        <f t="shared" si="233"/>
        <v>378.1</v>
      </c>
    </row>
    <row r="646" spans="1:8" ht="31.2" x14ac:dyDescent="0.25">
      <c r="A646" s="161" t="s">
        <v>9</v>
      </c>
      <c r="B646" s="161" t="s">
        <v>38</v>
      </c>
      <c r="C646" s="161" t="s">
        <v>188</v>
      </c>
      <c r="D646" s="161">
        <v>320</v>
      </c>
      <c r="E646" s="162" t="s">
        <v>104</v>
      </c>
      <c r="F646" s="22">
        <v>378.1</v>
      </c>
      <c r="G646" s="22">
        <v>378.1</v>
      </c>
      <c r="H646" s="22">
        <v>378.1</v>
      </c>
    </row>
    <row r="647" spans="1:8" x14ac:dyDescent="0.25">
      <c r="A647" s="161" t="s">
        <v>9</v>
      </c>
      <c r="B647" s="161" t="s">
        <v>52</v>
      </c>
      <c r="C647" s="161" t="s">
        <v>66</v>
      </c>
      <c r="D647" s="161" t="s">
        <v>66</v>
      </c>
      <c r="E647" s="162" t="s">
        <v>12</v>
      </c>
      <c r="F647" s="22">
        <f>F648+F658</f>
        <v>6591</v>
      </c>
      <c r="G647" s="22">
        <f>G648+G658</f>
        <v>6591</v>
      </c>
      <c r="H647" s="22">
        <f>H648+H658</f>
        <v>6591</v>
      </c>
    </row>
    <row r="648" spans="1:8" ht="34.200000000000003" customHeight="1" x14ac:dyDescent="0.25">
      <c r="A648" s="161" t="s">
        <v>9</v>
      </c>
      <c r="B648" s="161" t="s">
        <v>52</v>
      </c>
      <c r="C648" s="163">
        <v>1100000000</v>
      </c>
      <c r="D648" s="161"/>
      <c r="E648" s="162" t="s">
        <v>197</v>
      </c>
      <c r="F648" s="22">
        <f>F649</f>
        <v>318</v>
      </c>
      <c r="G648" s="22">
        <f t="shared" ref="G648:H656" si="238">G649</f>
        <v>318</v>
      </c>
      <c r="H648" s="22">
        <f t="shared" si="238"/>
        <v>318</v>
      </c>
    </row>
    <row r="649" spans="1:8" ht="31.2" x14ac:dyDescent="0.25">
      <c r="A649" s="161" t="s">
        <v>9</v>
      </c>
      <c r="B649" s="161" t="s">
        <v>52</v>
      </c>
      <c r="C649" s="163">
        <v>1130000000</v>
      </c>
      <c r="D649" s="25"/>
      <c r="E649" s="162" t="s">
        <v>117</v>
      </c>
      <c r="F649" s="22">
        <f>F654+F650</f>
        <v>318</v>
      </c>
      <c r="G649" s="22">
        <f t="shared" ref="G649:H649" si="239">G654+G650</f>
        <v>318</v>
      </c>
      <c r="H649" s="22">
        <f t="shared" si="239"/>
        <v>318</v>
      </c>
    </row>
    <row r="650" spans="1:8" ht="31.2" x14ac:dyDescent="0.25">
      <c r="A650" s="161" t="s">
        <v>9</v>
      </c>
      <c r="B650" s="161" t="s">
        <v>52</v>
      </c>
      <c r="C650" s="161">
        <v>1130100000</v>
      </c>
      <c r="D650" s="25"/>
      <c r="E650" s="162" t="s">
        <v>235</v>
      </c>
      <c r="F650" s="22">
        <f>F651</f>
        <v>155.9</v>
      </c>
      <c r="G650" s="22">
        <f t="shared" ref="G650:H652" si="240">G651</f>
        <v>155.9</v>
      </c>
      <c r="H650" s="22">
        <f t="shared" si="240"/>
        <v>155.9</v>
      </c>
    </row>
    <row r="651" spans="1:8" ht="31.2" x14ac:dyDescent="0.25">
      <c r="A651" s="161" t="s">
        <v>9</v>
      </c>
      <c r="B651" s="161" t="s">
        <v>52</v>
      </c>
      <c r="C651" s="163">
        <v>1130120260</v>
      </c>
      <c r="D651" s="25"/>
      <c r="E651" s="162" t="s">
        <v>236</v>
      </c>
      <c r="F651" s="22">
        <f>F652</f>
        <v>155.9</v>
      </c>
      <c r="G651" s="22">
        <f t="shared" si="240"/>
        <v>155.9</v>
      </c>
      <c r="H651" s="22">
        <f t="shared" si="240"/>
        <v>155.9</v>
      </c>
    </row>
    <row r="652" spans="1:8" ht="31.2" x14ac:dyDescent="0.25">
      <c r="A652" s="161" t="s">
        <v>9</v>
      </c>
      <c r="B652" s="161" t="s">
        <v>52</v>
      </c>
      <c r="C652" s="163">
        <v>1130120260</v>
      </c>
      <c r="D652" s="161" t="s">
        <v>69</v>
      </c>
      <c r="E652" s="162" t="s">
        <v>95</v>
      </c>
      <c r="F652" s="22">
        <f>F653</f>
        <v>155.9</v>
      </c>
      <c r="G652" s="22">
        <f t="shared" si="240"/>
        <v>155.9</v>
      </c>
      <c r="H652" s="22">
        <f t="shared" si="240"/>
        <v>155.9</v>
      </c>
    </row>
    <row r="653" spans="1:8" ht="31.2" x14ac:dyDescent="0.25">
      <c r="A653" s="161" t="s">
        <v>9</v>
      </c>
      <c r="B653" s="161" t="s">
        <v>52</v>
      </c>
      <c r="C653" s="163">
        <v>1130120260</v>
      </c>
      <c r="D653" s="161">
        <v>240</v>
      </c>
      <c r="E653" s="162" t="s">
        <v>251</v>
      </c>
      <c r="F653" s="22">
        <v>155.9</v>
      </c>
      <c r="G653" s="22">
        <v>155.9</v>
      </c>
      <c r="H653" s="22">
        <v>155.9</v>
      </c>
    </row>
    <row r="654" spans="1:8" ht="31.2" x14ac:dyDescent="0.25">
      <c r="A654" s="161" t="s">
        <v>9</v>
      </c>
      <c r="B654" s="161" t="s">
        <v>52</v>
      </c>
      <c r="C654" s="161">
        <v>1130200000</v>
      </c>
      <c r="D654" s="161"/>
      <c r="E654" s="162" t="s">
        <v>189</v>
      </c>
      <c r="F654" s="22">
        <f>F655</f>
        <v>162.1</v>
      </c>
      <c r="G654" s="22">
        <f t="shared" si="238"/>
        <v>162.1</v>
      </c>
      <c r="H654" s="22">
        <f t="shared" si="238"/>
        <v>162.1</v>
      </c>
    </row>
    <row r="655" spans="1:8" ht="31.2" x14ac:dyDescent="0.25">
      <c r="A655" s="161" t="s">
        <v>9</v>
      </c>
      <c r="B655" s="161" t="s">
        <v>52</v>
      </c>
      <c r="C655" s="161">
        <v>1130220270</v>
      </c>
      <c r="D655" s="161"/>
      <c r="E655" s="162" t="s">
        <v>190</v>
      </c>
      <c r="F655" s="22">
        <f>F656</f>
        <v>162.1</v>
      </c>
      <c r="G655" s="22">
        <f t="shared" si="238"/>
        <v>162.1</v>
      </c>
      <c r="H655" s="22">
        <f t="shared" si="238"/>
        <v>162.1</v>
      </c>
    </row>
    <row r="656" spans="1:8" ht="31.2" x14ac:dyDescent="0.25">
      <c r="A656" s="161" t="s">
        <v>9</v>
      </c>
      <c r="B656" s="161" t="s">
        <v>52</v>
      </c>
      <c r="C656" s="161">
        <v>1130220270</v>
      </c>
      <c r="D656" s="161" t="s">
        <v>69</v>
      </c>
      <c r="E656" s="162" t="s">
        <v>95</v>
      </c>
      <c r="F656" s="22">
        <f>F657</f>
        <v>162.1</v>
      </c>
      <c r="G656" s="22">
        <f t="shared" si="238"/>
        <v>162.1</v>
      </c>
      <c r="H656" s="22">
        <f t="shared" si="238"/>
        <v>162.1</v>
      </c>
    </row>
    <row r="657" spans="1:8" ht="31.2" x14ac:dyDescent="0.25">
      <c r="A657" s="161" t="s">
        <v>9</v>
      </c>
      <c r="B657" s="161" t="s">
        <v>52</v>
      </c>
      <c r="C657" s="161">
        <v>1130220270</v>
      </c>
      <c r="D657" s="161">
        <v>240</v>
      </c>
      <c r="E657" s="162" t="s">
        <v>251</v>
      </c>
      <c r="F657" s="22">
        <v>162.1</v>
      </c>
      <c r="G657" s="22">
        <v>162.1</v>
      </c>
      <c r="H657" s="22">
        <v>162.1</v>
      </c>
    </row>
    <row r="658" spans="1:8" x14ac:dyDescent="0.25">
      <c r="A658" s="161" t="s">
        <v>9</v>
      </c>
      <c r="B658" s="161" t="s">
        <v>52</v>
      </c>
      <c r="C658" s="161">
        <v>9900000000</v>
      </c>
      <c r="D658" s="161"/>
      <c r="E658" s="162" t="s">
        <v>107</v>
      </c>
      <c r="F658" s="22">
        <f>F659</f>
        <v>6273</v>
      </c>
      <c r="G658" s="22">
        <f t="shared" ref="G658:H659" si="241">G659</f>
        <v>6273</v>
      </c>
      <c r="H658" s="22">
        <f t="shared" si="241"/>
        <v>6273</v>
      </c>
    </row>
    <row r="659" spans="1:8" ht="31.2" x14ac:dyDescent="0.25">
      <c r="A659" s="161" t="s">
        <v>9</v>
      </c>
      <c r="B659" s="161" t="s">
        <v>52</v>
      </c>
      <c r="C659" s="161">
        <v>9990000000</v>
      </c>
      <c r="D659" s="161"/>
      <c r="E659" s="162" t="s">
        <v>160</v>
      </c>
      <c r="F659" s="22">
        <f>F660</f>
        <v>6273</v>
      </c>
      <c r="G659" s="22">
        <f t="shared" si="241"/>
        <v>6273</v>
      </c>
      <c r="H659" s="22">
        <f t="shared" si="241"/>
        <v>6273</v>
      </c>
    </row>
    <row r="660" spans="1:8" ht="31.2" x14ac:dyDescent="0.25">
      <c r="A660" s="161" t="s">
        <v>9</v>
      </c>
      <c r="B660" s="161" t="s">
        <v>52</v>
      </c>
      <c r="C660" s="161">
        <v>9990200000</v>
      </c>
      <c r="D660" s="25"/>
      <c r="E660" s="162" t="s">
        <v>120</v>
      </c>
      <c r="F660" s="22">
        <f>F661</f>
        <v>6273</v>
      </c>
      <c r="G660" s="22">
        <f t="shared" ref="G660:H660" si="242">G661</f>
        <v>6273</v>
      </c>
      <c r="H660" s="22">
        <f t="shared" si="242"/>
        <v>6273</v>
      </c>
    </row>
    <row r="661" spans="1:8" ht="46.8" x14ac:dyDescent="0.25">
      <c r="A661" s="161" t="s">
        <v>9</v>
      </c>
      <c r="B661" s="161" t="s">
        <v>52</v>
      </c>
      <c r="C661" s="161">
        <v>9990225000</v>
      </c>
      <c r="D661" s="161"/>
      <c r="E661" s="162" t="s">
        <v>121</v>
      </c>
      <c r="F661" s="22">
        <f>F662+F664</f>
        <v>6273</v>
      </c>
      <c r="G661" s="22">
        <f t="shared" ref="G661:H661" si="243">G662+G664</f>
        <v>6273</v>
      </c>
      <c r="H661" s="22">
        <f t="shared" si="243"/>
        <v>6273</v>
      </c>
    </row>
    <row r="662" spans="1:8" ht="62.4" x14ac:dyDescent="0.25">
      <c r="A662" s="161" t="s">
        <v>9</v>
      </c>
      <c r="B662" s="161" t="s">
        <v>52</v>
      </c>
      <c r="C662" s="161">
        <v>9990225000</v>
      </c>
      <c r="D662" s="161" t="s">
        <v>68</v>
      </c>
      <c r="E662" s="162" t="s">
        <v>1</v>
      </c>
      <c r="F662" s="22">
        <f>F663</f>
        <v>6198.2</v>
      </c>
      <c r="G662" s="22">
        <f t="shared" ref="G662:H662" si="244">G663</f>
        <v>6198.2</v>
      </c>
      <c r="H662" s="22">
        <f t="shared" si="244"/>
        <v>6198.2</v>
      </c>
    </row>
    <row r="663" spans="1:8" ht="31.2" x14ac:dyDescent="0.25">
      <c r="A663" s="161" t="s">
        <v>9</v>
      </c>
      <c r="B663" s="161" t="s">
        <v>52</v>
      </c>
      <c r="C663" s="161">
        <v>9990225000</v>
      </c>
      <c r="D663" s="161">
        <v>120</v>
      </c>
      <c r="E663" s="162" t="s">
        <v>253</v>
      </c>
      <c r="F663" s="22">
        <v>6198.2</v>
      </c>
      <c r="G663" s="22">
        <v>6198.2</v>
      </c>
      <c r="H663" s="22">
        <v>6198.2</v>
      </c>
    </row>
    <row r="664" spans="1:8" ht="18.600000000000001" customHeight="1" x14ac:dyDescent="0.25">
      <c r="A664" s="161" t="s">
        <v>9</v>
      </c>
      <c r="B664" s="161" t="s">
        <v>52</v>
      </c>
      <c r="C664" s="161">
        <v>9990225000</v>
      </c>
      <c r="D664" s="161" t="s">
        <v>70</v>
      </c>
      <c r="E664" s="162" t="s">
        <v>71</v>
      </c>
      <c r="F664" s="22">
        <f>F665</f>
        <v>74.8</v>
      </c>
      <c r="G664" s="22">
        <f t="shared" ref="G664:H664" si="245">G665</f>
        <v>74.8</v>
      </c>
      <c r="H664" s="22">
        <f t="shared" si="245"/>
        <v>74.8</v>
      </c>
    </row>
    <row r="665" spans="1:8" ht="18.600000000000001" customHeight="1" x14ac:dyDescent="0.25">
      <c r="A665" s="161" t="s">
        <v>9</v>
      </c>
      <c r="B665" s="161" t="s">
        <v>52</v>
      </c>
      <c r="C665" s="161">
        <v>9990225000</v>
      </c>
      <c r="D665" s="161">
        <v>850</v>
      </c>
      <c r="E665" s="162" t="s">
        <v>102</v>
      </c>
      <c r="F665" s="22">
        <v>74.8</v>
      </c>
      <c r="G665" s="22">
        <v>74.8</v>
      </c>
      <c r="H665" s="22">
        <v>74.8</v>
      </c>
    </row>
    <row r="666" spans="1:8" x14ac:dyDescent="0.25">
      <c r="A666" s="161" t="s">
        <v>9</v>
      </c>
      <c r="B666" s="161" t="s">
        <v>39</v>
      </c>
      <c r="C666" s="161" t="s">
        <v>66</v>
      </c>
      <c r="D666" s="161" t="s">
        <v>66</v>
      </c>
      <c r="E666" s="162" t="s">
        <v>31</v>
      </c>
      <c r="F666" s="22">
        <f>F667</f>
        <v>9685.8000000000011</v>
      </c>
      <c r="G666" s="22">
        <f t="shared" ref="G666:H670" si="246">G667</f>
        <v>9685.8000000000011</v>
      </c>
      <c r="H666" s="22">
        <f t="shared" si="246"/>
        <v>9685.8000000000011</v>
      </c>
    </row>
    <row r="667" spans="1:8" x14ac:dyDescent="0.25">
      <c r="A667" s="161" t="s">
        <v>9</v>
      </c>
      <c r="B667" s="161" t="s">
        <v>84</v>
      </c>
      <c r="C667" s="161" t="s">
        <v>66</v>
      </c>
      <c r="D667" s="161" t="s">
        <v>66</v>
      </c>
      <c r="E667" s="162" t="s">
        <v>85</v>
      </c>
      <c r="F667" s="22">
        <f>F668</f>
        <v>9685.8000000000011</v>
      </c>
      <c r="G667" s="22">
        <f t="shared" si="246"/>
        <v>9685.8000000000011</v>
      </c>
      <c r="H667" s="22">
        <f t="shared" si="246"/>
        <v>9685.8000000000011</v>
      </c>
    </row>
    <row r="668" spans="1:8" ht="39.6" customHeight="1" x14ac:dyDescent="0.25">
      <c r="A668" s="161" t="s">
        <v>9</v>
      </c>
      <c r="B668" s="161" t="s">
        <v>84</v>
      </c>
      <c r="C668" s="163">
        <v>1100000000</v>
      </c>
      <c r="D668" s="161"/>
      <c r="E668" s="162" t="s">
        <v>197</v>
      </c>
      <c r="F668" s="22">
        <f>F669</f>
        <v>9685.8000000000011</v>
      </c>
      <c r="G668" s="22">
        <f t="shared" si="246"/>
        <v>9685.8000000000011</v>
      </c>
      <c r="H668" s="22">
        <f t="shared" si="246"/>
        <v>9685.8000000000011</v>
      </c>
    </row>
    <row r="669" spans="1:8" x14ac:dyDescent="0.25">
      <c r="A669" s="161" t="s">
        <v>9</v>
      </c>
      <c r="B669" s="161" t="s">
        <v>84</v>
      </c>
      <c r="C669" s="161">
        <v>1110000000</v>
      </c>
      <c r="D669" s="161"/>
      <c r="E669" s="162" t="s">
        <v>180</v>
      </c>
      <c r="F669" s="22">
        <f>F670</f>
        <v>9685.8000000000011</v>
      </c>
      <c r="G669" s="22">
        <f t="shared" si="246"/>
        <v>9685.8000000000011</v>
      </c>
      <c r="H669" s="22">
        <f t="shared" si="246"/>
        <v>9685.8000000000011</v>
      </c>
    </row>
    <row r="670" spans="1:8" ht="46.8" x14ac:dyDescent="0.25">
      <c r="A670" s="161" t="s">
        <v>9</v>
      </c>
      <c r="B670" s="161" t="s">
        <v>84</v>
      </c>
      <c r="C670" s="161">
        <v>1110200000</v>
      </c>
      <c r="D670" s="161"/>
      <c r="E670" s="162" t="s">
        <v>191</v>
      </c>
      <c r="F670" s="22">
        <f>F671</f>
        <v>9685.8000000000011</v>
      </c>
      <c r="G670" s="22">
        <f t="shared" si="246"/>
        <v>9685.8000000000011</v>
      </c>
      <c r="H670" s="22">
        <f t="shared" si="246"/>
        <v>9685.8000000000011</v>
      </c>
    </row>
    <row r="671" spans="1:8" ht="78" x14ac:dyDescent="0.25">
      <c r="A671" s="161" t="s">
        <v>9</v>
      </c>
      <c r="B671" s="161" t="s">
        <v>84</v>
      </c>
      <c r="C671" s="161">
        <v>1110210500</v>
      </c>
      <c r="D671" s="161"/>
      <c r="E671" s="162" t="s">
        <v>244</v>
      </c>
      <c r="F671" s="22">
        <f>F672+F674</f>
        <v>9685.8000000000011</v>
      </c>
      <c r="G671" s="22">
        <f t="shared" ref="G671:H671" si="247">G672+G674</f>
        <v>9685.8000000000011</v>
      </c>
      <c r="H671" s="22">
        <f t="shared" si="247"/>
        <v>9685.8000000000011</v>
      </c>
    </row>
    <row r="672" spans="1:8" ht="31.2" x14ac:dyDescent="0.25">
      <c r="A672" s="161" t="s">
        <v>9</v>
      </c>
      <c r="B672" s="161" t="s">
        <v>84</v>
      </c>
      <c r="C672" s="161">
        <v>1110210500</v>
      </c>
      <c r="D672" s="161" t="s">
        <v>69</v>
      </c>
      <c r="E672" s="162" t="s">
        <v>95</v>
      </c>
      <c r="F672" s="22">
        <f>F673</f>
        <v>236.2</v>
      </c>
      <c r="G672" s="22">
        <f t="shared" ref="G672:H672" si="248">G673</f>
        <v>236.2</v>
      </c>
      <c r="H672" s="22">
        <f t="shared" si="248"/>
        <v>236.2</v>
      </c>
    </row>
    <row r="673" spans="1:8" ht="31.2" x14ac:dyDescent="0.25">
      <c r="A673" s="161" t="s">
        <v>9</v>
      </c>
      <c r="B673" s="161" t="s">
        <v>84</v>
      </c>
      <c r="C673" s="161">
        <v>1110210500</v>
      </c>
      <c r="D673" s="161">
        <v>240</v>
      </c>
      <c r="E673" s="162" t="s">
        <v>251</v>
      </c>
      <c r="F673" s="22">
        <v>236.2</v>
      </c>
      <c r="G673" s="22">
        <v>236.2</v>
      </c>
      <c r="H673" s="22">
        <v>236.2</v>
      </c>
    </row>
    <row r="674" spans="1:8" x14ac:dyDescent="0.25">
      <c r="A674" s="161" t="s">
        <v>9</v>
      </c>
      <c r="B674" s="161" t="s">
        <v>84</v>
      </c>
      <c r="C674" s="161">
        <v>1110210500</v>
      </c>
      <c r="D674" s="161" t="s">
        <v>73</v>
      </c>
      <c r="E674" s="162" t="s">
        <v>74</v>
      </c>
      <c r="F674" s="22">
        <f>F675</f>
        <v>9449.6</v>
      </c>
      <c r="G674" s="22">
        <f t="shared" ref="G674:H674" si="249">G675</f>
        <v>9449.6</v>
      </c>
      <c r="H674" s="22">
        <f t="shared" si="249"/>
        <v>9449.6</v>
      </c>
    </row>
    <row r="675" spans="1:8" ht="31.2" x14ac:dyDescent="0.25">
      <c r="A675" s="161" t="s">
        <v>9</v>
      </c>
      <c r="B675" s="161" t="s">
        <v>84</v>
      </c>
      <c r="C675" s="161">
        <v>1110210500</v>
      </c>
      <c r="D675" s="1" t="s">
        <v>103</v>
      </c>
      <c r="E675" s="48" t="s">
        <v>104</v>
      </c>
      <c r="F675" s="22">
        <v>9449.6</v>
      </c>
      <c r="G675" s="22">
        <v>9449.6</v>
      </c>
      <c r="H675" s="22">
        <v>9449.6</v>
      </c>
    </row>
  </sheetData>
  <mergeCells count="11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  <mergeCell ref="E2:H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7"/>
  <sheetViews>
    <sheetView zoomScale="90" zoomScaleNormal="90" workbookViewId="0">
      <selection activeCell="E330" sqref="E330:G330"/>
    </sheetView>
  </sheetViews>
  <sheetFormatPr defaultColWidth="8.88671875" defaultRowHeight="15.6" x14ac:dyDescent="0.25"/>
  <cols>
    <col min="1" max="1" width="7.6640625" style="14" customWidth="1"/>
    <col min="2" max="2" width="15" style="14" customWidth="1"/>
    <col min="3" max="3" width="5.5546875" style="14" customWidth="1"/>
    <col min="4" max="4" width="68.44140625" style="52" customWidth="1"/>
    <col min="5" max="5" width="12.44140625" style="21" customWidth="1"/>
    <col min="6" max="6" width="11.5546875" style="21" customWidth="1"/>
    <col min="7" max="7" width="11.6640625" style="21" customWidth="1"/>
    <col min="8" max="8" width="8.88671875" style="3"/>
    <col min="9" max="9" width="13.88671875" style="30" bestFit="1" customWidth="1"/>
    <col min="10" max="10" width="10.44140625" style="30" bestFit="1" customWidth="1"/>
    <col min="11" max="11" width="12.88671875" style="30" customWidth="1"/>
    <col min="12" max="16384" width="8.88671875" style="3"/>
  </cols>
  <sheetData>
    <row r="1" spans="1:7" ht="56.4" customHeight="1" x14ac:dyDescent="0.25">
      <c r="A1" s="195" t="s">
        <v>649</v>
      </c>
      <c r="B1" s="195"/>
      <c r="C1" s="195"/>
      <c r="D1" s="195"/>
      <c r="E1" s="195"/>
      <c r="F1" s="195"/>
      <c r="G1" s="195"/>
    </row>
    <row r="2" spans="1:7" ht="36" customHeight="1" x14ac:dyDescent="0.25">
      <c r="A2" s="158"/>
      <c r="B2" s="158"/>
      <c r="C2" s="158"/>
      <c r="D2" s="200" t="s">
        <v>675</v>
      </c>
      <c r="E2" s="200"/>
      <c r="F2" s="200"/>
      <c r="G2" s="200"/>
    </row>
    <row r="3" spans="1:7" ht="54" customHeight="1" x14ac:dyDescent="0.25">
      <c r="A3" s="201" t="s">
        <v>355</v>
      </c>
      <c r="B3" s="201"/>
      <c r="C3" s="201"/>
      <c r="D3" s="201"/>
      <c r="E3" s="201"/>
      <c r="F3" s="201"/>
      <c r="G3" s="201"/>
    </row>
    <row r="4" spans="1:7" x14ac:dyDescent="0.25">
      <c r="A4" s="205" t="s">
        <v>36</v>
      </c>
      <c r="B4" s="205" t="s">
        <v>16</v>
      </c>
      <c r="C4" s="205" t="s">
        <v>17</v>
      </c>
      <c r="D4" s="206" t="s">
        <v>18</v>
      </c>
      <c r="E4" s="205" t="s">
        <v>87</v>
      </c>
      <c r="F4" s="205"/>
      <c r="G4" s="205"/>
    </row>
    <row r="5" spans="1:7" x14ac:dyDescent="0.25">
      <c r="A5" s="205" t="s">
        <v>66</v>
      </c>
      <c r="B5" s="205" t="s">
        <v>66</v>
      </c>
      <c r="C5" s="205" t="s">
        <v>66</v>
      </c>
      <c r="D5" s="206" t="s">
        <v>66</v>
      </c>
      <c r="E5" s="205" t="s">
        <v>252</v>
      </c>
      <c r="F5" s="205" t="s">
        <v>88</v>
      </c>
      <c r="G5" s="205"/>
    </row>
    <row r="6" spans="1:7" x14ac:dyDescent="0.25">
      <c r="A6" s="205" t="s">
        <v>66</v>
      </c>
      <c r="B6" s="205" t="s">
        <v>66</v>
      </c>
      <c r="C6" s="205" t="s">
        <v>66</v>
      </c>
      <c r="D6" s="206" t="s">
        <v>66</v>
      </c>
      <c r="E6" s="205" t="s">
        <v>66</v>
      </c>
      <c r="F6" s="164" t="s">
        <v>279</v>
      </c>
      <c r="G6" s="164" t="s">
        <v>348</v>
      </c>
    </row>
    <row r="7" spans="1:7" x14ac:dyDescent="0.25">
      <c r="A7" s="164" t="s">
        <v>3</v>
      </c>
      <c r="B7" s="164" t="s">
        <v>77</v>
      </c>
      <c r="C7" s="164">
        <v>3</v>
      </c>
      <c r="D7" s="164" t="s">
        <v>79</v>
      </c>
      <c r="E7" s="164" t="s">
        <v>80</v>
      </c>
      <c r="F7" s="164" t="s">
        <v>81</v>
      </c>
      <c r="G7" s="164" t="s">
        <v>93</v>
      </c>
    </row>
    <row r="8" spans="1:7" x14ac:dyDescent="0.25">
      <c r="A8" s="4" t="s">
        <v>66</v>
      </c>
      <c r="B8" s="4" t="s">
        <v>66</v>
      </c>
      <c r="C8" s="4" t="s">
        <v>66</v>
      </c>
      <c r="D8" s="5" t="s">
        <v>0</v>
      </c>
      <c r="E8" s="6">
        <f>E9+E143+E158+E225+E298+E463+E517+E568+E617+E631</f>
        <v>912938.70000000007</v>
      </c>
      <c r="F8" s="6">
        <f>F9+F143+F158+F225+F298+F463+F517+F568+F617+F631</f>
        <v>923515.9</v>
      </c>
      <c r="G8" s="6">
        <f>G9+G143+G158+G225+G298+G463+G517+G568+G617+G631</f>
        <v>904134.9</v>
      </c>
    </row>
    <row r="9" spans="1:7" x14ac:dyDescent="0.25">
      <c r="A9" s="4" t="s">
        <v>54</v>
      </c>
      <c r="B9" s="4" t="s">
        <v>66</v>
      </c>
      <c r="C9" s="4" t="s">
        <v>66</v>
      </c>
      <c r="D9" s="20" t="s">
        <v>20</v>
      </c>
      <c r="E9" s="6">
        <f>E10+E16+E25+E39+E45+E61+E67+E54</f>
        <v>72699.200000000012</v>
      </c>
      <c r="F9" s="6">
        <f>F10+F16+F25+F39+F45+F61+F67+F54</f>
        <v>71735.600000000006</v>
      </c>
      <c r="G9" s="6">
        <f>G10+G16+G25+G39+G45+G61+G67+G54</f>
        <v>71611.399999999994</v>
      </c>
    </row>
    <row r="10" spans="1:7" ht="31.2" x14ac:dyDescent="0.25">
      <c r="A10" s="164" t="s">
        <v>43</v>
      </c>
      <c r="B10" s="164" t="s">
        <v>66</v>
      </c>
      <c r="C10" s="164" t="s">
        <v>66</v>
      </c>
      <c r="D10" s="165" t="s">
        <v>59</v>
      </c>
      <c r="E10" s="7">
        <f>E11</f>
        <v>1648.7</v>
      </c>
      <c r="F10" s="7">
        <f t="shared" ref="F10:G14" si="0">F11</f>
        <v>1648.7</v>
      </c>
      <c r="G10" s="7">
        <f t="shared" si="0"/>
        <v>1648.7</v>
      </c>
    </row>
    <row r="11" spans="1:7" x14ac:dyDescent="0.25">
      <c r="A11" s="161" t="s">
        <v>43</v>
      </c>
      <c r="B11" s="161">
        <v>9900000000</v>
      </c>
      <c r="C11" s="161"/>
      <c r="D11" s="50" t="s">
        <v>107</v>
      </c>
      <c r="E11" s="17">
        <f>E12</f>
        <v>1648.7</v>
      </c>
      <c r="F11" s="17">
        <f t="shared" si="0"/>
        <v>1648.7</v>
      </c>
      <c r="G11" s="17">
        <f t="shared" si="0"/>
        <v>1648.7</v>
      </c>
    </row>
    <row r="12" spans="1:7" ht="31.2" x14ac:dyDescent="0.25">
      <c r="A12" s="161" t="s">
        <v>43</v>
      </c>
      <c r="B12" s="161">
        <v>9990000000</v>
      </c>
      <c r="C12" s="161"/>
      <c r="D12" s="50" t="s">
        <v>160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x14ac:dyDescent="0.25">
      <c r="A13" s="161" t="s">
        <v>43</v>
      </c>
      <c r="B13" s="161">
        <v>9990021000</v>
      </c>
      <c r="C13" s="25"/>
      <c r="D13" s="50" t="s">
        <v>161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62.4" x14ac:dyDescent="0.25">
      <c r="A14" s="161" t="s">
        <v>43</v>
      </c>
      <c r="B14" s="161">
        <v>9990021000</v>
      </c>
      <c r="C14" s="161" t="s">
        <v>68</v>
      </c>
      <c r="D14" s="50" t="s">
        <v>1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31.2" x14ac:dyDescent="0.25">
      <c r="A15" s="161" t="s">
        <v>43</v>
      </c>
      <c r="B15" s="161">
        <v>9990021000</v>
      </c>
      <c r="C15" s="161">
        <v>120</v>
      </c>
      <c r="D15" s="50" t="s">
        <v>253</v>
      </c>
      <c r="E15" s="17">
        <f>'№ 7 ведом'!F16</f>
        <v>1648.7</v>
      </c>
      <c r="F15" s="17">
        <f>'№ 7 ведом'!G16</f>
        <v>1648.7</v>
      </c>
      <c r="G15" s="17">
        <f>'№ 7 ведом'!H16</f>
        <v>1648.7</v>
      </c>
    </row>
    <row r="16" spans="1:7" ht="46.8" x14ac:dyDescent="0.25">
      <c r="A16" s="164" t="s">
        <v>44</v>
      </c>
      <c r="B16" s="164" t="s">
        <v>66</v>
      </c>
      <c r="C16" s="164" t="s">
        <v>66</v>
      </c>
      <c r="D16" s="165" t="s">
        <v>21</v>
      </c>
      <c r="E16" s="7">
        <f>E17</f>
        <v>3088.9</v>
      </c>
      <c r="F16" s="7">
        <f t="shared" ref="F16:G19" si="1">F17</f>
        <v>3088.9</v>
      </c>
      <c r="G16" s="7">
        <f t="shared" si="1"/>
        <v>3088.9</v>
      </c>
    </row>
    <row r="17" spans="1:7" x14ac:dyDescent="0.25">
      <c r="A17" s="161" t="s">
        <v>44</v>
      </c>
      <c r="B17" s="163" t="s">
        <v>112</v>
      </c>
      <c r="C17" s="163" t="s">
        <v>66</v>
      </c>
      <c r="D17" s="162" t="s">
        <v>107</v>
      </c>
      <c r="E17" s="17">
        <f>E18</f>
        <v>3088.9</v>
      </c>
      <c r="F17" s="17">
        <f t="shared" si="1"/>
        <v>3088.9</v>
      </c>
      <c r="G17" s="17">
        <f t="shared" si="1"/>
        <v>3088.9</v>
      </c>
    </row>
    <row r="18" spans="1:7" ht="31.2" x14ac:dyDescent="0.25">
      <c r="A18" s="161" t="s">
        <v>44</v>
      </c>
      <c r="B18" s="161">
        <v>9990000000</v>
      </c>
      <c r="C18" s="161"/>
      <c r="D18" s="50" t="s">
        <v>160</v>
      </c>
      <c r="E18" s="17">
        <f>E19</f>
        <v>3088.9</v>
      </c>
      <c r="F18" s="17">
        <f t="shared" si="1"/>
        <v>3088.9</v>
      </c>
      <c r="G18" s="17">
        <f t="shared" si="1"/>
        <v>3088.9</v>
      </c>
    </row>
    <row r="19" spans="1:7" ht="31.2" x14ac:dyDescent="0.25">
      <c r="A19" s="161" t="s">
        <v>44</v>
      </c>
      <c r="B19" s="161">
        <v>9990100000</v>
      </c>
      <c r="C19" s="161"/>
      <c r="D19" s="50" t="s">
        <v>178</v>
      </c>
      <c r="E19" s="17">
        <f>E20</f>
        <v>3088.9</v>
      </c>
      <c r="F19" s="17">
        <f t="shared" si="1"/>
        <v>3088.9</v>
      </c>
      <c r="G19" s="17">
        <f t="shared" si="1"/>
        <v>3088.9</v>
      </c>
    </row>
    <row r="20" spans="1:7" ht="31.2" x14ac:dyDescent="0.25">
      <c r="A20" s="161" t="s">
        <v>44</v>
      </c>
      <c r="B20" s="161">
        <v>9990123000</v>
      </c>
      <c r="C20" s="161"/>
      <c r="D20" s="50" t="s">
        <v>179</v>
      </c>
      <c r="E20" s="17">
        <f>E21+E23</f>
        <v>3088.9</v>
      </c>
      <c r="F20" s="17">
        <f t="shared" ref="F20:G20" si="2">F21+F23</f>
        <v>3088.9</v>
      </c>
      <c r="G20" s="17">
        <f t="shared" si="2"/>
        <v>3088.9</v>
      </c>
    </row>
    <row r="21" spans="1:7" ht="62.4" x14ac:dyDescent="0.25">
      <c r="A21" s="161" t="s">
        <v>44</v>
      </c>
      <c r="B21" s="161">
        <v>9990123000</v>
      </c>
      <c r="C21" s="161" t="s">
        <v>68</v>
      </c>
      <c r="D21" s="50" t="s">
        <v>1</v>
      </c>
      <c r="E21" s="17">
        <f>E22</f>
        <v>2623</v>
      </c>
      <c r="F21" s="17">
        <f t="shared" ref="F21:G21" si="3">F22</f>
        <v>2623</v>
      </c>
      <c r="G21" s="17">
        <f t="shared" si="3"/>
        <v>2623</v>
      </c>
    </row>
    <row r="22" spans="1:7" ht="31.2" x14ac:dyDescent="0.25">
      <c r="A22" s="161" t="s">
        <v>44</v>
      </c>
      <c r="B22" s="161">
        <v>9990123000</v>
      </c>
      <c r="C22" s="161">
        <v>120</v>
      </c>
      <c r="D22" s="50" t="s">
        <v>253</v>
      </c>
      <c r="E22" s="17">
        <f>'№ 7 ведом'!F534</f>
        <v>2623</v>
      </c>
      <c r="F22" s="17">
        <f>'№ 7 ведом'!G534</f>
        <v>2623</v>
      </c>
      <c r="G22" s="17">
        <f>'№ 7 ведом'!H534</f>
        <v>2623</v>
      </c>
    </row>
    <row r="23" spans="1:7" ht="31.2" x14ac:dyDescent="0.25">
      <c r="A23" s="161" t="s">
        <v>44</v>
      </c>
      <c r="B23" s="161">
        <v>9990123000</v>
      </c>
      <c r="C23" s="163" t="s">
        <v>69</v>
      </c>
      <c r="D23" s="162" t="s">
        <v>95</v>
      </c>
      <c r="E23" s="17">
        <f>E24</f>
        <v>465.9</v>
      </c>
      <c r="F23" s="17">
        <f t="shared" ref="F23:G23" si="4">F24</f>
        <v>465.9</v>
      </c>
      <c r="G23" s="17">
        <f t="shared" si="4"/>
        <v>465.9</v>
      </c>
    </row>
    <row r="24" spans="1:7" ht="31.2" x14ac:dyDescent="0.25">
      <c r="A24" s="161" t="s">
        <v>44</v>
      </c>
      <c r="B24" s="161">
        <v>9990123000</v>
      </c>
      <c r="C24" s="161">
        <v>240</v>
      </c>
      <c r="D24" s="162" t="s">
        <v>251</v>
      </c>
      <c r="E24" s="17">
        <f>'№ 7 ведом'!F536</f>
        <v>465.9</v>
      </c>
      <c r="F24" s="17">
        <f>'№ 7 ведом'!G536</f>
        <v>465.9</v>
      </c>
      <c r="G24" s="17">
        <f>'№ 7 ведом'!H536</f>
        <v>465.9</v>
      </c>
    </row>
    <row r="25" spans="1:7" ht="46.8" x14ac:dyDescent="0.25">
      <c r="A25" s="161" t="s">
        <v>45</v>
      </c>
      <c r="B25" s="161" t="s">
        <v>66</v>
      </c>
      <c r="C25" s="161" t="s">
        <v>66</v>
      </c>
      <c r="D25" s="50" t="s">
        <v>22</v>
      </c>
      <c r="E25" s="17">
        <f>E26</f>
        <v>23690.5</v>
      </c>
      <c r="F25" s="17">
        <f t="shared" ref="F25:G27" si="5">F26</f>
        <v>23696.9</v>
      </c>
      <c r="G25" s="17">
        <f t="shared" si="5"/>
        <v>23703.5</v>
      </c>
    </row>
    <row r="26" spans="1:7" x14ac:dyDescent="0.25">
      <c r="A26" s="161" t="s">
        <v>45</v>
      </c>
      <c r="B26" s="161">
        <v>9900000000</v>
      </c>
      <c r="C26" s="161"/>
      <c r="D26" s="50" t="s">
        <v>107</v>
      </c>
      <c r="E26" s="17">
        <f>E27</f>
        <v>23690.5</v>
      </c>
      <c r="F26" s="17">
        <f t="shared" si="5"/>
        <v>23696.9</v>
      </c>
      <c r="G26" s="17">
        <f t="shared" si="5"/>
        <v>23703.5</v>
      </c>
    </row>
    <row r="27" spans="1:7" ht="31.2" x14ac:dyDescent="0.25">
      <c r="A27" s="161" t="s">
        <v>45</v>
      </c>
      <c r="B27" s="161">
        <v>9990000000</v>
      </c>
      <c r="C27" s="161"/>
      <c r="D27" s="50" t="s">
        <v>160</v>
      </c>
      <c r="E27" s="17">
        <f>E28</f>
        <v>23690.5</v>
      </c>
      <c r="F27" s="17">
        <f t="shared" si="5"/>
        <v>23696.9</v>
      </c>
      <c r="G27" s="17">
        <f t="shared" si="5"/>
        <v>23703.5</v>
      </c>
    </row>
    <row r="28" spans="1:7" ht="31.2" x14ac:dyDescent="0.25">
      <c r="A28" s="161" t="s">
        <v>45</v>
      </c>
      <c r="B28" s="161">
        <v>9990200000</v>
      </c>
      <c r="C28" s="25"/>
      <c r="D28" s="50" t="s">
        <v>120</v>
      </c>
      <c r="E28" s="17">
        <f>E34+E29</f>
        <v>23690.5</v>
      </c>
      <c r="F28" s="17">
        <f t="shared" ref="F28:G28" si="6">F34+F29</f>
        <v>23696.9</v>
      </c>
      <c r="G28" s="17">
        <f t="shared" si="6"/>
        <v>23703.5</v>
      </c>
    </row>
    <row r="29" spans="1:7" ht="46.8" x14ac:dyDescent="0.25">
      <c r="A29" s="161" t="s">
        <v>45</v>
      </c>
      <c r="B29" s="161">
        <v>9990210510</v>
      </c>
      <c r="C29" s="161"/>
      <c r="D29" s="50" t="s">
        <v>162</v>
      </c>
      <c r="E29" s="17">
        <f>E30+E32</f>
        <v>668.09999999999991</v>
      </c>
      <c r="F29" s="17">
        <f t="shared" ref="F29:G29" si="7">F30+F32</f>
        <v>674.5</v>
      </c>
      <c r="G29" s="17">
        <f t="shared" si="7"/>
        <v>681.09999999999991</v>
      </c>
    </row>
    <row r="30" spans="1:7" ht="62.4" x14ac:dyDescent="0.25">
      <c r="A30" s="161" t="s">
        <v>45</v>
      </c>
      <c r="B30" s="161">
        <v>9990210510</v>
      </c>
      <c r="C30" s="161" t="s">
        <v>68</v>
      </c>
      <c r="D30" s="50" t="s">
        <v>1</v>
      </c>
      <c r="E30" s="17">
        <f>E31</f>
        <v>661.8</v>
      </c>
      <c r="F30" s="17">
        <f t="shared" ref="F30:G30" si="8">F31</f>
        <v>668.2</v>
      </c>
      <c r="G30" s="17">
        <f t="shared" si="8"/>
        <v>674.8</v>
      </c>
    </row>
    <row r="31" spans="1:7" ht="31.2" x14ac:dyDescent="0.25">
      <c r="A31" s="161" t="s">
        <v>45</v>
      </c>
      <c r="B31" s="161">
        <v>9990210510</v>
      </c>
      <c r="C31" s="161">
        <v>120</v>
      </c>
      <c r="D31" s="50" t="s">
        <v>253</v>
      </c>
      <c r="E31" s="17">
        <f>'№ 7 ведом'!F23</f>
        <v>661.8</v>
      </c>
      <c r="F31" s="17">
        <f>'№ 7 ведом'!G23</f>
        <v>668.2</v>
      </c>
      <c r="G31" s="17">
        <f>'№ 7 ведом'!H23</f>
        <v>674.8</v>
      </c>
    </row>
    <row r="32" spans="1:7" ht="31.2" x14ac:dyDescent="0.25">
      <c r="A32" s="161" t="s">
        <v>45</v>
      </c>
      <c r="B32" s="161">
        <v>9990210510</v>
      </c>
      <c r="C32" s="163" t="s">
        <v>69</v>
      </c>
      <c r="D32" s="162" t="s">
        <v>95</v>
      </c>
      <c r="E32" s="17">
        <f>E33</f>
        <v>6.3</v>
      </c>
      <c r="F32" s="17">
        <f t="shared" ref="F32:G32" si="9">F33</f>
        <v>6.3</v>
      </c>
      <c r="G32" s="17">
        <f t="shared" si="9"/>
        <v>6.3</v>
      </c>
    </row>
    <row r="33" spans="1:7" ht="31.2" x14ac:dyDescent="0.25">
      <c r="A33" s="161" t="s">
        <v>45</v>
      </c>
      <c r="B33" s="161">
        <v>9990210510</v>
      </c>
      <c r="C33" s="161">
        <v>240</v>
      </c>
      <c r="D33" s="162" t="s">
        <v>251</v>
      </c>
      <c r="E33" s="17">
        <f>'№ 7 ведом'!F25</f>
        <v>6.3</v>
      </c>
      <c r="F33" s="17">
        <f>'№ 7 ведом'!G25</f>
        <v>6.3</v>
      </c>
      <c r="G33" s="17">
        <f>'№ 7 ведом'!H25</f>
        <v>6.3</v>
      </c>
    </row>
    <row r="34" spans="1:7" ht="46.8" x14ac:dyDescent="0.25">
      <c r="A34" s="161" t="s">
        <v>45</v>
      </c>
      <c r="B34" s="161">
        <v>9990225000</v>
      </c>
      <c r="C34" s="161"/>
      <c r="D34" s="50" t="s">
        <v>121</v>
      </c>
      <c r="E34" s="17">
        <f>E35+E37</f>
        <v>23022.400000000001</v>
      </c>
      <c r="F34" s="17">
        <f t="shared" ref="F34:G34" si="10">F35+F37</f>
        <v>23022.400000000001</v>
      </c>
      <c r="G34" s="17">
        <f t="shared" si="10"/>
        <v>23022.400000000001</v>
      </c>
    </row>
    <row r="35" spans="1:7" ht="62.4" x14ac:dyDescent="0.25">
      <c r="A35" s="161" t="s">
        <v>45</v>
      </c>
      <c r="B35" s="161">
        <v>9990225000</v>
      </c>
      <c r="C35" s="161" t="s">
        <v>68</v>
      </c>
      <c r="D35" s="50" t="s">
        <v>1</v>
      </c>
      <c r="E35" s="17">
        <f>E36</f>
        <v>22942.9</v>
      </c>
      <c r="F35" s="17">
        <f t="shared" ref="F35:G35" si="11">F36</f>
        <v>22942.9</v>
      </c>
      <c r="G35" s="17">
        <f t="shared" si="11"/>
        <v>22942.9</v>
      </c>
    </row>
    <row r="36" spans="1:7" ht="31.2" x14ac:dyDescent="0.25">
      <c r="A36" s="161" t="s">
        <v>45</v>
      </c>
      <c r="B36" s="161">
        <v>9990225000</v>
      </c>
      <c r="C36" s="161">
        <v>120</v>
      </c>
      <c r="D36" s="50" t="s">
        <v>253</v>
      </c>
      <c r="E36" s="17">
        <f>'№ 7 ведом'!F28</f>
        <v>22942.9</v>
      </c>
      <c r="F36" s="17">
        <f>'№ 7 ведом'!G28</f>
        <v>22942.9</v>
      </c>
      <c r="G36" s="17">
        <f>'№ 7 ведом'!H28</f>
        <v>22942.9</v>
      </c>
    </row>
    <row r="37" spans="1:7" x14ac:dyDescent="0.25">
      <c r="A37" s="161" t="s">
        <v>45</v>
      </c>
      <c r="B37" s="161">
        <v>9990225000</v>
      </c>
      <c r="C37" s="161" t="s">
        <v>70</v>
      </c>
      <c r="D37" s="50" t="s">
        <v>71</v>
      </c>
      <c r="E37" s="17">
        <f>E38</f>
        <v>79.5</v>
      </c>
      <c r="F37" s="17">
        <f t="shared" ref="F37:G37" si="12">F38</f>
        <v>79.5</v>
      </c>
      <c r="G37" s="17">
        <f t="shared" si="12"/>
        <v>79.5</v>
      </c>
    </row>
    <row r="38" spans="1:7" x14ac:dyDescent="0.25">
      <c r="A38" s="161" t="s">
        <v>45</v>
      </c>
      <c r="B38" s="161">
        <v>9990225000</v>
      </c>
      <c r="C38" s="161">
        <v>850</v>
      </c>
      <c r="D38" s="50" t="s">
        <v>102</v>
      </c>
      <c r="E38" s="17">
        <f>'№ 7 ведом'!F30</f>
        <v>79.5</v>
      </c>
      <c r="F38" s="17">
        <f>'№ 7 ведом'!G30</f>
        <v>79.5</v>
      </c>
      <c r="G38" s="17">
        <f>'№ 7 ведом'!H30</f>
        <v>79.5</v>
      </c>
    </row>
    <row r="39" spans="1:7" x14ac:dyDescent="0.25">
      <c r="A39" s="9" t="s">
        <v>168</v>
      </c>
      <c r="B39" s="10"/>
      <c r="C39" s="12"/>
      <c r="D39" s="43" t="s">
        <v>169</v>
      </c>
      <c r="E39" s="17">
        <f>E40</f>
        <v>32.200000000000003</v>
      </c>
      <c r="F39" s="17">
        <f t="shared" ref="F39:G43" si="13">F40</f>
        <v>195.6</v>
      </c>
      <c r="G39" s="17">
        <f t="shared" si="13"/>
        <v>15.6</v>
      </c>
    </row>
    <row r="40" spans="1:7" x14ac:dyDescent="0.25">
      <c r="A40" s="9" t="s">
        <v>168</v>
      </c>
      <c r="B40" s="161">
        <v>9900000000</v>
      </c>
      <c r="C40" s="161"/>
      <c r="D40" s="50" t="s">
        <v>107</v>
      </c>
      <c r="E40" s="17">
        <f>E41</f>
        <v>32.200000000000003</v>
      </c>
      <c r="F40" s="17">
        <f t="shared" si="13"/>
        <v>195.6</v>
      </c>
      <c r="G40" s="17">
        <f t="shared" si="13"/>
        <v>15.6</v>
      </c>
    </row>
    <row r="41" spans="1:7" ht="31.2" x14ac:dyDescent="0.25">
      <c r="A41" s="9" t="s">
        <v>168</v>
      </c>
      <c r="B41" s="161">
        <v>9930000000</v>
      </c>
      <c r="C41" s="161"/>
      <c r="D41" s="50" t="s">
        <v>170</v>
      </c>
      <c r="E41" s="17">
        <f>E42</f>
        <v>32.200000000000003</v>
      </c>
      <c r="F41" s="17">
        <f t="shared" si="13"/>
        <v>195.6</v>
      </c>
      <c r="G41" s="17">
        <f t="shared" si="13"/>
        <v>15.6</v>
      </c>
    </row>
    <row r="42" spans="1:7" ht="46.8" x14ac:dyDescent="0.25">
      <c r="A42" s="9" t="s">
        <v>168</v>
      </c>
      <c r="B42" s="161">
        <v>9930051200</v>
      </c>
      <c r="C42" s="161"/>
      <c r="D42" s="50" t="s">
        <v>171</v>
      </c>
      <c r="E42" s="17">
        <f>E43</f>
        <v>32.200000000000003</v>
      </c>
      <c r="F42" s="17">
        <f t="shared" si="13"/>
        <v>195.6</v>
      </c>
      <c r="G42" s="17">
        <f t="shared" si="13"/>
        <v>15.6</v>
      </c>
    </row>
    <row r="43" spans="1:7" ht="31.2" x14ac:dyDescent="0.25">
      <c r="A43" s="9" t="s">
        <v>168</v>
      </c>
      <c r="B43" s="161">
        <v>9930051200</v>
      </c>
      <c r="C43" s="161" t="s">
        <v>69</v>
      </c>
      <c r="D43" s="50" t="s">
        <v>95</v>
      </c>
      <c r="E43" s="17">
        <f>E44</f>
        <v>32.200000000000003</v>
      </c>
      <c r="F43" s="17">
        <f t="shared" si="13"/>
        <v>195.6</v>
      </c>
      <c r="G43" s="17">
        <f t="shared" si="13"/>
        <v>15.6</v>
      </c>
    </row>
    <row r="44" spans="1:7" ht="31.2" x14ac:dyDescent="0.25">
      <c r="A44" s="9" t="s">
        <v>168</v>
      </c>
      <c r="B44" s="161">
        <v>9930051200</v>
      </c>
      <c r="C44" s="161">
        <v>240</v>
      </c>
      <c r="D44" s="50" t="s">
        <v>251</v>
      </c>
      <c r="E44" s="17">
        <f>'№ 7 ведом'!F36</f>
        <v>32.200000000000003</v>
      </c>
      <c r="F44" s="17">
        <f>'№ 7 ведом'!G36</f>
        <v>195.6</v>
      </c>
      <c r="G44" s="17">
        <f>'№ 7 ведом'!H36</f>
        <v>15.6</v>
      </c>
    </row>
    <row r="45" spans="1:7" ht="31.2" x14ac:dyDescent="0.25">
      <c r="A45" s="161" t="s">
        <v>46</v>
      </c>
      <c r="B45" s="161" t="s">
        <v>66</v>
      </c>
      <c r="C45" s="161" t="s">
        <v>66</v>
      </c>
      <c r="D45" s="50" t="s">
        <v>7</v>
      </c>
      <c r="E45" s="17">
        <f>E46</f>
        <v>7323.5999999999995</v>
      </c>
      <c r="F45" s="17">
        <f t="shared" ref="F45:G48" si="14">F46</f>
        <v>7323.5999999999995</v>
      </c>
      <c r="G45" s="17">
        <f t="shared" si="14"/>
        <v>7323.5999999999995</v>
      </c>
    </row>
    <row r="46" spans="1:7" x14ac:dyDescent="0.25">
      <c r="A46" s="161" t="s">
        <v>46</v>
      </c>
      <c r="B46" s="161">
        <v>9900000000</v>
      </c>
      <c r="C46" s="161"/>
      <c r="D46" s="50" t="s">
        <v>107</v>
      </c>
      <c r="E46" s="17">
        <f>E47</f>
        <v>7323.5999999999995</v>
      </c>
      <c r="F46" s="17">
        <f t="shared" si="14"/>
        <v>7323.5999999999995</v>
      </c>
      <c r="G46" s="17">
        <f t="shared" si="14"/>
        <v>7323.5999999999995</v>
      </c>
    </row>
    <row r="47" spans="1:7" ht="31.2" x14ac:dyDescent="0.25">
      <c r="A47" s="161" t="s">
        <v>46</v>
      </c>
      <c r="B47" s="161">
        <v>9990000000</v>
      </c>
      <c r="C47" s="161"/>
      <c r="D47" s="50" t="s">
        <v>160</v>
      </c>
      <c r="E47" s="17">
        <f>E48</f>
        <v>7323.5999999999995</v>
      </c>
      <c r="F47" s="17">
        <f t="shared" si="14"/>
        <v>7323.5999999999995</v>
      </c>
      <c r="G47" s="17">
        <f t="shared" si="14"/>
        <v>7323.5999999999995</v>
      </c>
    </row>
    <row r="48" spans="1:7" ht="31.2" x14ac:dyDescent="0.25">
      <c r="A48" s="161" t="s">
        <v>46</v>
      </c>
      <c r="B48" s="161">
        <v>9990200000</v>
      </c>
      <c r="C48" s="25"/>
      <c r="D48" s="50" t="s">
        <v>120</v>
      </c>
      <c r="E48" s="17">
        <f>E49</f>
        <v>7323.5999999999995</v>
      </c>
      <c r="F48" s="17">
        <f t="shared" si="14"/>
        <v>7323.5999999999995</v>
      </c>
      <c r="G48" s="17">
        <f t="shared" si="14"/>
        <v>7323.5999999999995</v>
      </c>
    </row>
    <row r="49" spans="1:7" ht="46.8" x14ac:dyDescent="0.25">
      <c r="A49" s="161" t="s">
        <v>46</v>
      </c>
      <c r="B49" s="161">
        <v>9990225000</v>
      </c>
      <c r="C49" s="161"/>
      <c r="D49" s="50" t="s">
        <v>121</v>
      </c>
      <c r="E49" s="17">
        <f>E50+E52</f>
        <v>7323.5999999999995</v>
      </c>
      <c r="F49" s="17">
        <f t="shared" ref="F49:G49" si="15">F50+F52</f>
        <v>7323.5999999999995</v>
      </c>
      <c r="G49" s="17">
        <f t="shared" si="15"/>
        <v>7323.5999999999995</v>
      </c>
    </row>
    <row r="50" spans="1:7" ht="62.4" x14ac:dyDescent="0.25">
      <c r="A50" s="161" t="s">
        <v>46</v>
      </c>
      <c r="B50" s="161">
        <v>9990225000</v>
      </c>
      <c r="C50" s="161" t="s">
        <v>68</v>
      </c>
      <c r="D50" s="50" t="s">
        <v>1</v>
      </c>
      <c r="E50" s="17">
        <f>E51</f>
        <v>7248.2</v>
      </c>
      <c r="F50" s="17">
        <f t="shared" ref="F50:G50" si="16">F51</f>
        <v>7248.2</v>
      </c>
      <c r="G50" s="17">
        <f t="shared" si="16"/>
        <v>7248.2</v>
      </c>
    </row>
    <row r="51" spans="1:7" ht="31.2" x14ac:dyDescent="0.25">
      <c r="A51" s="161" t="s">
        <v>46</v>
      </c>
      <c r="B51" s="161">
        <v>9990225000</v>
      </c>
      <c r="C51" s="161">
        <v>120</v>
      </c>
      <c r="D51" s="50" t="s">
        <v>253</v>
      </c>
      <c r="E51" s="17">
        <f>'№ 7 ведом'!F459</f>
        <v>7248.2</v>
      </c>
      <c r="F51" s="17">
        <f>'№ 7 ведом'!G459</f>
        <v>7248.2</v>
      </c>
      <c r="G51" s="17">
        <f>'№ 7 ведом'!H459</f>
        <v>7248.2</v>
      </c>
    </row>
    <row r="52" spans="1:7" x14ac:dyDescent="0.25">
      <c r="A52" s="161" t="s">
        <v>46</v>
      </c>
      <c r="B52" s="161">
        <v>9990225000</v>
      </c>
      <c r="C52" s="161" t="s">
        <v>70</v>
      </c>
      <c r="D52" s="50" t="s">
        <v>71</v>
      </c>
      <c r="E52" s="17">
        <f>E53</f>
        <v>75.400000000000006</v>
      </c>
      <c r="F52" s="17">
        <f t="shared" ref="F52:G52" si="17">F53</f>
        <v>75.400000000000006</v>
      </c>
      <c r="G52" s="17">
        <f t="shared" si="17"/>
        <v>75.400000000000006</v>
      </c>
    </row>
    <row r="53" spans="1:7" x14ac:dyDescent="0.25">
      <c r="A53" s="161" t="s">
        <v>46</v>
      </c>
      <c r="B53" s="161">
        <v>9990225000</v>
      </c>
      <c r="C53" s="161">
        <v>850</v>
      </c>
      <c r="D53" s="50" t="s">
        <v>102</v>
      </c>
      <c r="E53" s="17">
        <f>'№ 7 ведом'!F461</f>
        <v>75.400000000000006</v>
      </c>
      <c r="F53" s="17">
        <f>'№ 7 ведом'!G461</f>
        <v>75.400000000000006</v>
      </c>
      <c r="G53" s="17">
        <f>'№ 7 ведом'!H461</f>
        <v>75.400000000000006</v>
      </c>
    </row>
    <row r="54" spans="1:7" x14ac:dyDescent="0.25">
      <c r="A54" s="23" t="s">
        <v>240</v>
      </c>
      <c r="B54" s="161"/>
      <c r="C54" s="161"/>
      <c r="D54" s="165" t="s">
        <v>241</v>
      </c>
      <c r="E54" s="17">
        <f t="shared" ref="E54:E59" si="18">E55</f>
        <v>88.6</v>
      </c>
      <c r="F54" s="17">
        <f t="shared" ref="F54:G59" si="19">F55</f>
        <v>88.6</v>
      </c>
      <c r="G54" s="17">
        <f t="shared" si="19"/>
        <v>88.6</v>
      </c>
    </row>
    <row r="55" spans="1:7" ht="46.8" x14ac:dyDescent="0.25">
      <c r="A55" s="9" t="s">
        <v>240</v>
      </c>
      <c r="B55" s="163">
        <v>1200000000</v>
      </c>
      <c r="C55" s="161"/>
      <c r="D55" s="162" t="s">
        <v>192</v>
      </c>
      <c r="E55" s="17">
        <f t="shared" si="18"/>
        <v>88.6</v>
      </c>
      <c r="F55" s="17">
        <f t="shared" si="19"/>
        <v>88.6</v>
      </c>
      <c r="G55" s="17">
        <f t="shared" si="19"/>
        <v>88.6</v>
      </c>
    </row>
    <row r="56" spans="1:7" ht="31.2" x14ac:dyDescent="0.25">
      <c r="A56" s="9" t="s">
        <v>240</v>
      </c>
      <c r="B56" s="161">
        <v>1240000000</v>
      </c>
      <c r="C56" s="161"/>
      <c r="D56" s="162" t="s">
        <v>138</v>
      </c>
      <c r="E56" s="17">
        <f t="shared" si="18"/>
        <v>88.6</v>
      </c>
      <c r="F56" s="17">
        <f t="shared" si="19"/>
        <v>88.6</v>
      </c>
      <c r="G56" s="17">
        <f t="shared" si="19"/>
        <v>88.6</v>
      </c>
    </row>
    <row r="57" spans="1:7" ht="31.2" x14ac:dyDescent="0.25">
      <c r="A57" s="23" t="s">
        <v>240</v>
      </c>
      <c r="B57" s="161">
        <v>1240500000</v>
      </c>
      <c r="C57" s="161"/>
      <c r="D57" s="162" t="s">
        <v>139</v>
      </c>
      <c r="E57" s="17">
        <f t="shared" si="18"/>
        <v>88.6</v>
      </c>
      <c r="F57" s="17">
        <f t="shared" si="19"/>
        <v>88.6</v>
      </c>
      <c r="G57" s="17">
        <f t="shared" si="19"/>
        <v>88.6</v>
      </c>
    </row>
    <row r="58" spans="1:7" ht="31.2" x14ac:dyDescent="0.25">
      <c r="A58" s="9" t="s">
        <v>240</v>
      </c>
      <c r="B58" s="161">
        <v>1240520410</v>
      </c>
      <c r="C58" s="161"/>
      <c r="D58" s="162" t="s">
        <v>228</v>
      </c>
      <c r="E58" s="17">
        <f t="shared" si="18"/>
        <v>88.6</v>
      </c>
      <c r="F58" s="17">
        <f t="shared" si="19"/>
        <v>88.6</v>
      </c>
      <c r="G58" s="17">
        <f t="shared" si="19"/>
        <v>88.6</v>
      </c>
    </row>
    <row r="59" spans="1:7" x14ac:dyDescent="0.25">
      <c r="A59" s="9" t="s">
        <v>240</v>
      </c>
      <c r="B59" s="161">
        <v>1240520410</v>
      </c>
      <c r="C59" s="161" t="s">
        <v>70</v>
      </c>
      <c r="D59" s="162" t="s">
        <v>71</v>
      </c>
      <c r="E59" s="17">
        <f t="shared" si="18"/>
        <v>88.6</v>
      </c>
      <c r="F59" s="17">
        <f t="shared" si="19"/>
        <v>88.6</v>
      </c>
      <c r="G59" s="17">
        <f t="shared" si="19"/>
        <v>88.6</v>
      </c>
    </row>
    <row r="60" spans="1:7" ht="31.2" x14ac:dyDescent="0.25">
      <c r="A60" s="9" t="s">
        <v>240</v>
      </c>
      <c r="B60" s="161">
        <v>1240520410</v>
      </c>
      <c r="C60" s="161">
        <v>860</v>
      </c>
      <c r="D60" s="162" t="s">
        <v>255</v>
      </c>
      <c r="E60" s="17">
        <f>'№ 7 ведом'!F43</f>
        <v>88.6</v>
      </c>
      <c r="F60" s="17">
        <f>'№ 7 ведом'!G43</f>
        <v>88.6</v>
      </c>
      <c r="G60" s="17">
        <f>'№ 7 ведом'!H43</f>
        <v>88.6</v>
      </c>
    </row>
    <row r="61" spans="1:7" x14ac:dyDescent="0.25">
      <c r="A61" s="161" t="s">
        <v>47</v>
      </c>
      <c r="B61" s="161"/>
      <c r="C61" s="161"/>
      <c r="D61" s="50" t="s">
        <v>8</v>
      </c>
      <c r="E61" s="17">
        <f>E62</f>
        <v>1000</v>
      </c>
      <c r="F61" s="17">
        <f t="shared" ref="F61:G65" si="20">F62</f>
        <v>1000</v>
      </c>
      <c r="G61" s="17">
        <f t="shared" si="20"/>
        <v>1000</v>
      </c>
    </row>
    <row r="62" spans="1:7" x14ac:dyDescent="0.25">
      <c r="A62" s="161" t="s">
        <v>47</v>
      </c>
      <c r="B62" s="161">
        <v>9900000000</v>
      </c>
      <c r="C62" s="161"/>
      <c r="D62" s="50" t="s">
        <v>107</v>
      </c>
      <c r="E62" s="17">
        <f>E63</f>
        <v>1000</v>
      </c>
      <c r="F62" s="17">
        <f t="shared" si="20"/>
        <v>1000</v>
      </c>
      <c r="G62" s="17">
        <f t="shared" si="20"/>
        <v>1000</v>
      </c>
    </row>
    <row r="63" spans="1:7" x14ac:dyDescent="0.25">
      <c r="A63" s="161" t="s">
        <v>47</v>
      </c>
      <c r="B63" s="161">
        <v>9910000000</v>
      </c>
      <c r="C63" s="161"/>
      <c r="D63" s="50" t="s">
        <v>8</v>
      </c>
      <c r="E63" s="17">
        <f>E64</f>
        <v>1000</v>
      </c>
      <c r="F63" s="17">
        <f t="shared" si="20"/>
        <v>1000</v>
      </c>
      <c r="G63" s="17">
        <f t="shared" si="20"/>
        <v>1000</v>
      </c>
    </row>
    <row r="64" spans="1:7" ht="31.2" x14ac:dyDescent="0.25">
      <c r="A64" s="161" t="s">
        <v>47</v>
      </c>
      <c r="B64" s="161">
        <v>9910020000</v>
      </c>
      <c r="C64" s="161"/>
      <c r="D64" s="50" t="s">
        <v>175</v>
      </c>
      <c r="E64" s="17">
        <f>E65</f>
        <v>1000</v>
      </c>
      <c r="F64" s="17">
        <f t="shared" si="20"/>
        <v>1000</v>
      </c>
      <c r="G64" s="17">
        <f t="shared" si="20"/>
        <v>1000</v>
      </c>
    </row>
    <row r="65" spans="1:7" x14ac:dyDescent="0.25">
      <c r="A65" s="161" t="s">
        <v>47</v>
      </c>
      <c r="B65" s="161">
        <v>9910020000</v>
      </c>
      <c r="C65" s="163" t="s">
        <v>70</v>
      </c>
      <c r="D65" s="162" t="s">
        <v>71</v>
      </c>
      <c r="E65" s="17">
        <f>E66</f>
        <v>1000</v>
      </c>
      <c r="F65" s="17">
        <f t="shared" si="20"/>
        <v>1000</v>
      </c>
      <c r="G65" s="17">
        <f t="shared" si="20"/>
        <v>1000</v>
      </c>
    </row>
    <row r="66" spans="1:7" x14ac:dyDescent="0.25">
      <c r="A66" s="161" t="s">
        <v>47</v>
      </c>
      <c r="B66" s="161">
        <v>9910020000</v>
      </c>
      <c r="C66" s="2" t="s">
        <v>176</v>
      </c>
      <c r="D66" s="48" t="s">
        <v>177</v>
      </c>
      <c r="E66" s="17">
        <f>'№ 7 ведом'!F467</f>
        <v>1000</v>
      </c>
      <c r="F66" s="17">
        <f>'№ 7 ведом'!G467</f>
        <v>1000</v>
      </c>
      <c r="G66" s="17">
        <f>'№ 7 ведом'!H467</f>
        <v>1000</v>
      </c>
    </row>
    <row r="67" spans="1:7" x14ac:dyDescent="0.25">
      <c r="A67" s="164" t="s">
        <v>60</v>
      </c>
      <c r="B67" s="164" t="s">
        <v>66</v>
      </c>
      <c r="C67" s="164" t="s">
        <v>66</v>
      </c>
      <c r="D67" s="165" t="s">
        <v>23</v>
      </c>
      <c r="E67" s="7">
        <f>E68+E86+E92+E118</f>
        <v>35826.699999999997</v>
      </c>
      <c r="F67" s="7">
        <f>F68+F86+F92+F118</f>
        <v>34693.299999999996</v>
      </c>
      <c r="G67" s="7">
        <f>G68+G86+G92+G118</f>
        <v>34742.5</v>
      </c>
    </row>
    <row r="68" spans="1:7" ht="46.8" x14ac:dyDescent="0.25">
      <c r="A68" s="161" t="s">
        <v>60</v>
      </c>
      <c r="B68" s="163">
        <v>1200000000</v>
      </c>
      <c r="C68" s="161"/>
      <c r="D68" s="50" t="s">
        <v>192</v>
      </c>
      <c r="E68" s="17">
        <f>E69</f>
        <v>700.5</v>
      </c>
      <c r="F68" s="17">
        <f t="shared" ref="F68:G68" si="21">F69</f>
        <v>684.4</v>
      </c>
      <c r="G68" s="17">
        <f t="shared" si="21"/>
        <v>684.4</v>
      </c>
    </row>
    <row r="69" spans="1:7" ht="31.2" x14ac:dyDescent="0.25">
      <c r="A69" s="161" t="s">
        <v>60</v>
      </c>
      <c r="B69" s="161">
        <v>1240000000</v>
      </c>
      <c r="C69" s="161"/>
      <c r="D69" s="50" t="s">
        <v>138</v>
      </c>
      <c r="E69" s="17">
        <f>E70+E79</f>
        <v>700.5</v>
      </c>
      <c r="F69" s="17">
        <f>F70+F79</f>
        <v>684.4</v>
      </c>
      <c r="G69" s="17">
        <f>G70+G79</f>
        <v>684.4</v>
      </c>
    </row>
    <row r="70" spans="1:7" ht="31.2" x14ac:dyDescent="0.25">
      <c r="A70" s="161" t="s">
        <v>60</v>
      </c>
      <c r="B70" s="161">
        <v>1240200000</v>
      </c>
      <c r="C70" s="161"/>
      <c r="D70" s="50" t="s">
        <v>157</v>
      </c>
      <c r="E70" s="17">
        <f>E71+E76</f>
        <v>121.8</v>
      </c>
      <c r="F70" s="17">
        <f t="shared" ref="F70:G70" si="22">F71+F76</f>
        <v>121.8</v>
      </c>
      <c r="G70" s="17">
        <f t="shared" si="22"/>
        <v>121.8</v>
      </c>
    </row>
    <row r="71" spans="1:7" x14ac:dyDescent="0.25">
      <c r="A71" s="161" t="s">
        <v>60</v>
      </c>
      <c r="B71" s="161">
        <v>1240220340</v>
      </c>
      <c r="C71" s="161"/>
      <c r="D71" s="50" t="s">
        <v>163</v>
      </c>
      <c r="E71" s="17">
        <f>E72+E74</f>
        <v>115.2</v>
      </c>
      <c r="F71" s="17">
        <f t="shared" ref="F71:G71" si="23">F72+F74</f>
        <v>115.2</v>
      </c>
      <c r="G71" s="17">
        <f t="shared" si="23"/>
        <v>115.2</v>
      </c>
    </row>
    <row r="72" spans="1:7" ht="31.2" x14ac:dyDescent="0.25">
      <c r="A72" s="161" t="s">
        <v>60</v>
      </c>
      <c r="B72" s="161">
        <v>1240220340</v>
      </c>
      <c r="C72" s="163" t="s">
        <v>69</v>
      </c>
      <c r="D72" s="162" t="s">
        <v>95</v>
      </c>
      <c r="E72" s="17">
        <f>E73</f>
        <v>82.9</v>
      </c>
      <c r="F72" s="17">
        <f t="shared" ref="F72:G72" si="24">F73</f>
        <v>82.9</v>
      </c>
      <c r="G72" s="17">
        <f t="shared" si="24"/>
        <v>82.9</v>
      </c>
    </row>
    <row r="73" spans="1:7" ht="31.2" x14ac:dyDescent="0.25">
      <c r="A73" s="161" t="s">
        <v>60</v>
      </c>
      <c r="B73" s="161">
        <v>1240220340</v>
      </c>
      <c r="C73" s="161">
        <v>240</v>
      </c>
      <c r="D73" s="50" t="s">
        <v>251</v>
      </c>
      <c r="E73" s="17">
        <f>'№ 7 ведом'!F50</f>
        <v>82.9</v>
      </c>
      <c r="F73" s="17">
        <f>'№ 7 ведом'!G50</f>
        <v>82.9</v>
      </c>
      <c r="G73" s="17">
        <f>'№ 7 ведом'!H50</f>
        <v>82.9</v>
      </c>
    </row>
    <row r="74" spans="1:7" x14ac:dyDescent="0.25">
      <c r="A74" s="161" t="s">
        <v>60</v>
      </c>
      <c r="B74" s="161">
        <v>1240220340</v>
      </c>
      <c r="C74" s="163" t="s">
        <v>73</v>
      </c>
      <c r="D74" s="162" t="s">
        <v>74</v>
      </c>
      <c r="E74" s="17">
        <f>E75</f>
        <v>32.299999999999997</v>
      </c>
      <c r="F74" s="17">
        <f t="shared" ref="F74:G74" si="25">F75</f>
        <v>32.299999999999997</v>
      </c>
      <c r="G74" s="17">
        <f t="shared" si="25"/>
        <v>32.299999999999997</v>
      </c>
    </row>
    <row r="75" spans="1:7" x14ac:dyDescent="0.25">
      <c r="A75" s="161" t="s">
        <v>60</v>
      </c>
      <c r="B75" s="161">
        <v>1240220340</v>
      </c>
      <c r="C75" s="161">
        <v>350</v>
      </c>
      <c r="D75" s="48" t="s">
        <v>164</v>
      </c>
      <c r="E75" s="17">
        <f>'№ 7 ведом'!F52</f>
        <v>32.299999999999997</v>
      </c>
      <c r="F75" s="17">
        <f>'№ 7 ведом'!G52</f>
        <v>32.299999999999997</v>
      </c>
      <c r="G75" s="17">
        <f>'№ 7 ведом'!H52</f>
        <v>32.299999999999997</v>
      </c>
    </row>
    <row r="76" spans="1:7" ht="31.2" x14ac:dyDescent="0.25">
      <c r="A76" s="161" t="s">
        <v>60</v>
      </c>
      <c r="B76" s="161">
        <v>1240220360</v>
      </c>
      <c r="C76" s="161"/>
      <c r="D76" s="48" t="s">
        <v>256</v>
      </c>
      <c r="E76" s="17">
        <f>E77</f>
        <v>6.6</v>
      </c>
      <c r="F76" s="17">
        <f t="shared" ref="F76:G77" si="26">F77</f>
        <v>6.6</v>
      </c>
      <c r="G76" s="17">
        <f t="shared" si="26"/>
        <v>6.6</v>
      </c>
    </row>
    <row r="77" spans="1:7" x14ac:dyDescent="0.25">
      <c r="A77" s="161" t="s">
        <v>60</v>
      </c>
      <c r="B77" s="161">
        <v>1240220360</v>
      </c>
      <c r="C77" s="163" t="s">
        <v>73</v>
      </c>
      <c r="D77" s="162" t="s">
        <v>74</v>
      </c>
      <c r="E77" s="17">
        <f>E78</f>
        <v>6.6</v>
      </c>
      <c r="F77" s="17">
        <f t="shared" si="26"/>
        <v>6.6</v>
      </c>
      <c r="G77" s="17">
        <f t="shared" si="26"/>
        <v>6.6</v>
      </c>
    </row>
    <row r="78" spans="1:7" x14ac:dyDescent="0.25">
      <c r="A78" s="161" t="s">
        <v>60</v>
      </c>
      <c r="B78" s="161">
        <v>1240220360</v>
      </c>
      <c r="C78" s="161">
        <v>350</v>
      </c>
      <c r="D78" s="48" t="s">
        <v>164</v>
      </c>
      <c r="E78" s="17">
        <f>'№ 7 ведом'!F55</f>
        <v>6.6</v>
      </c>
      <c r="F78" s="17">
        <f>'№ 7 ведом'!G55</f>
        <v>6.6</v>
      </c>
      <c r="G78" s="17">
        <f>'№ 7 ведом'!H55</f>
        <v>6.6</v>
      </c>
    </row>
    <row r="79" spans="1:7" ht="31.2" x14ac:dyDescent="0.25">
      <c r="A79" s="161" t="s">
        <v>60</v>
      </c>
      <c r="B79" s="161">
        <v>1240500000</v>
      </c>
      <c r="C79" s="161"/>
      <c r="D79" s="50" t="s">
        <v>139</v>
      </c>
      <c r="E79" s="17">
        <f>E80+E83</f>
        <v>578.70000000000005</v>
      </c>
      <c r="F79" s="17">
        <f t="shared" ref="F79:G79" si="27">F80+F83</f>
        <v>562.6</v>
      </c>
      <c r="G79" s="17">
        <f t="shared" si="27"/>
        <v>562.6</v>
      </c>
    </row>
    <row r="80" spans="1:7" ht="31.2" x14ac:dyDescent="0.25">
      <c r="A80" s="161" t="s">
        <v>60</v>
      </c>
      <c r="B80" s="161">
        <v>1240520410</v>
      </c>
      <c r="C80" s="161"/>
      <c r="D80" s="50" t="s">
        <v>228</v>
      </c>
      <c r="E80" s="17">
        <f>E81</f>
        <v>117.2</v>
      </c>
      <c r="F80" s="17">
        <f t="shared" ref="F80:G81" si="28">F81</f>
        <v>117.2</v>
      </c>
      <c r="G80" s="17">
        <f t="shared" si="28"/>
        <v>117.2</v>
      </c>
    </row>
    <row r="81" spans="1:7" x14ac:dyDescent="0.25">
      <c r="A81" s="161" t="s">
        <v>60</v>
      </c>
      <c r="B81" s="161">
        <v>1240520410</v>
      </c>
      <c r="C81" s="161" t="s">
        <v>70</v>
      </c>
      <c r="D81" s="50" t="s">
        <v>71</v>
      </c>
      <c r="E81" s="17">
        <f>E82</f>
        <v>117.2</v>
      </c>
      <c r="F81" s="17">
        <f t="shared" si="28"/>
        <v>117.2</v>
      </c>
      <c r="G81" s="17">
        <f t="shared" si="28"/>
        <v>117.2</v>
      </c>
    </row>
    <row r="82" spans="1:7" x14ac:dyDescent="0.25">
      <c r="A82" s="161" t="s">
        <v>60</v>
      </c>
      <c r="B82" s="161">
        <v>1240520410</v>
      </c>
      <c r="C82" s="161">
        <v>850</v>
      </c>
      <c r="D82" s="50" t="s">
        <v>102</v>
      </c>
      <c r="E82" s="17">
        <f>'№ 7 ведом'!F59</f>
        <v>117.2</v>
      </c>
      <c r="F82" s="17">
        <f>'№ 7 ведом'!G59</f>
        <v>117.2</v>
      </c>
      <c r="G82" s="17">
        <f>'№ 7 ведом'!H59</f>
        <v>117.2</v>
      </c>
    </row>
    <row r="83" spans="1:7" ht="31.2" x14ac:dyDescent="0.25">
      <c r="A83" s="161" t="s">
        <v>60</v>
      </c>
      <c r="B83" s="161">
        <v>1240520460</v>
      </c>
      <c r="C83" s="161"/>
      <c r="D83" s="50" t="s">
        <v>243</v>
      </c>
      <c r="E83" s="17">
        <f>E84</f>
        <v>461.5</v>
      </c>
      <c r="F83" s="17">
        <f t="shared" ref="F83:G84" si="29">F84</f>
        <v>445.4</v>
      </c>
      <c r="G83" s="17">
        <f t="shared" si="29"/>
        <v>445.4</v>
      </c>
    </row>
    <row r="84" spans="1:7" ht="31.2" x14ac:dyDescent="0.25">
      <c r="A84" s="161" t="s">
        <v>60</v>
      </c>
      <c r="B84" s="161">
        <v>1240520460</v>
      </c>
      <c r="C84" s="163" t="s">
        <v>69</v>
      </c>
      <c r="D84" s="162" t="s">
        <v>95</v>
      </c>
      <c r="E84" s="17">
        <f>E85</f>
        <v>461.5</v>
      </c>
      <c r="F84" s="17">
        <f t="shared" si="29"/>
        <v>445.4</v>
      </c>
      <c r="G84" s="17">
        <f t="shared" si="29"/>
        <v>445.4</v>
      </c>
    </row>
    <row r="85" spans="1:7" ht="31.2" x14ac:dyDescent="0.25">
      <c r="A85" s="161" t="s">
        <v>60</v>
      </c>
      <c r="B85" s="161">
        <v>1240520460</v>
      </c>
      <c r="C85" s="161">
        <v>240</v>
      </c>
      <c r="D85" s="50" t="s">
        <v>251</v>
      </c>
      <c r="E85" s="17">
        <f>'№ 7 ведом'!F62</f>
        <v>461.5</v>
      </c>
      <c r="F85" s="17">
        <f>'№ 7 ведом'!G62</f>
        <v>445.4</v>
      </c>
      <c r="G85" s="17">
        <f>'№ 7 ведом'!H62</f>
        <v>445.4</v>
      </c>
    </row>
    <row r="86" spans="1:7" ht="31.2" x14ac:dyDescent="0.25">
      <c r="A86" s="161" t="s">
        <v>60</v>
      </c>
      <c r="B86" s="163">
        <v>1500000000</v>
      </c>
      <c r="C86" s="161"/>
      <c r="D86" s="50" t="s">
        <v>193</v>
      </c>
      <c r="E86" s="17">
        <f>E87</f>
        <v>110.5</v>
      </c>
      <c r="F86" s="17">
        <f t="shared" ref="F86:G90" si="30">F87</f>
        <v>110.5</v>
      </c>
      <c r="G86" s="17">
        <f t="shared" si="30"/>
        <v>110.5</v>
      </c>
    </row>
    <row r="87" spans="1:7" x14ac:dyDescent="0.25">
      <c r="A87" s="161" t="s">
        <v>60</v>
      </c>
      <c r="B87" s="161">
        <v>1510000000</v>
      </c>
      <c r="C87" s="161"/>
      <c r="D87" s="50" t="s">
        <v>166</v>
      </c>
      <c r="E87" s="17">
        <f>E88</f>
        <v>110.5</v>
      </c>
      <c r="F87" s="17">
        <f t="shared" si="30"/>
        <v>110.5</v>
      </c>
      <c r="G87" s="17">
        <f t="shared" si="30"/>
        <v>110.5</v>
      </c>
    </row>
    <row r="88" spans="1:7" ht="46.8" x14ac:dyDescent="0.25">
      <c r="A88" s="161" t="s">
        <v>60</v>
      </c>
      <c r="B88" s="161">
        <v>1510200000</v>
      </c>
      <c r="C88" s="161"/>
      <c r="D88" s="50" t="s">
        <v>194</v>
      </c>
      <c r="E88" s="17">
        <f>E89</f>
        <v>110.5</v>
      </c>
      <c r="F88" s="17">
        <f t="shared" si="30"/>
        <v>110.5</v>
      </c>
      <c r="G88" s="17">
        <f t="shared" si="30"/>
        <v>110.5</v>
      </c>
    </row>
    <row r="89" spans="1:7" ht="31.2" x14ac:dyDescent="0.25">
      <c r="A89" s="161" t="s">
        <v>60</v>
      </c>
      <c r="B89" s="161">
        <v>1510220170</v>
      </c>
      <c r="C89" s="161"/>
      <c r="D89" s="50" t="s">
        <v>195</v>
      </c>
      <c r="E89" s="17">
        <f>E90</f>
        <v>110.5</v>
      </c>
      <c r="F89" s="17">
        <f t="shared" si="30"/>
        <v>110.5</v>
      </c>
      <c r="G89" s="17">
        <f t="shared" si="30"/>
        <v>110.5</v>
      </c>
    </row>
    <row r="90" spans="1:7" ht="62.4" x14ac:dyDescent="0.25">
      <c r="A90" s="161" t="s">
        <v>60</v>
      </c>
      <c r="B90" s="161">
        <v>1510220170</v>
      </c>
      <c r="C90" s="161" t="s">
        <v>68</v>
      </c>
      <c r="D90" s="162" t="s">
        <v>1</v>
      </c>
      <c r="E90" s="17">
        <f>E91</f>
        <v>110.5</v>
      </c>
      <c r="F90" s="17">
        <f t="shared" si="30"/>
        <v>110.5</v>
      </c>
      <c r="G90" s="17">
        <f t="shared" si="30"/>
        <v>110.5</v>
      </c>
    </row>
    <row r="91" spans="1:7" ht="31.2" x14ac:dyDescent="0.25">
      <c r="A91" s="161" t="s">
        <v>60</v>
      </c>
      <c r="B91" s="161">
        <v>1510220170</v>
      </c>
      <c r="C91" s="161">
        <v>120</v>
      </c>
      <c r="D91" s="162" t="s">
        <v>253</v>
      </c>
      <c r="E91" s="17">
        <f>'№ 7 ведом'!F68</f>
        <v>110.5</v>
      </c>
      <c r="F91" s="17">
        <f>'№ 7 ведом'!G68</f>
        <v>110.5</v>
      </c>
      <c r="G91" s="17">
        <f>'№ 7 ведом'!H68</f>
        <v>110.5</v>
      </c>
    </row>
    <row r="92" spans="1:7" ht="46.8" x14ac:dyDescent="0.25">
      <c r="A92" s="163" t="s">
        <v>60</v>
      </c>
      <c r="B92" s="163">
        <v>1600000000</v>
      </c>
      <c r="C92" s="163"/>
      <c r="D92" s="162" t="s">
        <v>116</v>
      </c>
      <c r="E92" s="17">
        <f>E93+E101+E113</f>
        <v>4380.2</v>
      </c>
      <c r="F92" s="17">
        <f>F93+F101+F113</f>
        <v>4380.7</v>
      </c>
      <c r="G92" s="17">
        <f>G93+G101+G113</f>
        <v>4427.3999999999996</v>
      </c>
    </row>
    <row r="93" spans="1:7" ht="31.2" x14ac:dyDescent="0.25">
      <c r="A93" s="163" t="s">
        <v>60</v>
      </c>
      <c r="B93" s="163">
        <v>1620000000</v>
      </c>
      <c r="C93" s="163"/>
      <c r="D93" s="162" t="s">
        <v>109</v>
      </c>
      <c r="E93" s="17">
        <f>E94</f>
        <v>2039.1999999999998</v>
      </c>
      <c r="F93" s="17">
        <f t="shared" ref="F93:G93" si="31">F94</f>
        <v>2454.5</v>
      </c>
      <c r="G93" s="17">
        <f t="shared" si="31"/>
        <v>2501.1999999999998</v>
      </c>
    </row>
    <row r="94" spans="1:7" x14ac:dyDescent="0.25">
      <c r="A94" s="163" t="s">
        <v>60</v>
      </c>
      <c r="B94" s="163">
        <v>1620100000</v>
      </c>
      <c r="C94" s="163"/>
      <c r="D94" s="162" t="s">
        <v>110</v>
      </c>
      <c r="E94" s="17">
        <f>E95+E98</f>
        <v>2039.1999999999998</v>
      </c>
      <c r="F94" s="17">
        <f t="shared" ref="F94:G94" si="32">F95+F98</f>
        <v>2454.5</v>
      </c>
      <c r="G94" s="17">
        <f t="shared" si="32"/>
        <v>2501.1999999999998</v>
      </c>
    </row>
    <row r="95" spans="1:7" x14ac:dyDescent="0.25">
      <c r="A95" s="163" t="s">
        <v>60</v>
      </c>
      <c r="B95" s="163">
        <v>1620120210</v>
      </c>
      <c r="C95" s="19"/>
      <c r="D95" s="162" t="s">
        <v>111</v>
      </c>
      <c r="E95" s="17">
        <f>E96</f>
        <v>1913.1999999999998</v>
      </c>
      <c r="F95" s="17">
        <f t="shared" ref="F95:G96" si="33">F96</f>
        <v>2328.5</v>
      </c>
      <c r="G95" s="17">
        <f t="shared" si="33"/>
        <v>2375.1999999999998</v>
      </c>
    </row>
    <row r="96" spans="1:7" ht="31.2" x14ac:dyDescent="0.25">
      <c r="A96" s="163" t="s">
        <v>60</v>
      </c>
      <c r="B96" s="163">
        <v>1620120210</v>
      </c>
      <c r="C96" s="163" t="s">
        <v>69</v>
      </c>
      <c r="D96" s="162" t="s">
        <v>95</v>
      </c>
      <c r="E96" s="17">
        <f>E97</f>
        <v>1913.1999999999998</v>
      </c>
      <c r="F96" s="17">
        <f t="shared" si="33"/>
        <v>2328.5</v>
      </c>
      <c r="G96" s="17">
        <f t="shared" si="33"/>
        <v>2375.1999999999998</v>
      </c>
    </row>
    <row r="97" spans="1:7" ht="31.2" x14ac:dyDescent="0.25">
      <c r="A97" s="163" t="s">
        <v>60</v>
      </c>
      <c r="B97" s="163">
        <v>1620120210</v>
      </c>
      <c r="C97" s="161">
        <v>240</v>
      </c>
      <c r="D97" s="162" t="s">
        <v>251</v>
      </c>
      <c r="E97" s="17">
        <f>'№ 7 ведом'!F483</f>
        <v>1913.1999999999998</v>
      </c>
      <c r="F97" s="17">
        <f>'№ 7 ведом'!G483</f>
        <v>2328.5</v>
      </c>
      <c r="G97" s="17">
        <f>'№ 7 ведом'!H483</f>
        <v>2375.1999999999998</v>
      </c>
    </row>
    <row r="98" spans="1:7" ht="31.2" x14ac:dyDescent="0.25">
      <c r="A98" s="163" t="s">
        <v>60</v>
      </c>
      <c r="B98" s="163">
        <v>1620120220</v>
      </c>
      <c r="C98" s="161"/>
      <c r="D98" s="162" t="s">
        <v>108</v>
      </c>
      <c r="E98" s="17">
        <f>E99</f>
        <v>126</v>
      </c>
      <c r="F98" s="17">
        <f t="shared" ref="F98:G98" si="34">F99</f>
        <v>126</v>
      </c>
      <c r="G98" s="17">
        <f t="shared" si="34"/>
        <v>126</v>
      </c>
    </row>
    <row r="99" spans="1:7" ht="31.2" x14ac:dyDescent="0.25">
      <c r="A99" s="163" t="s">
        <v>60</v>
      </c>
      <c r="B99" s="163">
        <v>1620120220</v>
      </c>
      <c r="C99" s="163" t="s">
        <v>69</v>
      </c>
      <c r="D99" s="162" t="s">
        <v>95</v>
      </c>
      <c r="E99" s="17">
        <f>E100</f>
        <v>126</v>
      </c>
      <c r="F99" s="17">
        <f t="shared" ref="F99:G99" si="35">F100</f>
        <v>126</v>
      </c>
      <c r="G99" s="17">
        <f t="shared" si="35"/>
        <v>126</v>
      </c>
    </row>
    <row r="100" spans="1:7" ht="31.2" x14ac:dyDescent="0.25">
      <c r="A100" s="163" t="s">
        <v>60</v>
      </c>
      <c r="B100" s="163">
        <v>1620120220</v>
      </c>
      <c r="C100" s="161">
        <v>240</v>
      </c>
      <c r="D100" s="162" t="s">
        <v>251</v>
      </c>
      <c r="E100" s="17">
        <f>'№ 7 ведом'!F486</f>
        <v>126</v>
      </c>
      <c r="F100" s="17">
        <f>'№ 7 ведом'!G486</f>
        <v>126</v>
      </c>
      <c r="G100" s="17">
        <f>'№ 7 ведом'!H486</f>
        <v>126</v>
      </c>
    </row>
    <row r="101" spans="1:7" ht="46.8" x14ac:dyDescent="0.25">
      <c r="A101" s="163" t="s">
        <v>60</v>
      </c>
      <c r="B101" s="163">
        <v>1630000000</v>
      </c>
      <c r="C101" s="161"/>
      <c r="D101" s="162" t="s">
        <v>230</v>
      </c>
      <c r="E101" s="17">
        <f>E102+E109</f>
        <v>2314.5</v>
      </c>
      <c r="F101" s="17">
        <f>F102+F109</f>
        <v>1899.7</v>
      </c>
      <c r="G101" s="17">
        <f>G102+G109</f>
        <v>1899.7</v>
      </c>
    </row>
    <row r="102" spans="1:7" ht="46.8" x14ac:dyDescent="0.25">
      <c r="A102" s="163" t="s">
        <v>60</v>
      </c>
      <c r="B102" s="161">
        <v>1630100000</v>
      </c>
      <c r="C102" s="161"/>
      <c r="D102" s="50" t="s">
        <v>231</v>
      </c>
      <c r="E102" s="17">
        <f>E103+E106</f>
        <v>1912.1000000000001</v>
      </c>
      <c r="F102" s="17">
        <f t="shared" ref="F102:G102" si="36">F103+F106</f>
        <v>1732.2</v>
      </c>
      <c r="G102" s="17">
        <f t="shared" si="36"/>
        <v>1732.2</v>
      </c>
    </row>
    <row r="103" spans="1:7" ht="46.8" x14ac:dyDescent="0.25">
      <c r="A103" s="161" t="s">
        <v>60</v>
      </c>
      <c r="B103" s="161">
        <v>1630120180</v>
      </c>
      <c r="C103" s="161"/>
      <c r="D103" s="50" t="s">
        <v>232</v>
      </c>
      <c r="E103" s="17">
        <f>E104</f>
        <v>1422.9</v>
      </c>
      <c r="F103" s="17">
        <f t="shared" ref="F103:G104" si="37">F104</f>
        <v>1422.9</v>
      </c>
      <c r="G103" s="17">
        <f t="shared" si="37"/>
        <v>1422.9</v>
      </c>
    </row>
    <row r="104" spans="1:7" ht="31.2" x14ac:dyDescent="0.25">
      <c r="A104" s="163" t="s">
        <v>60</v>
      </c>
      <c r="B104" s="161">
        <v>1630120180</v>
      </c>
      <c r="C104" s="161" t="s">
        <v>69</v>
      </c>
      <c r="D104" s="50" t="s">
        <v>95</v>
      </c>
      <c r="E104" s="17">
        <f>E105</f>
        <v>1422.9</v>
      </c>
      <c r="F104" s="17">
        <f t="shared" si="37"/>
        <v>1422.9</v>
      </c>
      <c r="G104" s="17">
        <f t="shared" si="37"/>
        <v>1422.9</v>
      </c>
    </row>
    <row r="105" spans="1:7" ht="31.2" x14ac:dyDescent="0.25">
      <c r="A105" s="163" t="s">
        <v>60</v>
      </c>
      <c r="B105" s="161">
        <v>1630120180</v>
      </c>
      <c r="C105" s="161">
        <v>240</v>
      </c>
      <c r="D105" s="50" t="s">
        <v>251</v>
      </c>
      <c r="E105" s="17">
        <f>'№ 7 ведом'!F74</f>
        <v>1422.9</v>
      </c>
      <c r="F105" s="17">
        <f>'№ 7 ведом'!G74</f>
        <v>1422.9</v>
      </c>
      <c r="G105" s="17">
        <f>'№ 7 ведом'!H74</f>
        <v>1422.9</v>
      </c>
    </row>
    <row r="106" spans="1:7" ht="46.8" x14ac:dyDescent="0.25">
      <c r="A106" s="161" t="s">
        <v>60</v>
      </c>
      <c r="B106" s="161">
        <v>1630120520</v>
      </c>
      <c r="C106" s="161"/>
      <c r="D106" s="50" t="s">
        <v>237</v>
      </c>
      <c r="E106" s="17">
        <f>E107</f>
        <v>489.2</v>
      </c>
      <c r="F106" s="17">
        <f t="shared" ref="F106:G107" si="38">F107</f>
        <v>309.3</v>
      </c>
      <c r="G106" s="17">
        <f t="shared" si="38"/>
        <v>309.3</v>
      </c>
    </row>
    <row r="107" spans="1:7" ht="31.2" x14ac:dyDescent="0.25">
      <c r="A107" s="163" t="s">
        <v>60</v>
      </c>
      <c r="B107" s="161">
        <v>1630120520</v>
      </c>
      <c r="C107" s="161" t="s">
        <v>69</v>
      </c>
      <c r="D107" s="50" t="s">
        <v>95</v>
      </c>
      <c r="E107" s="17">
        <f>E108</f>
        <v>489.2</v>
      </c>
      <c r="F107" s="17">
        <f t="shared" si="38"/>
        <v>309.3</v>
      </c>
      <c r="G107" s="17">
        <f t="shared" si="38"/>
        <v>309.3</v>
      </c>
    </row>
    <row r="108" spans="1:7" ht="31.2" x14ac:dyDescent="0.25">
      <c r="A108" s="163" t="s">
        <v>60</v>
      </c>
      <c r="B108" s="161">
        <v>1630120520</v>
      </c>
      <c r="C108" s="161">
        <v>240</v>
      </c>
      <c r="D108" s="50" t="s">
        <v>251</v>
      </c>
      <c r="E108" s="17">
        <f>'№ 7 ведом'!F77</f>
        <v>489.2</v>
      </c>
      <c r="F108" s="17">
        <f>'№ 7 ведом'!G77</f>
        <v>309.3</v>
      </c>
      <c r="G108" s="17">
        <f>'№ 7 ведом'!H77</f>
        <v>309.3</v>
      </c>
    </row>
    <row r="109" spans="1:7" ht="46.8" x14ac:dyDescent="0.25">
      <c r="A109" s="161" t="s">
        <v>60</v>
      </c>
      <c r="B109" s="161">
        <v>1630200000</v>
      </c>
      <c r="C109" s="161"/>
      <c r="D109" s="50" t="s">
        <v>233</v>
      </c>
      <c r="E109" s="17">
        <f>E110</f>
        <v>402.4</v>
      </c>
      <c r="F109" s="17">
        <f t="shared" ref="F109:G111" si="39">F110</f>
        <v>167.5</v>
      </c>
      <c r="G109" s="17">
        <f t="shared" si="39"/>
        <v>167.5</v>
      </c>
    </row>
    <row r="110" spans="1:7" x14ac:dyDescent="0.25">
      <c r="A110" s="163" t="s">
        <v>60</v>
      </c>
      <c r="B110" s="161">
        <v>1630220530</v>
      </c>
      <c r="C110" s="161"/>
      <c r="D110" s="50" t="s">
        <v>234</v>
      </c>
      <c r="E110" s="17">
        <f>E111</f>
        <v>402.4</v>
      </c>
      <c r="F110" s="17">
        <f t="shared" si="39"/>
        <v>167.5</v>
      </c>
      <c r="G110" s="17">
        <f t="shared" si="39"/>
        <v>167.5</v>
      </c>
    </row>
    <row r="111" spans="1:7" ht="31.2" x14ac:dyDescent="0.25">
      <c r="A111" s="163" t="s">
        <v>60</v>
      </c>
      <c r="B111" s="161">
        <v>1630220530</v>
      </c>
      <c r="C111" s="161" t="s">
        <v>69</v>
      </c>
      <c r="D111" s="50" t="s">
        <v>95</v>
      </c>
      <c r="E111" s="17">
        <f>E112</f>
        <v>402.4</v>
      </c>
      <c r="F111" s="17">
        <f t="shared" si="39"/>
        <v>167.5</v>
      </c>
      <c r="G111" s="17">
        <f t="shared" si="39"/>
        <v>167.5</v>
      </c>
    </row>
    <row r="112" spans="1:7" ht="31.2" x14ac:dyDescent="0.25">
      <c r="A112" s="161" t="s">
        <v>60</v>
      </c>
      <c r="B112" s="161">
        <v>1630220530</v>
      </c>
      <c r="C112" s="161">
        <v>240</v>
      </c>
      <c r="D112" s="50" t="s">
        <v>251</v>
      </c>
      <c r="E112" s="17">
        <f>'№ 7 ведом'!F81</f>
        <v>402.4</v>
      </c>
      <c r="F112" s="17">
        <f>'№ 7 ведом'!G81</f>
        <v>167.5</v>
      </c>
      <c r="G112" s="17">
        <f>'№ 7 ведом'!H81</f>
        <v>167.5</v>
      </c>
    </row>
    <row r="113" spans="1:7" ht="46.8" x14ac:dyDescent="0.25">
      <c r="A113" s="161" t="s">
        <v>60</v>
      </c>
      <c r="B113" s="163">
        <v>1640000000</v>
      </c>
      <c r="C113" s="1"/>
      <c r="D113" s="51" t="s">
        <v>223</v>
      </c>
      <c r="E113" s="17">
        <f>E114</f>
        <v>26.5</v>
      </c>
      <c r="F113" s="17">
        <f t="shared" ref="F113:G116" si="40">F114</f>
        <v>26.5</v>
      </c>
      <c r="G113" s="17">
        <f t="shared" si="40"/>
        <v>26.5</v>
      </c>
    </row>
    <row r="114" spans="1:7" ht="31.2" x14ac:dyDescent="0.25">
      <c r="A114" s="161" t="s">
        <v>60</v>
      </c>
      <c r="B114" s="161">
        <v>1640200000</v>
      </c>
      <c r="C114" s="1"/>
      <c r="D114" s="51" t="s">
        <v>226</v>
      </c>
      <c r="E114" s="17">
        <f>E115</f>
        <v>26.5</v>
      </c>
      <c r="F114" s="17">
        <f t="shared" si="40"/>
        <v>26.5</v>
      </c>
      <c r="G114" s="17">
        <f t="shared" si="40"/>
        <v>26.5</v>
      </c>
    </row>
    <row r="115" spans="1:7" x14ac:dyDescent="0.25">
      <c r="A115" s="161" t="s">
        <v>60</v>
      </c>
      <c r="B115" s="161">
        <v>1640220250</v>
      </c>
      <c r="C115" s="1"/>
      <c r="D115" s="51" t="s">
        <v>224</v>
      </c>
      <c r="E115" s="17">
        <f>E116</f>
        <v>26.5</v>
      </c>
      <c r="F115" s="17">
        <f t="shared" si="40"/>
        <v>26.5</v>
      </c>
      <c r="G115" s="17">
        <f t="shared" si="40"/>
        <v>26.5</v>
      </c>
    </row>
    <row r="116" spans="1:7" ht="31.2" x14ac:dyDescent="0.25">
      <c r="A116" s="161" t="s">
        <v>60</v>
      </c>
      <c r="B116" s="161">
        <v>1640220250</v>
      </c>
      <c r="C116" s="163" t="s">
        <v>69</v>
      </c>
      <c r="D116" s="162" t="s">
        <v>95</v>
      </c>
      <c r="E116" s="17">
        <f>E117</f>
        <v>26.5</v>
      </c>
      <c r="F116" s="17">
        <f t="shared" si="40"/>
        <v>26.5</v>
      </c>
      <c r="G116" s="17">
        <f t="shared" si="40"/>
        <v>26.5</v>
      </c>
    </row>
    <row r="117" spans="1:7" ht="31.2" x14ac:dyDescent="0.25">
      <c r="A117" s="161" t="s">
        <v>60</v>
      </c>
      <c r="B117" s="161">
        <v>1640220250</v>
      </c>
      <c r="C117" s="161">
        <v>240</v>
      </c>
      <c r="D117" s="50" t="s">
        <v>251</v>
      </c>
      <c r="E117" s="17">
        <f>'№ 7 ведом'!F86</f>
        <v>26.5</v>
      </c>
      <c r="F117" s="17">
        <f>'№ 7 ведом'!G86</f>
        <v>26.5</v>
      </c>
      <c r="G117" s="17">
        <f>'№ 7 ведом'!H86</f>
        <v>26.5</v>
      </c>
    </row>
    <row r="118" spans="1:7" x14ac:dyDescent="0.25">
      <c r="A118" s="161" t="s">
        <v>60</v>
      </c>
      <c r="B118" s="161">
        <v>9900000000</v>
      </c>
      <c r="C118" s="161"/>
      <c r="D118" s="50" t="s">
        <v>107</v>
      </c>
      <c r="E118" s="17">
        <f>E128+E119</f>
        <v>30635.499999999996</v>
      </c>
      <c r="F118" s="17">
        <f>F128+F119</f>
        <v>29517.699999999997</v>
      </c>
      <c r="G118" s="17">
        <f>G128+G119</f>
        <v>29520.199999999997</v>
      </c>
    </row>
    <row r="119" spans="1:7" ht="31.2" x14ac:dyDescent="0.25">
      <c r="A119" s="161" t="s">
        <v>60</v>
      </c>
      <c r="B119" s="161">
        <v>9930000000</v>
      </c>
      <c r="C119" s="161"/>
      <c r="D119" s="57" t="s">
        <v>170</v>
      </c>
      <c r="E119" s="17">
        <f>E125+E120</f>
        <v>1075.3000000000002</v>
      </c>
      <c r="F119" s="17">
        <f t="shared" ref="F119:G119" si="41">F125+F120</f>
        <v>0</v>
      </c>
      <c r="G119" s="17">
        <f t="shared" si="41"/>
        <v>0</v>
      </c>
    </row>
    <row r="120" spans="1:7" ht="31.2" x14ac:dyDescent="0.25">
      <c r="A120" s="163" t="s">
        <v>60</v>
      </c>
      <c r="B120" s="161">
        <v>9930020490</v>
      </c>
      <c r="C120" s="161"/>
      <c r="D120" s="57" t="s">
        <v>660</v>
      </c>
      <c r="E120" s="17">
        <f>E121+E123</f>
        <v>359</v>
      </c>
      <c r="F120" s="17">
        <f t="shared" ref="F120:G120" si="42">F121+F123</f>
        <v>0</v>
      </c>
      <c r="G120" s="17">
        <f t="shared" si="42"/>
        <v>0</v>
      </c>
    </row>
    <row r="121" spans="1:7" ht="31.2" x14ac:dyDescent="0.25">
      <c r="A121" s="163" t="s">
        <v>60</v>
      </c>
      <c r="B121" s="161">
        <v>9930020490</v>
      </c>
      <c r="C121" s="163" t="s">
        <v>69</v>
      </c>
      <c r="D121" s="162" t="s">
        <v>95</v>
      </c>
      <c r="E121" s="17">
        <f>E122</f>
        <v>78.599999999999994</v>
      </c>
      <c r="F121" s="17">
        <f t="shared" ref="F121:G121" si="43">F122</f>
        <v>0</v>
      </c>
      <c r="G121" s="17">
        <f t="shared" si="43"/>
        <v>0</v>
      </c>
    </row>
    <row r="122" spans="1:7" ht="31.2" x14ac:dyDescent="0.25">
      <c r="A122" s="163" t="s">
        <v>60</v>
      </c>
      <c r="B122" s="161">
        <v>9930020490</v>
      </c>
      <c r="C122" s="161">
        <v>240</v>
      </c>
      <c r="D122" s="162" t="s">
        <v>251</v>
      </c>
      <c r="E122" s="17">
        <f>'№ 7 ведом'!F491</f>
        <v>78.599999999999994</v>
      </c>
      <c r="F122" s="17">
        <f>'№ 7 ведом'!G491</f>
        <v>0</v>
      </c>
      <c r="G122" s="17">
        <f>'№ 7 ведом'!H491</f>
        <v>0</v>
      </c>
    </row>
    <row r="123" spans="1:7" x14ac:dyDescent="0.25">
      <c r="A123" s="163" t="s">
        <v>60</v>
      </c>
      <c r="B123" s="161">
        <v>9930020490</v>
      </c>
      <c r="C123" s="11" t="s">
        <v>70</v>
      </c>
      <c r="D123" s="43" t="s">
        <v>71</v>
      </c>
      <c r="E123" s="17">
        <f>E124</f>
        <v>280.39999999999998</v>
      </c>
      <c r="F123" s="17">
        <f t="shared" ref="F123:G123" si="44">F124</f>
        <v>0</v>
      </c>
      <c r="G123" s="17">
        <f t="shared" si="44"/>
        <v>0</v>
      </c>
    </row>
    <row r="124" spans="1:7" x14ac:dyDescent="0.25">
      <c r="A124" s="163" t="s">
        <v>60</v>
      </c>
      <c r="B124" s="161">
        <v>9930020490</v>
      </c>
      <c r="C124" s="1" t="s">
        <v>661</v>
      </c>
      <c r="D124" s="61" t="s">
        <v>662</v>
      </c>
      <c r="E124" s="17">
        <f>'№ 7 ведом'!F493</f>
        <v>280.39999999999998</v>
      </c>
      <c r="F124" s="17">
        <f>'№ 7 ведом'!G493</f>
        <v>0</v>
      </c>
      <c r="G124" s="17">
        <f>'№ 7 ведом'!H493</f>
        <v>0</v>
      </c>
    </row>
    <row r="125" spans="1:7" ht="31.2" x14ac:dyDescent="0.25">
      <c r="A125" s="161" t="s">
        <v>60</v>
      </c>
      <c r="B125" s="161">
        <v>9930054690</v>
      </c>
      <c r="C125" s="161"/>
      <c r="D125" s="57" t="s">
        <v>357</v>
      </c>
      <c r="E125" s="17">
        <f>E126</f>
        <v>716.30000000000007</v>
      </c>
      <c r="F125" s="17">
        <f t="shared" ref="F125:G126" si="45">F126</f>
        <v>0</v>
      </c>
      <c r="G125" s="17">
        <f t="shared" si="45"/>
        <v>0</v>
      </c>
    </row>
    <row r="126" spans="1:7" ht="31.2" x14ac:dyDescent="0.25">
      <c r="A126" s="161" t="s">
        <v>60</v>
      </c>
      <c r="B126" s="161">
        <v>9930054690</v>
      </c>
      <c r="C126" s="161" t="s">
        <v>69</v>
      </c>
      <c r="D126" s="162" t="s">
        <v>95</v>
      </c>
      <c r="E126" s="17">
        <f>E127</f>
        <v>716.30000000000007</v>
      </c>
      <c r="F126" s="17">
        <f t="shared" si="45"/>
        <v>0</v>
      </c>
      <c r="G126" s="17">
        <f t="shared" si="45"/>
        <v>0</v>
      </c>
    </row>
    <row r="127" spans="1:7" ht="31.2" x14ac:dyDescent="0.25">
      <c r="A127" s="161" t="s">
        <v>60</v>
      </c>
      <c r="B127" s="161">
        <v>9930054690</v>
      </c>
      <c r="C127" s="161">
        <v>240</v>
      </c>
      <c r="D127" s="162" t="s">
        <v>251</v>
      </c>
      <c r="E127" s="17">
        <f>'№ 7 ведом'!F91</f>
        <v>716.30000000000007</v>
      </c>
      <c r="F127" s="17">
        <f>'№ 7 ведом'!G91</f>
        <v>0</v>
      </c>
      <c r="G127" s="17">
        <f>'№ 7 ведом'!H91</f>
        <v>0</v>
      </c>
    </row>
    <row r="128" spans="1:7" ht="31.2" x14ac:dyDescent="0.25">
      <c r="A128" s="161" t="s">
        <v>60</v>
      </c>
      <c r="B128" s="161">
        <v>9990000000</v>
      </c>
      <c r="C128" s="161"/>
      <c r="D128" s="50" t="s">
        <v>160</v>
      </c>
      <c r="E128" s="17">
        <f>E129+E136</f>
        <v>29560.199999999997</v>
      </c>
      <c r="F128" s="17">
        <f>F129+F136</f>
        <v>29517.699999999997</v>
      </c>
      <c r="G128" s="17">
        <f>G129+G136</f>
        <v>29520.199999999997</v>
      </c>
    </row>
    <row r="129" spans="1:7" ht="31.2" x14ac:dyDescent="0.25">
      <c r="A129" s="161" t="s">
        <v>60</v>
      </c>
      <c r="B129" s="161">
        <v>9990200000</v>
      </c>
      <c r="C129" s="25"/>
      <c r="D129" s="50" t="s">
        <v>120</v>
      </c>
      <c r="E129" s="17">
        <f>+E130+E133</f>
        <v>5517.3</v>
      </c>
      <c r="F129" s="17">
        <f>+F130+F133</f>
        <v>5519.8</v>
      </c>
      <c r="G129" s="17">
        <f>+G130+G133</f>
        <v>5522.3</v>
      </c>
    </row>
    <row r="130" spans="1:7" ht="62.4" x14ac:dyDescent="0.25">
      <c r="A130" s="161" t="s">
        <v>60</v>
      </c>
      <c r="B130" s="161">
        <v>9990210540</v>
      </c>
      <c r="C130" s="161"/>
      <c r="D130" s="50" t="s">
        <v>167</v>
      </c>
      <c r="E130" s="17">
        <f>E131</f>
        <v>266.5</v>
      </c>
      <c r="F130" s="17">
        <f t="shared" ref="F130:G130" si="46">F131</f>
        <v>269</v>
      </c>
      <c r="G130" s="17">
        <f t="shared" si="46"/>
        <v>271.5</v>
      </c>
    </row>
    <row r="131" spans="1:7" ht="62.4" x14ac:dyDescent="0.25">
      <c r="A131" s="161" t="s">
        <v>60</v>
      </c>
      <c r="B131" s="161">
        <v>9990210540</v>
      </c>
      <c r="C131" s="161" t="s">
        <v>68</v>
      </c>
      <c r="D131" s="50" t="s">
        <v>1</v>
      </c>
      <c r="E131" s="17">
        <f>E132</f>
        <v>266.5</v>
      </c>
      <c r="F131" s="17">
        <f>F132</f>
        <v>269</v>
      </c>
      <c r="G131" s="17">
        <f>G132</f>
        <v>271.5</v>
      </c>
    </row>
    <row r="132" spans="1:7" ht="31.2" x14ac:dyDescent="0.25">
      <c r="A132" s="161" t="s">
        <v>60</v>
      </c>
      <c r="B132" s="161">
        <v>9990210540</v>
      </c>
      <c r="C132" s="161">
        <v>120</v>
      </c>
      <c r="D132" s="50" t="s">
        <v>253</v>
      </c>
      <c r="E132" s="17">
        <f>'№ 7 ведом'!F96</f>
        <v>266.5</v>
      </c>
      <c r="F132" s="17">
        <f>'№ 7 ведом'!G96</f>
        <v>269</v>
      </c>
      <c r="G132" s="17">
        <f>'№ 7 ведом'!H96</f>
        <v>271.5</v>
      </c>
    </row>
    <row r="133" spans="1:7" ht="46.8" x14ac:dyDescent="0.25">
      <c r="A133" s="163" t="s">
        <v>60</v>
      </c>
      <c r="B133" s="161">
        <v>9990225000</v>
      </c>
      <c r="C133" s="161"/>
      <c r="D133" s="50" t="s">
        <v>121</v>
      </c>
      <c r="E133" s="17">
        <f>E134</f>
        <v>5250.8</v>
      </c>
      <c r="F133" s="17">
        <f t="shared" ref="F133:G133" si="47">F134</f>
        <v>5250.8</v>
      </c>
      <c r="G133" s="17">
        <f t="shared" si="47"/>
        <v>5250.8</v>
      </c>
    </row>
    <row r="134" spans="1:7" ht="62.4" x14ac:dyDescent="0.25">
      <c r="A134" s="163" t="s">
        <v>60</v>
      </c>
      <c r="B134" s="161">
        <v>9990225000</v>
      </c>
      <c r="C134" s="163" t="s">
        <v>68</v>
      </c>
      <c r="D134" s="162" t="s">
        <v>1</v>
      </c>
      <c r="E134" s="17">
        <f>E135</f>
        <v>5250.8</v>
      </c>
      <c r="F134" s="17">
        <f t="shared" ref="F134:G134" si="48">F135</f>
        <v>5250.8</v>
      </c>
      <c r="G134" s="17">
        <f t="shared" si="48"/>
        <v>5250.8</v>
      </c>
    </row>
    <row r="135" spans="1:7" ht="31.2" x14ac:dyDescent="0.25">
      <c r="A135" s="163" t="s">
        <v>60</v>
      </c>
      <c r="B135" s="161">
        <v>9990225000</v>
      </c>
      <c r="C135" s="161">
        <v>120</v>
      </c>
      <c r="D135" s="50" t="s">
        <v>253</v>
      </c>
      <c r="E135" s="17">
        <f>'№ 7 ведом'!F498</f>
        <v>5250.8</v>
      </c>
      <c r="F135" s="17">
        <f>'№ 7 ведом'!G498</f>
        <v>5250.8</v>
      </c>
      <c r="G135" s="17">
        <f>'№ 7 ведом'!H498</f>
        <v>5250.8</v>
      </c>
    </row>
    <row r="136" spans="1:7" ht="31.2" x14ac:dyDescent="0.25">
      <c r="A136" s="161" t="s">
        <v>60</v>
      </c>
      <c r="B136" s="161">
        <v>9990300000</v>
      </c>
      <c r="C136" s="161"/>
      <c r="D136" s="50" t="s">
        <v>172</v>
      </c>
      <c r="E136" s="17">
        <f>E137+E139+E141</f>
        <v>24042.899999999998</v>
      </c>
      <c r="F136" s="17">
        <f t="shared" ref="F136:G136" si="49">F137+F139+F141</f>
        <v>23997.899999999998</v>
      </c>
      <c r="G136" s="17">
        <f t="shared" si="49"/>
        <v>23997.899999999998</v>
      </c>
    </row>
    <row r="137" spans="1:7" ht="62.4" x14ac:dyDescent="0.25">
      <c r="A137" s="161" t="s">
        <v>60</v>
      </c>
      <c r="B137" s="161">
        <v>9990300000</v>
      </c>
      <c r="C137" s="161" t="s">
        <v>68</v>
      </c>
      <c r="D137" s="50" t="s">
        <v>1</v>
      </c>
      <c r="E137" s="17">
        <f>E138</f>
        <v>16375.8</v>
      </c>
      <c r="F137" s="17">
        <f t="shared" ref="F137:G137" si="50">F138</f>
        <v>16375.8</v>
      </c>
      <c r="G137" s="17">
        <f t="shared" si="50"/>
        <v>16375.8</v>
      </c>
    </row>
    <row r="138" spans="1:7" x14ac:dyDescent="0.25">
      <c r="A138" s="161" t="s">
        <v>60</v>
      </c>
      <c r="B138" s="161">
        <v>9990300000</v>
      </c>
      <c r="C138" s="161">
        <v>110</v>
      </c>
      <c r="D138" s="51" t="s">
        <v>173</v>
      </c>
      <c r="E138" s="17">
        <f>'№ 7 ведом'!F99</f>
        <v>16375.8</v>
      </c>
      <c r="F138" s="17">
        <f>'№ 7 ведом'!G99</f>
        <v>16375.8</v>
      </c>
      <c r="G138" s="17">
        <f>'№ 7 ведом'!H99</f>
        <v>16375.8</v>
      </c>
    </row>
    <row r="139" spans="1:7" ht="31.2" x14ac:dyDescent="0.25">
      <c r="A139" s="161" t="s">
        <v>60</v>
      </c>
      <c r="B139" s="161">
        <v>9990300000</v>
      </c>
      <c r="C139" s="161" t="s">
        <v>69</v>
      </c>
      <c r="D139" s="50" t="s">
        <v>95</v>
      </c>
      <c r="E139" s="17">
        <f>E140</f>
        <v>7639.5</v>
      </c>
      <c r="F139" s="17">
        <f t="shared" ref="F139:G139" si="51">F140</f>
        <v>7594.5</v>
      </c>
      <c r="G139" s="17">
        <f t="shared" si="51"/>
        <v>7594.5</v>
      </c>
    </row>
    <row r="140" spans="1:7" ht="31.2" x14ac:dyDescent="0.25">
      <c r="A140" s="161" t="s">
        <v>60</v>
      </c>
      <c r="B140" s="161">
        <v>9990300000</v>
      </c>
      <c r="C140" s="161">
        <v>240</v>
      </c>
      <c r="D140" s="50" t="s">
        <v>251</v>
      </c>
      <c r="E140" s="17">
        <f>'№ 7 ведом'!F101</f>
        <v>7639.5</v>
      </c>
      <c r="F140" s="17">
        <f>'№ 7 ведом'!G101</f>
        <v>7594.5</v>
      </c>
      <c r="G140" s="17">
        <f>'№ 7 ведом'!H101</f>
        <v>7594.5</v>
      </c>
    </row>
    <row r="141" spans="1:7" x14ac:dyDescent="0.25">
      <c r="A141" s="161" t="s">
        <v>60</v>
      </c>
      <c r="B141" s="161">
        <v>9990300000</v>
      </c>
      <c r="C141" s="161" t="s">
        <v>70</v>
      </c>
      <c r="D141" s="50" t="s">
        <v>71</v>
      </c>
      <c r="E141" s="17">
        <f>E142</f>
        <v>27.6</v>
      </c>
      <c r="F141" s="17">
        <f t="shared" ref="F141:G141" si="52">F142</f>
        <v>27.6</v>
      </c>
      <c r="G141" s="17">
        <f t="shared" si="52"/>
        <v>27.6</v>
      </c>
    </row>
    <row r="142" spans="1:7" x14ac:dyDescent="0.25">
      <c r="A142" s="161" t="s">
        <v>60</v>
      </c>
      <c r="B142" s="161">
        <v>9990300000</v>
      </c>
      <c r="C142" s="161">
        <v>850</v>
      </c>
      <c r="D142" s="50" t="s">
        <v>102</v>
      </c>
      <c r="E142" s="17">
        <f>'№ 7 ведом'!F103</f>
        <v>27.6</v>
      </c>
      <c r="F142" s="17">
        <f>'№ 7 ведом'!G103</f>
        <v>27.6</v>
      </c>
      <c r="G142" s="17">
        <f>'№ 7 ведом'!H103</f>
        <v>27.6</v>
      </c>
    </row>
    <row r="143" spans="1:7" ht="31.2" x14ac:dyDescent="0.25">
      <c r="A143" s="4" t="s">
        <v>55</v>
      </c>
      <c r="B143" s="4" t="s">
        <v>66</v>
      </c>
      <c r="C143" s="4" t="s">
        <v>66</v>
      </c>
      <c r="D143" s="20" t="s">
        <v>24</v>
      </c>
      <c r="E143" s="6">
        <f>E144+E151</f>
        <v>9316.4</v>
      </c>
      <c r="F143" s="6">
        <f>F144+F151</f>
        <v>9308.9</v>
      </c>
      <c r="G143" s="6">
        <f>G144+G151</f>
        <v>9255.7000000000007</v>
      </c>
    </row>
    <row r="144" spans="1:7" x14ac:dyDescent="0.25">
      <c r="A144" s="161" t="s">
        <v>75</v>
      </c>
      <c r="B144" s="161" t="s">
        <v>66</v>
      </c>
      <c r="C144" s="161" t="s">
        <v>66</v>
      </c>
      <c r="D144" s="50" t="s">
        <v>76</v>
      </c>
      <c r="E144" s="17">
        <f t="shared" ref="E144:E149" si="53">E145</f>
        <v>1392.2</v>
      </c>
      <c r="F144" s="17">
        <f t="shared" ref="F144:G148" si="54">F145</f>
        <v>1384.7</v>
      </c>
      <c r="G144" s="17">
        <f t="shared" si="54"/>
        <v>1331.5</v>
      </c>
    </row>
    <row r="145" spans="1:8" x14ac:dyDescent="0.25">
      <c r="A145" s="161" t="s">
        <v>75</v>
      </c>
      <c r="B145" s="161">
        <v>9900000000</v>
      </c>
      <c r="C145" s="161"/>
      <c r="D145" s="50" t="s">
        <v>107</v>
      </c>
      <c r="E145" s="17">
        <f t="shared" si="53"/>
        <v>1392.2</v>
      </c>
      <c r="F145" s="17">
        <f t="shared" si="54"/>
        <v>1384.7</v>
      </c>
      <c r="G145" s="17">
        <f t="shared" si="54"/>
        <v>1331.5</v>
      </c>
    </row>
    <row r="146" spans="1:8" ht="31.2" x14ac:dyDescent="0.25">
      <c r="A146" s="161" t="s">
        <v>75</v>
      </c>
      <c r="B146" s="161">
        <v>9990000000</v>
      </c>
      <c r="C146" s="161"/>
      <c r="D146" s="50" t="s">
        <v>160</v>
      </c>
      <c r="E146" s="17">
        <f t="shared" si="53"/>
        <v>1392.2</v>
      </c>
      <c r="F146" s="17">
        <f t="shared" si="54"/>
        <v>1384.7</v>
      </c>
      <c r="G146" s="17">
        <f t="shared" si="54"/>
        <v>1331.5</v>
      </c>
    </row>
    <row r="147" spans="1:8" ht="31.2" x14ac:dyDescent="0.25">
      <c r="A147" s="161" t="s">
        <v>75</v>
      </c>
      <c r="B147" s="161">
        <v>9990200000</v>
      </c>
      <c r="C147" s="25"/>
      <c r="D147" s="50" t="s">
        <v>120</v>
      </c>
      <c r="E147" s="17">
        <f t="shared" si="53"/>
        <v>1392.2</v>
      </c>
      <c r="F147" s="17">
        <f t="shared" si="54"/>
        <v>1384.7</v>
      </c>
      <c r="G147" s="17">
        <f t="shared" si="54"/>
        <v>1331.5</v>
      </c>
    </row>
    <row r="148" spans="1:8" ht="31.2" x14ac:dyDescent="0.25">
      <c r="A148" s="161" t="s">
        <v>75</v>
      </c>
      <c r="B148" s="161">
        <v>9990259302</v>
      </c>
      <c r="C148" s="161"/>
      <c r="D148" s="50" t="s">
        <v>174</v>
      </c>
      <c r="E148" s="38">
        <f t="shared" si="53"/>
        <v>1392.2</v>
      </c>
      <c r="F148" s="38">
        <f t="shared" si="54"/>
        <v>1384.7</v>
      </c>
      <c r="G148" s="38">
        <f t="shared" si="54"/>
        <v>1331.5</v>
      </c>
      <c r="H148" s="31"/>
    </row>
    <row r="149" spans="1:8" ht="62.4" x14ac:dyDescent="0.25">
      <c r="A149" s="161" t="s">
        <v>75</v>
      </c>
      <c r="B149" s="161">
        <v>9990259302</v>
      </c>
      <c r="C149" s="161" t="s">
        <v>68</v>
      </c>
      <c r="D149" s="50" t="s">
        <v>1</v>
      </c>
      <c r="E149" s="17">
        <f t="shared" si="53"/>
        <v>1392.2</v>
      </c>
      <c r="F149" s="17">
        <f t="shared" ref="F149:G149" si="55">F150</f>
        <v>1384.7</v>
      </c>
      <c r="G149" s="17">
        <f t="shared" si="55"/>
        <v>1331.5</v>
      </c>
    </row>
    <row r="150" spans="1:8" ht="31.2" x14ac:dyDescent="0.25">
      <c r="A150" s="161" t="s">
        <v>75</v>
      </c>
      <c r="B150" s="161">
        <v>9990259302</v>
      </c>
      <c r="C150" s="161">
        <v>120</v>
      </c>
      <c r="D150" s="50" t="s">
        <v>253</v>
      </c>
      <c r="E150" s="17">
        <f>'№ 7 ведом'!F111</f>
        <v>1392.2</v>
      </c>
      <c r="F150" s="17">
        <f>'№ 7 ведом'!G111</f>
        <v>1384.7</v>
      </c>
      <c r="G150" s="17">
        <f>'№ 7 ведом'!H111</f>
        <v>1331.5</v>
      </c>
    </row>
    <row r="151" spans="1:8" ht="31.2" x14ac:dyDescent="0.25">
      <c r="A151" s="23" t="s">
        <v>351</v>
      </c>
      <c r="B151" s="161"/>
      <c r="C151" s="161"/>
      <c r="D151" s="165" t="s">
        <v>352</v>
      </c>
      <c r="E151" s="17">
        <f t="shared" ref="E151:G156" si="56">E152</f>
        <v>7924.2</v>
      </c>
      <c r="F151" s="17">
        <f t="shared" si="56"/>
        <v>7924.2</v>
      </c>
      <c r="G151" s="17">
        <f t="shared" si="56"/>
        <v>7924.2</v>
      </c>
    </row>
    <row r="152" spans="1:8" ht="31.2" x14ac:dyDescent="0.25">
      <c r="A152" s="23" t="s">
        <v>351</v>
      </c>
      <c r="B152" s="163">
        <v>1500000000</v>
      </c>
      <c r="C152" s="161"/>
      <c r="D152" s="50" t="s">
        <v>193</v>
      </c>
      <c r="E152" s="17">
        <f t="shared" si="56"/>
        <v>7924.2</v>
      </c>
      <c r="F152" s="17">
        <f t="shared" si="56"/>
        <v>7924.2</v>
      </c>
      <c r="G152" s="17">
        <f t="shared" si="56"/>
        <v>7924.2</v>
      </c>
    </row>
    <row r="153" spans="1:8" x14ac:dyDescent="0.25">
      <c r="A153" s="23" t="s">
        <v>351</v>
      </c>
      <c r="B153" s="161">
        <v>1510000000</v>
      </c>
      <c r="C153" s="161"/>
      <c r="D153" s="50" t="s">
        <v>166</v>
      </c>
      <c r="E153" s="17">
        <f t="shared" si="56"/>
        <v>7924.2</v>
      </c>
      <c r="F153" s="17">
        <f t="shared" si="56"/>
        <v>7924.2</v>
      </c>
      <c r="G153" s="17">
        <f t="shared" si="56"/>
        <v>7924.2</v>
      </c>
    </row>
    <row r="154" spans="1:8" ht="46.8" x14ac:dyDescent="0.25">
      <c r="A154" s="23" t="s">
        <v>351</v>
      </c>
      <c r="B154" s="161">
        <v>1510100000</v>
      </c>
      <c r="C154" s="161"/>
      <c r="D154" s="50" t="s">
        <v>196</v>
      </c>
      <c r="E154" s="17">
        <f>E155</f>
        <v>7924.2</v>
      </c>
      <c r="F154" s="17">
        <f t="shared" si="56"/>
        <v>7924.2</v>
      </c>
      <c r="G154" s="17">
        <f t="shared" si="56"/>
        <v>7924.2</v>
      </c>
    </row>
    <row r="155" spans="1:8" ht="31.2" x14ac:dyDescent="0.25">
      <c r="A155" s="23" t="s">
        <v>351</v>
      </c>
      <c r="B155" s="161">
        <v>1510120010</v>
      </c>
      <c r="C155" s="161"/>
      <c r="D155" s="50" t="s">
        <v>126</v>
      </c>
      <c r="E155" s="17">
        <f t="shared" si="56"/>
        <v>7924.2</v>
      </c>
      <c r="F155" s="17">
        <f t="shared" si="56"/>
        <v>7924.2</v>
      </c>
      <c r="G155" s="17">
        <f t="shared" si="56"/>
        <v>7924.2</v>
      </c>
    </row>
    <row r="156" spans="1:8" ht="31.2" x14ac:dyDescent="0.25">
      <c r="A156" s="23" t="s">
        <v>351</v>
      </c>
      <c r="B156" s="161">
        <v>1510120010</v>
      </c>
      <c r="C156" s="161">
        <v>600</v>
      </c>
      <c r="D156" s="50" t="s">
        <v>83</v>
      </c>
      <c r="E156" s="17">
        <f t="shared" si="56"/>
        <v>7924.2</v>
      </c>
      <c r="F156" s="17">
        <f t="shared" si="56"/>
        <v>7924.2</v>
      </c>
      <c r="G156" s="17">
        <f t="shared" si="56"/>
        <v>7924.2</v>
      </c>
    </row>
    <row r="157" spans="1:8" x14ac:dyDescent="0.25">
      <c r="A157" s="23" t="s">
        <v>351</v>
      </c>
      <c r="B157" s="161">
        <v>1510120010</v>
      </c>
      <c r="C157" s="161">
        <v>610</v>
      </c>
      <c r="D157" s="162" t="s">
        <v>106</v>
      </c>
      <c r="E157" s="17">
        <f>'№ 7 ведом'!F118</f>
        <v>7924.2</v>
      </c>
      <c r="F157" s="17">
        <f>'№ 7 ведом'!G118</f>
        <v>7924.2</v>
      </c>
      <c r="G157" s="17">
        <f>'№ 7 ведом'!H118</f>
        <v>7924.2</v>
      </c>
    </row>
    <row r="158" spans="1:8" x14ac:dyDescent="0.25">
      <c r="A158" s="4" t="s">
        <v>56</v>
      </c>
      <c r="B158" s="4" t="s">
        <v>66</v>
      </c>
      <c r="C158" s="4" t="s">
        <v>66</v>
      </c>
      <c r="D158" s="20" t="s">
        <v>25</v>
      </c>
      <c r="E158" s="44">
        <f>E159+E166+E213</f>
        <v>105969.50000000001</v>
      </c>
      <c r="F158" s="44">
        <f>F159+F166+F213</f>
        <v>100254.10000000002</v>
      </c>
      <c r="G158" s="44">
        <f>G159+G166+G213</f>
        <v>82380.3</v>
      </c>
    </row>
    <row r="159" spans="1:8" x14ac:dyDescent="0.25">
      <c r="A159" s="18" t="s">
        <v>100</v>
      </c>
      <c r="B159" s="25"/>
      <c r="C159" s="25"/>
      <c r="D159" s="50" t="s">
        <v>101</v>
      </c>
      <c r="E159" s="17">
        <f t="shared" ref="E159:G164" si="57">E160</f>
        <v>348</v>
      </c>
      <c r="F159" s="17">
        <f t="shared" si="57"/>
        <v>0</v>
      </c>
      <c r="G159" s="17">
        <f t="shared" si="57"/>
        <v>0</v>
      </c>
    </row>
    <row r="160" spans="1:8" ht="31.2" x14ac:dyDescent="0.25">
      <c r="A160" s="18" t="s">
        <v>100</v>
      </c>
      <c r="B160" s="163">
        <v>1100000000</v>
      </c>
      <c r="C160" s="25"/>
      <c r="D160" s="50" t="s">
        <v>197</v>
      </c>
      <c r="E160" s="17">
        <f t="shared" si="57"/>
        <v>348</v>
      </c>
      <c r="F160" s="17">
        <f t="shared" si="57"/>
        <v>0</v>
      </c>
      <c r="G160" s="17">
        <f t="shared" si="57"/>
        <v>0</v>
      </c>
    </row>
    <row r="161" spans="1:7" ht="31.2" x14ac:dyDescent="0.25">
      <c r="A161" s="18" t="s">
        <v>100</v>
      </c>
      <c r="B161" s="163">
        <v>1130000000</v>
      </c>
      <c r="C161" s="25"/>
      <c r="D161" s="50" t="s">
        <v>117</v>
      </c>
      <c r="E161" s="17">
        <f t="shared" si="57"/>
        <v>348</v>
      </c>
      <c r="F161" s="17">
        <f t="shared" si="57"/>
        <v>0</v>
      </c>
      <c r="G161" s="17">
        <f t="shared" si="57"/>
        <v>0</v>
      </c>
    </row>
    <row r="162" spans="1:7" ht="46.8" x14ac:dyDescent="0.25">
      <c r="A162" s="18" t="s">
        <v>100</v>
      </c>
      <c r="B162" s="163">
        <v>1130300000</v>
      </c>
      <c r="C162" s="25"/>
      <c r="D162" s="50" t="s">
        <v>118</v>
      </c>
      <c r="E162" s="17">
        <f t="shared" si="57"/>
        <v>348</v>
      </c>
      <c r="F162" s="17">
        <f t="shared" si="57"/>
        <v>0</v>
      </c>
      <c r="G162" s="17">
        <f t="shared" si="57"/>
        <v>0</v>
      </c>
    </row>
    <row r="163" spans="1:7" ht="31.2" x14ac:dyDescent="0.25">
      <c r="A163" s="18" t="s">
        <v>100</v>
      </c>
      <c r="B163" s="163">
        <v>1130320280</v>
      </c>
      <c r="C163" s="25"/>
      <c r="D163" s="50" t="s">
        <v>119</v>
      </c>
      <c r="E163" s="17">
        <f t="shared" si="57"/>
        <v>348</v>
      </c>
      <c r="F163" s="17">
        <f t="shared" si="57"/>
        <v>0</v>
      </c>
      <c r="G163" s="17">
        <f t="shared" si="57"/>
        <v>0</v>
      </c>
    </row>
    <row r="164" spans="1:7" ht="31.2" x14ac:dyDescent="0.25">
      <c r="A164" s="18" t="s">
        <v>100</v>
      </c>
      <c r="B164" s="163">
        <v>1130320280</v>
      </c>
      <c r="C164" s="163" t="s">
        <v>97</v>
      </c>
      <c r="D164" s="162" t="s">
        <v>98</v>
      </c>
      <c r="E164" s="17">
        <f t="shared" si="57"/>
        <v>348</v>
      </c>
      <c r="F164" s="17">
        <f t="shared" si="57"/>
        <v>0</v>
      </c>
      <c r="G164" s="17">
        <f t="shared" si="57"/>
        <v>0</v>
      </c>
    </row>
    <row r="165" spans="1:7" x14ac:dyDescent="0.25">
      <c r="A165" s="18" t="s">
        <v>100</v>
      </c>
      <c r="B165" s="163">
        <v>1130320280</v>
      </c>
      <c r="C165" s="161">
        <v>610</v>
      </c>
      <c r="D165" s="162" t="s">
        <v>106</v>
      </c>
      <c r="E165" s="17">
        <f>'№ 7 ведом'!F126</f>
        <v>348</v>
      </c>
      <c r="F165" s="17">
        <f>'№ 7 ведом'!G126</f>
        <v>0</v>
      </c>
      <c r="G165" s="17">
        <f>'№ 7 ведом'!H126</f>
        <v>0</v>
      </c>
    </row>
    <row r="166" spans="1:7" x14ac:dyDescent="0.25">
      <c r="A166" s="161" t="s">
        <v>6</v>
      </c>
      <c r="B166" s="161" t="s">
        <v>66</v>
      </c>
      <c r="C166" s="161" t="s">
        <v>66</v>
      </c>
      <c r="D166" s="50" t="s">
        <v>89</v>
      </c>
      <c r="E166" s="17">
        <f>E167+E208</f>
        <v>105141.40000000001</v>
      </c>
      <c r="F166" s="17">
        <f>F167+F208</f>
        <v>99954.10000000002</v>
      </c>
      <c r="G166" s="17">
        <f>G167+G208</f>
        <v>82380.3</v>
      </c>
    </row>
    <row r="167" spans="1:7" ht="46.8" x14ac:dyDescent="0.25">
      <c r="A167" s="161" t="s">
        <v>6</v>
      </c>
      <c r="B167" s="163">
        <v>1400000000</v>
      </c>
      <c r="C167" s="161"/>
      <c r="D167" s="162" t="s">
        <v>199</v>
      </c>
      <c r="E167" s="17">
        <f>E168+E193</f>
        <v>104791.40000000001</v>
      </c>
      <c r="F167" s="17">
        <f>F168+F193</f>
        <v>99954.10000000002</v>
      </c>
      <c r="G167" s="17">
        <f>G168+G193</f>
        <v>82380.3</v>
      </c>
    </row>
    <row r="168" spans="1:7" x14ac:dyDescent="0.25">
      <c r="A168" s="161" t="s">
        <v>6</v>
      </c>
      <c r="B168" s="163">
        <v>1410000000</v>
      </c>
      <c r="C168" s="161"/>
      <c r="D168" s="50" t="s">
        <v>128</v>
      </c>
      <c r="E168" s="17">
        <f>E169+E173+E183</f>
        <v>98111.3</v>
      </c>
      <c r="F168" s="17">
        <f t="shared" ref="F168:G168" si="58">F169+F173+F183</f>
        <v>93289.000000000015</v>
      </c>
      <c r="G168" s="17">
        <f t="shared" si="58"/>
        <v>75721.3</v>
      </c>
    </row>
    <row r="169" spans="1:7" x14ac:dyDescent="0.25">
      <c r="A169" s="161" t="s">
        <v>6</v>
      </c>
      <c r="B169" s="163">
        <v>1410100000</v>
      </c>
      <c r="C169" s="25"/>
      <c r="D169" s="50" t="s">
        <v>200</v>
      </c>
      <c r="E169" s="17">
        <f>E170</f>
        <v>28888.9</v>
      </c>
      <c r="F169" s="17">
        <f t="shared" ref="F169:G171" si="59">F170</f>
        <v>27934.799999999999</v>
      </c>
      <c r="G169" s="17">
        <f t="shared" si="59"/>
        <v>21147.4</v>
      </c>
    </row>
    <row r="170" spans="1:7" ht="31.2" x14ac:dyDescent="0.25">
      <c r="A170" s="161" t="s">
        <v>6</v>
      </c>
      <c r="B170" s="161">
        <v>1410120100</v>
      </c>
      <c r="C170" s="161"/>
      <c r="D170" s="50" t="s">
        <v>129</v>
      </c>
      <c r="E170" s="17">
        <f>E171</f>
        <v>28888.9</v>
      </c>
      <c r="F170" s="17">
        <f t="shared" si="59"/>
        <v>27934.799999999999</v>
      </c>
      <c r="G170" s="17">
        <f t="shared" si="59"/>
        <v>21147.4</v>
      </c>
    </row>
    <row r="171" spans="1:7" ht="31.2" x14ac:dyDescent="0.25">
      <c r="A171" s="161" t="s">
        <v>6</v>
      </c>
      <c r="B171" s="161">
        <v>1410120100</v>
      </c>
      <c r="C171" s="163" t="s">
        <v>69</v>
      </c>
      <c r="D171" s="162" t="s">
        <v>95</v>
      </c>
      <c r="E171" s="17">
        <f>E172</f>
        <v>28888.9</v>
      </c>
      <c r="F171" s="17">
        <f t="shared" si="59"/>
        <v>27934.799999999999</v>
      </c>
      <c r="G171" s="17">
        <f t="shared" si="59"/>
        <v>21147.4</v>
      </c>
    </row>
    <row r="172" spans="1:7" ht="31.2" x14ac:dyDescent="0.25">
      <c r="A172" s="161" t="s">
        <v>6</v>
      </c>
      <c r="B172" s="161">
        <v>1410120100</v>
      </c>
      <c r="C172" s="161">
        <v>240</v>
      </c>
      <c r="D172" s="162" t="s">
        <v>251</v>
      </c>
      <c r="E172" s="17">
        <f>'№ 7 ведом'!F133</f>
        <v>28888.9</v>
      </c>
      <c r="F172" s="17">
        <f>'№ 7 ведом'!G133</f>
        <v>27934.799999999999</v>
      </c>
      <c r="G172" s="17">
        <f>'№ 7 ведом'!H133</f>
        <v>21147.4</v>
      </c>
    </row>
    <row r="173" spans="1:7" ht="46.8" x14ac:dyDescent="0.25">
      <c r="A173" s="161" t="s">
        <v>6</v>
      </c>
      <c r="B173" s="163">
        <v>1410200000</v>
      </c>
      <c r="C173" s="161"/>
      <c r="D173" s="50" t="s">
        <v>201</v>
      </c>
      <c r="E173" s="17">
        <f>E177+E174+E180</f>
        <v>59328.2</v>
      </c>
      <c r="F173" s="17">
        <f t="shared" ref="F173:G173" si="60">F177+F174+F180</f>
        <v>58311.600000000006</v>
      </c>
      <c r="G173" s="17">
        <f t="shared" si="60"/>
        <v>48981.7</v>
      </c>
    </row>
    <row r="174" spans="1:7" ht="31.2" x14ac:dyDescent="0.25">
      <c r="A174" s="161" t="s">
        <v>6</v>
      </c>
      <c r="B174" s="161">
        <v>1410211050</v>
      </c>
      <c r="C174" s="161"/>
      <c r="D174" s="162" t="s">
        <v>286</v>
      </c>
      <c r="E174" s="17">
        <f>E175</f>
        <v>46381.1</v>
      </c>
      <c r="F174" s="17">
        <f t="shared" ref="F174:G175" si="61">F175</f>
        <v>46649.3</v>
      </c>
      <c r="G174" s="17">
        <f t="shared" si="61"/>
        <v>48981.7</v>
      </c>
    </row>
    <row r="175" spans="1:7" ht="31.2" x14ac:dyDescent="0.25">
      <c r="A175" s="161" t="s">
        <v>6</v>
      </c>
      <c r="B175" s="161">
        <v>1410211050</v>
      </c>
      <c r="C175" s="163" t="s">
        <v>69</v>
      </c>
      <c r="D175" s="162" t="s">
        <v>95</v>
      </c>
      <c r="E175" s="17">
        <f>E176</f>
        <v>46381.1</v>
      </c>
      <c r="F175" s="17">
        <f t="shared" si="61"/>
        <v>46649.3</v>
      </c>
      <c r="G175" s="17">
        <f t="shared" si="61"/>
        <v>48981.7</v>
      </c>
    </row>
    <row r="176" spans="1:7" ht="31.2" x14ac:dyDescent="0.25">
      <c r="A176" s="161" t="s">
        <v>6</v>
      </c>
      <c r="B176" s="161">
        <v>1410211050</v>
      </c>
      <c r="C176" s="161">
        <v>240</v>
      </c>
      <c r="D176" s="162" t="s">
        <v>251</v>
      </c>
      <c r="E176" s="17">
        <f>'№ 7 ведом'!F137</f>
        <v>46381.1</v>
      </c>
      <c r="F176" s="17">
        <f>'№ 7 ведом'!G137</f>
        <v>46649.3</v>
      </c>
      <c r="G176" s="17">
        <f>'№ 7 ведом'!H137</f>
        <v>48981.7</v>
      </c>
    </row>
    <row r="177" spans="1:7" x14ac:dyDescent="0.25">
      <c r="A177" s="161" t="s">
        <v>6</v>
      </c>
      <c r="B177" s="161">
        <v>1410220110</v>
      </c>
      <c r="C177" s="161"/>
      <c r="D177" s="57" t="s">
        <v>273</v>
      </c>
      <c r="E177" s="17">
        <f>E178</f>
        <v>1351.8</v>
      </c>
      <c r="F177" s="17">
        <f t="shared" ref="F177:G178" si="62">F178</f>
        <v>0</v>
      </c>
      <c r="G177" s="17">
        <f t="shared" si="62"/>
        <v>0</v>
      </c>
    </row>
    <row r="178" spans="1:7" ht="31.2" x14ac:dyDescent="0.25">
      <c r="A178" s="161" t="s">
        <v>6</v>
      </c>
      <c r="B178" s="161">
        <v>1410220110</v>
      </c>
      <c r="C178" s="163" t="s">
        <v>69</v>
      </c>
      <c r="D178" s="57" t="s">
        <v>95</v>
      </c>
      <c r="E178" s="17">
        <f>E179</f>
        <v>1351.8</v>
      </c>
      <c r="F178" s="17">
        <f t="shared" si="62"/>
        <v>0</v>
      </c>
      <c r="G178" s="17">
        <f t="shared" si="62"/>
        <v>0</v>
      </c>
    </row>
    <row r="179" spans="1:7" ht="31.2" x14ac:dyDescent="0.25">
      <c r="A179" s="161" t="s">
        <v>6</v>
      </c>
      <c r="B179" s="161">
        <v>1410220110</v>
      </c>
      <c r="C179" s="161">
        <v>240</v>
      </c>
      <c r="D179" s="57" t="s">
        <v>251</v>
      </c>
      <c r="E179" s="17">
        <f>'№ 7 ведом'!F140</f>
        <v>1351.8</v>
      </c>
      <c r="F179" s="17">
        <f>'№ 7 ведом'!G140</f>
        <v>0</v>
      </c>
      <c r="G179" s="17">
        <f>'№ 7 ведом'!H140</f>
        <v>0</v>
      </c>
    </row>
    <row r="180" spans="1:7" ht="31.2" x14ac:dyDescent="0.25">
      <c r="A180" s="161" t="s">
        <v>6</v>
      </c>
      <c r="B180" s="161" t="s">
        <v>310</v>
      </c>
      <c r="C180" s="161"/>
      <c r="D180" s="162" t="s">
        <v>311</v>
      </c>
      <c r="E180" s="17">
        <f>E181</f>
        <v>11595.3</v>
      </c>
      <c r="F180" s="17">
        <f t="shared" ref="F180:G181" si="63">F181</f>
        <v>11662.3</v>
      </c>
      <c r="G180" s="17">
        <f t="shared" si="63"/>
        <v>0</v>
      </c>
    </row>
    <row r="181" spans="1:7" ht="31.2" x14ac:dyDescent="0.25">
      <c r="A181" s="161" t="s">
        <v>6</v>
      </c>
      <c r="B181" s="161" t="s">
        <v>310</v>
      </c>
      <c r="C181" s="163" t="s">
        <v>69</v>
      </c>
      <c r="D181" s="162" t="s">
        <v>95</v>
      </c>
      <c r="E181" s="17">
        <f>E182</f>
        <v>11595.3</v>
      </c>
      <c r="F181" s="17">
        <f t="shared" si="63"/>
        <v>11662.3</v>
      </c>
      <c r="G181" s="17">
        <f t="shared" si="63"/>
        <v>0</v>
      </c>
    </row>
    <row r="182" spans="1:7" ht="31.2" x14ac:dyDescent="0.25">
      <c r="A182" s="161" t="s">
        <v>6</v>
      </c>
      <c r="B182" s="161" t="s">
        <v>310</v>
      </c>
      <c r="C182" s="161">
        <v>240</v>
      </c>
      <c r="D182" s="162" t="s">
        <v>251</v>
      </c>
      <c r="E182" s="17">
        <f>'№ 7 ведом'!F143</f>
        <v>11595.3</v>
      </c>
      <c r="F182" s="17">
        <f>'№ 7 ведом'!G143</f>
        <v>11662.3</v>
      </c>
      <c r="G182" s="17">
        <f>'№ 7 ведом'!H143</f>
        <v>0</v>
      </c>
    </row>
    <row r="183" spans="1:7" ht="46.8" x14ac:dyDescent="0.25">
      <c r="A183" s="161" t="s">
        <v>6</v>
      </c>
      <c r="B183" s="161">
        <v>1410300000</v>
      </c>
      <c r="C183" s="161"/>
      <c r="D183" s="162" t="s">
        <v>275</v>
      </c>
      <c r="E183" s="17">
        <f>E184+E190+E187</f>
        <v>9894.2000000000007</v>
      </c>
      <c r="F183" s="17">
        <f t="shared" ref="F183:G183" si="64">F184+F190+F187</f>
        <v>7042.5999999999995</v>
      </c>
      <c r="G183" s="17">
        <f t="shared" si="64"/>
        <v>5592.2</v>
      </c>
    </row>
    <row r="184" spans="1:7" ht="46.8" x14ac:dyDescent="0.25">
      <c r="A184" s="161" t="s">
        <v>6</v>
      </c>
      <c r="B184" s="161">
        <v>1410311020</v>
      </c>
      <c r="C184" s="161"/>
      <c r="D184" s="162" t="s">
        <v>287</v>
      </c>
      <c r="E184" s="17">
        <f>E185</f>
        <v>5279.2</v>
      </c>
      <c r="F184" s="17">
        <f t="shared" ref="F184:G185" si="65">F185</f>
        <v>5490.4</v>
      </c>
      <c r="G184" s="17">
        <f t="shared" si="65"/>
        <v>5592.2</v>
      </c>
    </row>
    <row r="185" spans="1:7" ht="31.2" x14ac:dyDescent="0.25">
      <c r="A185" s="161" t="s">
        <v>6</v>
      </c>
      <c r="B185" s="161">
        <v>1410311020</v>
      </c>
      <c r="C185" s="163" t="s">
        <v>69</v>
      </c>
      <c r="D185" s="162" t="s">
        <v>95</v>
      </c>
      <c r="E185" s="17">
        <f>E186</f>
        <v>5279.2</v>
      </c>
      <c r="F185" s="17">
        <f t="shared" si="65"/>
        <v>5490.4</v>
      </c>
      <c r="G185" s="17">
        <f t="shared" si="65"/>
        <v>5592.2</v>
      </c>
    </row>
    <row r="186" spans="1:7" ht="31.2" x14ac:dyDescent="0.25">
      <c r="A186" s="161" t="s">
        <v>6</v>
      </c>
      <c r="B186" s="161">
        <v>1410311020</v>
      </c>
      <c r="C186" s="161">
        <v>240</v>
      </c>
      <c r="D186" s="162" t="s">
        <v>251</v>
      </c>
      <c r="E186" s="17">
        <f>'№ 7 ведом'!F147</f>
        <v>5279.2</v>
      </c>
      <c r="F186" s="17">
        <f>'№ 7 ведом'!G147</f>
        <v>5490.4</v>
      </c>
      <c r="G186" s="17">
        <f>'№ 7 ведом'!H147</f>
        <v>5592.2</v>
      </c>
    </row>
    <row r="187" spans="1:7" x14ac:dyDescent="0.25">
      <c r="A187" s="161" t="s">
        <v>6</v>
      </c>
      <c r="B187" s="161">
        <v>1410320110</v>
      </c>
      <c r="C187" s="161"/>
      <c r="D187" s="57" t="s">
        <v>273</v>
      </c>
      <c r="E187" s="17">
        <f>E188</f>
        <v>114</v>
      </c>
      <c r="F187" s="17">
        <f t="shared" ref="F187:G188" si="66">F188</f>
        <v>0</v>
      </c>
      <c r="G187" s="17">
        <f t="shared" si="66"/>
        <v>0</v>
      </c>
    </row>
    <row r="188" spans="1:7" ht="31.2" x14ac:dyDescent="0.25">
      <c r="A188" s="161" t="s">
        <v>6</v>
      </c>
      <c r="B188" s="161">
        <v>1410320110</v>
      </c>
      <c r="C188" s="163" t="s">
        <v>69</v>
      </c>
      <c r="D188" s="57" t="s">
        <v>95</v>
      </c>
      <c r="E188" s="17">
        <f>E189</f>
        <v>114</v>
      </c>
      <c r="F188" s="17">
        <f t="shared" si="66"/>
        <v>0</v>
      </c>
      <c r="G188" s="17">
        <f t="shared" si="66"/>
        <v>0</v>
      </c>
    </row>
    <row r="189" spans="1:7" ht="31.2" x14ac:dyDescent="0.25">
      <c r="A189" s="161" t="s">
        <v>6</v>
      </c>
      <c r="B189" s="161">
        <v>1410320110</v>
      </c>
      <c r="C189" s="161">
        <v>240</v>
      </c>
      <c r="D189" s="57" t="s">
        <v>251</v>
      </c>
      <c r="E189" s="17">
        <f>'№ 7 ведом'!F150</f>
        <v>114</v>
      </c>
      <c r="F189" s="17">
        <f>'№ 7 ведом'!G150</f>
        <v>0</v>
      </c>
      <c r="G189" s="17">
        <f>'№ 7 ведом'!H150</f>
        <v>0</v>
      </c>
    </row>
    <row r="190" spans="1:7" ht="46.8" x14ac:dyDescent="0.25">
      <c r="A190" s="161" t="s">
        <v>6</v>
      </c>
      <c r="B190" s="161" t="s">
        <v>312</v>
      </c>
      <c r="C190" s="161"/>
      <c r="D190" s="162" t="s">
        <v>313</v>
      </c>
      <c r="E190" s="17">
        <f>E191</f>
        <v>4501</v>
      </c>
      <c r="F190" s="17">
        <f t="shared" ref="F190:G191" si="67">F191</f>
        <v>1552.2</v>
      </c>
      <c r="G190" s="17">
        <f t="shared" si="67"/>
        <v>0</v>
      </c>
    </row>
    <row r="191" spans="1:7" ht="31.2" x14ac:dyDescent="0.25">
      <c r="A191" s="161" t="s">
        <v>6</v>
      </c>
      <c r="B191" s="161" t="s">
        <v>312</v>
      </c>
      <c r="C191" s="163" t="s">
        <v>69</v>
      </c>
      <c r="D191" s="162" t="s">
        <v>95</v>
      </c>
      <c r="E191" s="17">
        <f>E192</f>
        <v>4501</v>
      </c>
      <c r="F191" s="17">
        <f t="shared" si="67"/>
        <v>1552.2</v>
      </c>
      <c r="G191" s="17">
        <f t="shared" si="67"/>
        <v>0</v>
      </c>
    </row>
    <row r="192" spans="1:7" ht="31.2" x14ac:dyDescent="0.25">
      <c r="A192" s="161" t="s">
        <v>6</v>
      </c>
      <c r="B192" s="161" t="s">
        <v>312</v>
      </c>
      <c r="C192" s="161">
        <v>240</v>
      </c>
      <c r="D192" s="162" t="s">
        <v>251</v>
      </c>
      <c r="E192" s="17">
        <f>'№ 7 ведом'!F153</f>
        <v>4501</v>
      </c>
      <c r="F192" s="17">
        <f>'№ 7 ведом'!G153</f>
        <v>1552.2</v>
      </c>
      <c r="G192" s="17">
        <f>'№ 7 ведом'!H153</f>
        <v>0</v>
      </c>
    </row>
    <row r="193" spans="1:7" x14ac:dyDescent="0.25">
      <c r="A193" s="161" t="s">
        <v>6</v>
      </c>
      <c r="B193" s="163">
        <v>1420000000</v>
      </c>
      <c r="C193" s="161"/>
      <c r="D193" s="50" t="s">
        <v>130</v>
      </c>
      <c r="E193" s="17">
        <f>E194+E198</f>
        <v>6680.1</v>
      </c>
      <c r="F193" s="17">
        <f t="shared" ref="F193:G193" si="68">F194+F198</f>
        <v>6665.1</v>
      </c>
      <c r="G193" s="17">
        <f t="shared" si="68"/>
        <v>6659</v>
      </c>
    </row>
    <row r="194" spans="1:7" ht="31.2" x14ac:dyDescent="0.25">
      <c r="A194" s="161" t="s">
        <v>6</v>
      </c>
      <c r="B194" s="163">
        <v>1420100000</v>
      </c>
      <c r="C194" s="161"/>
      <c r="D194" s="50" t="s">
        <v>202</v>
      </c>
      <c r="E194" s="17">
        <f>E195</f>
        <v>3500</v>
      </c>
      <c r="F194" s="17">
        <f t="shared" ref="F194:G194" si="69">F195</f>
        <v>3500</v>
      </c>
      <c r="G194" s="17">
        <f t="shared" si="69"/>
        <v>3500</v>
      </c>
    </row>
    <row r="195" spans="1:7" x14ac:dyDescent="0.25">
      <c r="A195" s="161" t="s">
        <v>6</v>
      </c>
      <c r="B195" s="161">
        <v>1420120120</v>
      </c>
      <c r="C195" s="161"/>
      <c r="D195" s="50" t="s">
        <v>131</v>
      </c>
      <c r="E195" s="17">
        <f>E196</f>
        <v>3500</v>
      </c>
      <c r="F195" s="17">
        <f t="shared" ref="F195:G196" si="70">F196</f>
        <v>3500</v>
      </c>
      <c r="G195" s="17">
        <f t="shared" si="70"/>
        <v>3500</v>
      </c>
    </row>
    <row r="196" spans="1:7" ht="31.2" x14ac:dyDescent="0.25">
      <c r="A196" s="161" t="s">
        <v>6</v>
      </c>
      <c r="B196" s="161">
        <v>1420120120</v>
      </c>
      <c r="C196" s="163" t="s">
        <v>69</v>
      </c>
      <c r="D196" s="162" t="s">
        <v>95</v>
      </c>
      <c r="E196" s="17">
        <f>E197</f>
        <v>3500</v>
      </c>
      <c r="F196" s="17">
        <f t="shared" si="70"/>
        <v>3500</v>
      </c>
      <c r="G196" s="17">
        <f t="shared" si="70"/>
        <v>3500</v>
      </c>
    </row>
    <row r="197" spans="1:7" ht="31.2" x14ac:dyDescent="0.25">
      <c r="A197" s="161" t="s">
        <v>6</v>
      </c>
      <c r="B197" s="161">
        <v>1420120120</v>
      </c>
      <c r="C197" s="161">
        <v>240</v>
      </c>
      <c r="D197" s="162" t="s">
        <v>251</v>
      </c>
      <c r="E197" s="17">
        <f>'№ 7 ведом'!F158</f>
        <v>3500</v>
      </c>
      <c r="F197" s="17">
        <f>'№ 7 ведом'!G158</f>
        <v>3500</v>
      </c>
      <c r="G197" s="17">
        <f>'№ 7 ведом'!H158</f>
        <v>3500</v>
      </c>
    </row>
    <row r="198" spans="1:7" ht="46.8" x14ac:dyDescent="0.25">
      <c r="A198" s="161" t="s">
        <v>6</v>
      </c>
      <c r="B198" s="161" t="s">
        <v>288</v>
      </c>
      <c r="C198" s="161"/>
      <c r="D198" s="162" t="s">
        <v>289</v>
      </c>
      <c r="E198" s="17">
        <f>E199+E205+E202</f>
        <v>3180.1</v>
      </c>
      <c r="F198" s="17">
        <f t="shared" ref="F198:G198" si="71">F199+F205+F202</f>
        <v>3165.1</v>
      </c>
      <c r="G198" s="17">
        <f t="shared" si="71"/>
        <v>3159</v>
      </c>
    </row>
    <row r="199" spans="1:7" ht="62.4" x14ac:dyDescent="0.25">
      <c r="A199" s="161" t="s">
        <v>6</v>
      </c>
      <c r="B199" s="161" t="s">
        <v>290</v>
      </c>
      <c r="C199" s="161"/>
      <c r="D199" s="162" t="s">
        <v>291</v>
      </c>
      <c r="E199" s="17">
        <f>E200</f>
        <v>2532.1</v>
      </c>
      <c r="F199" s="17">
        <f t="shared" ref="F199:G200" si="72">F200</f>
        <v>2532.1</v>
      </c>
      <c r="G199" s="17">
        <f t="shared" si="72"/>
        <v>2526</v>
      </c>
    </row>
    <row r="200" spans="1:7" ht="31.2" x14ac:dyDescent="0.25">
      <c r="A200" s="161" t="s">
        <v>6</v>
      </c>
      <c r="B200" s="161" t="s">
        <v>290</v>
      </c>
      <c r="C200" s="163" t="s">
        <v>69</v>
      </c>
      <c r="D200" s="162" t="s">
        <v>95</v>
      </c>
      <c r="E200" s="17">
        <f>E201</f>
        <v>2532.1</v>
      </c>
      <c r="F200" s="17">
        <f t="shared" si="72"/>
        <v>2532.1</v>
      </c>
      <c r="G200" s="17">
        <f t="shared" si="72"/>
        <v>2526</v>
      </c>
    </row>
    <row r="201" spans="1:7" ht="31.2" x14ac:dyDescent="0.25">
      <c r="A201" s="161" t="s">
        <v>6</v>
      </c>
      <c r="B201" s="161" t="s">
        <v>290</v>
      </c>
      <c r="C201" s="161">
        <v>240</v>
      </c>
      <c r="D201" s="162" t="s">
        <v>251</v>
      </c>
      <c r="E201" s="17">
        <f>'№ 7 ведом'!F162</f>
        <v>2532.1</v>
      </c>
      <c r="F201" s="17">
        <f>'№ 7 ведом'!G162</f>
        <v>2532.1</v>
      </c>
      <c r="G201" s="17">
        <f>'№ 7 ведом'!H162</f>
        <v>2526</v>
      </c>
    </row>
    <row r="202" spans="1:7" x14ac:dyDescent="0.25">
      <c r="A202" s="161" t="s">
        <v>6</v>
      </c>
      <c r="B202" s="161" t="s">
        <v>664</v>
      </c>
      <c r="C202" s="161"/>
      <c r="D202" s="57" t="s">
        <v>273</v>
      </c>
      <c r="E202" s="17">
        <f>E203</f>
        <v>15</v>
      </c>
      <c r="F202" s="17">
        <f t="shared" ref="F202:G203" si="73">F203</f>
        <v>0</v>
      </c>
      <c r="G202" s="17">
        <f t="shared" si="73"/>
        <v>0</v>
      </c>
    </row>
    <row r="203" spans="1:7" ht="31.2" x14ac:dyDescent="0.25">
      <c r="A203" s="161" t="s">
        <v>6</v>
      </c>
      <c r="B203" s="161" t="s">
        <v>664</v>
      </c>
      <c r="C203" s="163" t="s">
        <v>69</v>
      </c>
      <c r="D203" s="162" t="s">
        <v>95</v>
      </c>
      <c r="E203" s="17">
        <f>E204</f>
        <v>15</v>
      </c>
      <c r="F203" s="17">
        <f t="shared" si="73"/>
        <v>0</v>
      </c>
      <c r="G203" s="17">
        <f t="shared" si="73"/>
        <v>0</v>
      </c>
    </row>
    <row r="204" spans="1:7" ht="31.2" x14ac:dyDescent="0.25">
      <c r="A204" s="161" t="s">
        <v>6</v>
      </c>
      <c r="B204" s="161" t="s">
        <v>664</v>
      </c>
      <c r="C204" s="161">
        <v>240</v>
      </c>
      <c r="D204" s="162" t="s">
        <v>251</v>
      </c>
      <c r="E204" s="17">
        <f>'№ 7 ведом'!F165</f>
        <v>15</v>
      </c>
      <c r="F204" s="17">
        <f>'№ 7 ведом'!G165</f>
        <v>0</v>
      </c>
      <c r="G204" s="17">
        <f>'№ 7 ведом'!H165</f>
        <v>0</v>
      </c>
    </row>
    <row r="205" spans="1:7" ht="46.8" x14ac:dyDescent="0.25">
      <c r="A205" s="161" t="s">
        <v>6</v>
      </c>
      <c r="B205" s="161" t="s">
        <v>278</v>
      </c>
      <c r="C205" s="161"/>
      <c r="D205" s="162" t="s">
        <v>274</v>
      </c>
      <c r="E205" s="17">
        <f>E206</f>
        <v>633</v>
      </c>
      <c r="F205" s="17">
        <f t="shared" ref="F205:G206" si="74">F206</f>
        <v>633</v>
      </c>
      <c r="G205" s="17">
        <f t="shared" si="74"/>
        <v>633</v>
      </c>
    </row>
    <row r="206" spans="1:7" ht="31.2" x14ac:dyDescent="0.25">
      <c r="A206" s="161" t="s">
        <v>6</v>
      </c>
      <c r="B206" s="161" t="s">
        <v>278</v>
      </c>
      <c r="C206" s="163" t="s">
        <v>69</v>
      </c>
      <c r="D206" s="162" t="s">
        <v>95</v>
      </c>
      <c r="E206" s="17">
        <f>E207</f>
        <v>633</v>
      </c>
      <c r="F206" s="17">
        <f t="shared" si="74"/>
        <v>633</v>
      </c>
      <c r="G206" s="17">
        <f t="shared" si="74"/>
        <v>633</v>
      </c>
    </row>
    <row r="207" spans="1:7" ht="31.2" x14ac:dyDescent="0.25">
      <c r="A207" s="161" t="s">
        <v>6</v>
      </c>
      <c r="B207" s="161" t="s">
        <v>278</v>
      </c>
      <c r="C207" s="161">
        <v>240</v>
      </c>
      <c r="D207" s="162" t="s">
        <v>251</v>
      </c>
      <c r="E207" s="17">
        <f>'№ 7 ведом'!F168</f>
        <v>633</v>
      </c>
      <c r="F207" s="17">
        <f>'№ 7 ведом'!G168</f>
        <v>633</v>
      </c>
      <c r="G207" s="17">
        <f>'№ 7 ведом'!H168</f>
        <v>633</v>
      </c>
    </row>
    <row r="208" spans="1:7" x14ac:dyDescent="0.25">
      <c r="A208" s="161" t="s">
        <v>6</v>
      </c>
      <c r="B208" s="163" t="s">
        <v>112</v>
      </c>
      <c r="C208" s="163" t="s">
        <v>66</v>
      </c>
      <c r="D208" s="57" t="s">
        <v>107</v>
      </c>
      <c r="E208" s="17">
        <f>E209</f>
        <v>350</v>
      </c>
      <c r="F208" s="17">
        <f t="shared" ref="F208:G211" si="75">F209</f>
        <v>0</v>
      </c>
      <c r="G208" s="17">
        <f t="shared" si="75"/>
        <v>0</v>
      </c>
    </row>
    <row r="209" spans="1:7" ht="31.2" x14ac:dyDescent="0.25">
      <c r="A209" s="161" t="s">
        <v>6</v>
      </c>
      <c r="B209" s="161">
        <v>9930000000</v>
      </c>
      <c r="C209" s="161"/>
      <c r="D209" s="57" t="s">
        <v>170</v>
      </c>
      <c r="E209" s="17">
        <f>E210</f>
        <v>350</v>
      </c>
      <c r="F209" s="17">
        <f t="shared" si="75"/>
        <v>0</v>
      </c>
      <c r="G209" s="17">
        <f t="shared" si="75"/>
        <v>0</v>
      </c>
    </row>
    <row r="210" spans="1:7" ht="31.2" x14ac:dyDescent="0.25">
      <c r="A210" s="161" t="s">
        <v>6</v>
      </c>
      <c r="B210" s="161">
        <v>9930020490</v>
      </c>
      <c r="C210" s="161"/>
      <c r="D210" s="57" t="s">
        <v>660</v>
      </c>
      <c r="E210" s="17">
        <f>E211</f>
        <v>350</v>
      </c>
      <c r="F210" s="17">
        <f t="shared" si="75"/>
        <v>0</v>
      </c>
      <c r="G210" s="17">
        <f t="shared" si="75"/>
        <v>0</v>
      </c>
    </row>
    <row r="211" spans="1:7" x14ac:dyDescent="0.25">
      <c r="A211" s="161" t="s">
        <v>6</v>
      </c>
      <c r="B211" s="161">
        <v>9930020490</v>
      </c>
      <c r="C211" s="11" t="s">
        <v>70</v>
      </c>
      <c r="D211" s="43" t="s">
        <v>71</v>
      </c>
      <c r="E211" s="17">
        <f>E212</f>
        <v>350</v>
      </c>
      <c r="F211" s="17">
        <f t="shared" si="75"/>
        <v>0</v>
      </c>
      <c r="G211" s="17">
        <f t="shared" si="75"/>
        <v>0</v>
      </c>
    </row>
    <row r="212" spans="1:7" x14ac:dyDescent="0.25">
      <c r="A212" s="161" t="s">
        <v>6</v>
      </c>
      <c r="B212" s="161">
        <v>9930020490</v>
      </c>
      <c r="C212" s="1" t="s">
        <v>661</v>
      </c>
      <c r="D212" s="61" t="s">
        <v>662</v>
      </c>
      <c r="E212" s="17">
        <f>'№ 7 ведом'!F173</f>
        <v>350</v>
      </c>
      <c r="F212" s="17">
        <f>'№ 7 ведом'!G173</f>
        <v>0</v>
      </c>
      <c r="G212" s="17">
        <f>'№ 7 ведом'!H173</f>
        <v>0</v>
      </c>
    </row>
    <row r="213" spans="1:7" x14ac:dyDescent="0.25">
      <c r="A213" s="161" t="s">
        <v>48</v>
      </c>
      <c r="B213" s="161" t="s">
        <v>66</v>
      </c>
      <c r="C213" s="161" t="s">
        <v>66</v>
      </c>
      <c r="D213" s="50" t="s">
        <v>26</v>
      </c>
      <c r="E213" s="17">
        <f t="shared" ref="E213:G218" si="76">E214</f>
        <v>480.1</v>
      </c>
      <c r="F213" s="17">
        <f t="shared" si="76"/>
        <v>300</v>
      </c>
      <c r="G213" s="17">
        <f t="shared" si="76"/>
        <v>0</v>
      </c>
    </row>
    <row r="214" spans="1:7" ht="46.8" x14ac:dyDescent="0.25">
      <c r="A214" s="161" t="s">
        <v>48</v>
      </c>
      <c r="B214" s="163">
        <v>1600000000</v>
      </c>
      <c r="C214" s="25"/>
      <c r="D214" s="162" t="s">
        <v>116</v>
      </c>
      <c r="E214" s="17">
        <f>E215+E220</f>
        <v>480.1</v>
      </c>
      <c r="F214" s="17">
        <f>F215+F220</f>
        <v>300</v>
      </c>
      <c r="G214" s="17">
        <f>G215+G220</f>
        <v>0</v>
      </c>
    </row>
    <row r="215" spans="1:7" ht="31.2" x14ac:dyDescent="0.25">
      <c r="A215" s="161" t="s">
        <v>48</v>
      </c>
      <c r="B215" s="163">
        <v>1610000000</v>
      </c>
      <c r="C215" s="161"/>
      <c r="D215" s="50" t="s">
        <v>229</v>
      </c>
      <c r="E215" s="17">
        <f>E216</f>
        <v>180.1</v>
      </c>
      <c r="F215" s="17">
        <f t="shared" ref="F215:G215" si="77">F216</f>
        <v>0</v>
      </c>
      <c r="G215" s="17">
        <f t="shared" si="77"/>
        <v>0</v>
      </c>
    </row>
    <row r="216" spans="1:7" ht="46.8" x14ac:dyDescent="0.25">
      <c r="A216" s="161" t="s">
        <v>48</v>
      </c>
      <c r="B216" s="163">
        <v>1610500000</v>
      </c>
      <c r="C216" s="161"/>
      <c r="D216" s="162" t="s">
        <v>358</v>
      </c>
      <c r="E216" s="17">
        <f t="shared" si="76"/>
        <v>180.1</v>
      </c>
      <c r="F216" s="17">
        <f t="shared" si="76"/>
        <v>0</v>
      </c>
      <c r="G216" s="17">
        <f t="shared" si="76"/>
        <v>0</v>
      </c>
    </row>
    <row r="217" spans="1:7" ht="31.2" x14ac:dyDescent="0.25">
      <c r="A217" s="161" t="s">
        <v>48</v>
      </c>
      <c r="B217" s="163">
        <v>1610520400</v>
      </c>
      <c r="C217" s="161"/>
      <c r="D217" s="162" t="s">
        <v>359</v>
      </c>
      <c r="E217" s="17">
        <f t="shared" si="76"/>
        <v>180.1</v>
      </c>
      <c r="F217" s="17">
        <f t="shared" si="76"/>
        <v>0</v>
      </c>
      <c r="G217" s="17">
        <f t="shared" si="76"/>
        <v>0</v>
      </c>
    </row>
    <row r="218" spans="1:7" ht="31.2" x14ac:dyDescent="0.25">
      <c r="A218" s="161" t="s">
        <v>48</v>
      </c>
      <c r="B218" s="163">
        <v>1610520400</v>
      </c>
      <c r="C218" s="163" t="s">
        <v>97</v>
      </c>
      <c r="D218" s="162" t="s">
        <v>98</v>
      </c>
      <c r="E218" s="17">
        <f t="shared" si="76"/>
        <v>180.1</v>
      </c>
      <c r="F218" s="17">
        <f t="shared" si="76"/>
        <v>0</v>
      </c>
      <c r="G218" s="17">
        <f t="shared" si="76"/>
        <v>0</v>
      </c>
    </row>
    <row r="219" spans="1:7" x14ac:dyDescent="0.25">
      <c r="A219" s="161" t="s">
        <v>48</v>
      </c>
      <c r="B219" s="163">
        <v>1610520400</v>
      </c>
      <c r="C219" s="161">
        <v>610</v>
      </c>
      <c r="D219" s="162" t="s">
        <v>106</v>
      </c>
      <c r="E219" s="17">
        <f>'№ 7 ведом'!F180</f>
        <v>180.1</v>
      </c>
      <c r="F219" s="17">
        <f>'№ 7 ведом'!G180</f>
        <v>0</v>
      </c>
      <c r="G219" s="17">
        <f>'№ 7 ведом'!H180</f>
        <v>0</v>
      </c>
    </row>
    <row r="220" spans="1:7" ht="31.2" x14ac:dyDescent="0.25">
      <c r="A220" s="163" t="s">
        <v>48</v>
      </c>
      <c r="B220" s="163">
        <v>1620000000</v>
      </c>
      <c r="C220" s="163"/>
      <c r="D220" s="162" t="s">
        <v>109</v>
      </c>
      <c r="E220" s="17">
        <f t="shared" ref="E220:G223" si="78">E221</f>
        <v>300</v>
      </c>
      <c r="F220" s="17">
        <f t="shared" si="78"/>
        <v>300</v>
      </c>
      <c r="G220" s="17">
        <f t="shared" si="78"/>
        <v>0</v>
      </c>
    </row>
    <row r="221" spans="1:7" x14ac:dyDescent="0.25">
      <c r="A221" s="163" t="s">
        <v>48</v>
      </c>
      <c r="B221" s="163">
        <v>1620100000</v>
      </c>
      <c r="C221" s="163"/>
      <c r="D221" s="162" t="s">
        <v>110</v>
      </c>
      <c r="E221" s="17">
        <f t="shared" si="78"/>
        <v>300</v>
      </c>
      <c r="F221" s="17">
        <f t="shared" si="78"/>
        <v>300</v>
      </c>
      <c r="G221" s="17">
        <f t="shared" si="78"/>
        <v>0</v>
      </c>
    </row>
    <row r="222" spans="1:7" ht="31.2" x14ac:dyDescent="0.25">
      <c r="A222" s="163" t="s">
        <v>48</v>
      </c>
      <c r="B222" s="163">
        <v>1620120240</v>
      </c>
      <c r="C222" s="163"/>
      <c r="D222" s="162" t="s">
        <v>113</v>
      </c>
      <c r="E222" s="17">
        <f t="shared" si="78"/>
        <v>300</v>
      </c>
      <c r="F222" s="17">
        <f t="shared" si="78"/>
        <v>300</v>
      </c>
      <c r="G222" s="17">
        <f t="shared" si="78"/>
        <v>0</v>
      </c>
    </row>
    <row r="223" spans="1:7" ht="31.2" x14ac:dyDescent="0.25">
      <c r="A223" s="163" t="s">
        <v>48</v>
      </c>
      <c r="B223" s="163">
        <v>1620120240</v>
      </c>
      <c r="C223" s="163" t="s">
        <v>69</v>
      </c>
      <c r="D223" s="162" t="s">
        <v>95</v>
      </c>
      <c r="E223" s="17">
        <f t="shared" si="78"/>
        <v>300</v>
      </c>
      <c r="F223" s="17">
        <f t="shared" si="78"/>
        <v>300</v>
      </c>
      <c r="G223" s="17">
        <f t="shared" si="78"/>
        <v>0</v>
      </c>
    </row>
    <row r="224" spans="1:7" ht="31.2" x14ac:dyDescent="0.25">
      <c r="A224" s="163" t="s">
        <v>48</v>
      </c>
      <c r="B224" s="163">
        <v>1620120240</v>
      </c>
      <c r="C224" s="161">
        <v>240</v>
      </c>
      <c r="D224" s="162" t="s">
        <v>251</v>
      </c>
      <c r="E224" s="17">
        <f>'№ 7 ведом'!F506</f>
        <v>300</v>
      </c>
      <c r="F224" s="17">
        <f>'№ 7 ведом'!G506</f>
        <v>300</v>
      </c>
      <c r="G224" s="17">
        <f>'№ 7 ведом'!H506</f>
        <v>0</v>
      </c>
    </row>
    <row r="225" spans="1:7" x14ac:dyDescent="0.25">
      <c r="A225" s="4" t="s">
        <v>57</v>
      </c>
      <c r="B225" s="4" t="s">
        <v>66</v>
      </c>
      <c r="C225" s="4" t="s">
        <v>66</v>
      </c>
      <c r="D225" s="20" t="s">
        <v>27</v>
      </c>
      <c r="E225" s="6">
        <f>E226+E254+E233</f>
        <v>78749.600000000006</v>
      </c>
      <c r="F225" s="6">
        <f>F226+F254+F233</f>
        <v>108208.90000000001</v>
      </c>
      <c r="G225" s="6">
        <f>G226+G254+G233</f>
        <v>109250.30000000002</v>
      </c>
    </row>
    <row r="226" spans="1:7" x14ac:dyDescent="0.25">
      <c r="A226" s="163" t="s">
        <v>4</v>
      </c>
      <c r="B226" s="163" t="s">
        <v>66</v>
      </c>
      <c r="C226" s="163" t="s">
        <v>66</v>
      </c>
      <c r="D226" s="162" t="s">
        <v>5</v>
      </c>
      <c r="E226" s="17">
        <f t="shared" ref="E226:G231" si="79">E227</f>
        <v>2221.4</v>
      </c>
      <c r="F226" s="17">
        <f t="shared" si="79"/>
        <v>2165.1</v>
      </c>
      <c r="G226" s="17">
        <f t="shared" si="79"/>
        <v>1818.4</v>
      </c>
    </row>
    <row r="227" spans="1:7" ht="46.8" x14ac:dyDescent="0.25">
      <c r="A227" s="163" t="s">
        <v>4</v>
      </c>
      <c r="B227" s="163">
        <v>1600000000</v>
      </c>
      <c r="C227" s="163"/>
      <c r="D227" s="162" t="s">
        <v>116</v>
      </c>
      <c r="E227" s="17">
        <f t="shared" si="79"/>
        <v>2221.4</v>
      </c>
      <c r="F227" s="17">
        <f t="shared" si="79"/>
        <v>2165.1</v>
      </c>
      <c r="G227" s="17">
        <f t="shared" si="79"/>
        <v>1818.4</v>
      </c>
    </row>
    <row r="228" spans="1:7" ht="31.2" x14ac:dyDescent="0.25">
      <c r="A228" s="163" t="s">
        <v>4</v>
      </c>
      <c r="B228" s="163">
        <v>1620000000</v>
      </c>
      <c r="C228" s="163"/>
      <c r="D228" s="162" t="s">
        <v>109</v>
      </c>
      <c r="E228" s="17">
        <f t="shared" si="79"/>
        <v>2221.4</v>
      </c>
      <c r="F228" s="17">
        <f t="shared" si="79"/>
        <v>2165.1</v>
      </c>
      <c r="G228" s="17">
        <f t="shared" si="79"/>
        <v>1818.4</v>
      </c>
    </row>
    <row r="229" spans="1:7" x14ac:dyDescent="0.25">
      <c r="A229" s="163" t="s">
        <v>4</v>
      </c>
      <c r="B229" s="163">
        <v>1620100000</v>
      </c>
      <c r="C229" s="163"/>
      <c r="D229" s="162" t="s">
        <v>110</v>
      </c>
      <c r="E229" s="17">
        <f t="shared" si="79"/>
        <v>2221.4</v>
      </c>
      <c r="F229" s="17">
        <f t="shared" si="79"/>
        <v>2165.1</v>
      </c>
      <c r="G229" s="17">
        <f t="shared" si="79"/>
        <v>1818.4</v>
      </c>
    </row>
    <row r="230" spans="1:7" ht="46.8" x14ac:dyDescent="0.25">
      <c r="A230" s="163" t="s">
        <v>4</v>
      </c>
      <c r="B230" s="163">
        <v>1620120230</v>
      </c>
      <c r="C230" s="163"/>
      <c r="D230" s="162" t="s">
        <v>115</v>
      </c>
      <c r="E230" s="17">
        <f t="shared" si="79"/>
        <v>2221.4</v>
      </c>
      <c r="F230" s="17">
        <f t="shared" si="79"/>
        <v>2165.1</v>
      </c>
      <c r="G230" s="17">
        <f t="shared" si="79"/>
        <v>1818.4</v>
      </c>
    </row>
    <row r="231" spans="1:7" ht="31.2" x14ac:dyDescent="0.25">
      <c r="A231" s="163" t="s">
        <v>4</v>
      </c>
      <c r="B231" s="163">
        <v>1620120230</v>
      </c>
      <c r="C231" s="163" t="s">
        <v>69</v>
      </c>
      <c r="D231" s="162" t="s">
        <v>95</v>
      </c>
      <c r="E231" s="17">
        <f t="shared" si="79"/>
        <v>2221.4</v>
      </c>
      <c r="F231" s="17">
        <f t="shared" si="79"/>
        <v>2165.1</v>
      </c>
      <c r="G231" s="17">
        <f t="shared" si="79"/>
        <v>1818.4</v>
      </c>
    </row>
    <row r="232" spans="1:7" ht="31.2" x14ac:dyDescent="0.25">
      <c r="A232" s="163" t="s">
        <v>4</v>
      </c>
      <c r="B232" s="163">
        <v>1620120230</v>
      </c>
      <c r="C232" s="161">
        <v>240</v>
      </c>
      <c r="D232" s="162" t="s">
        <v>251</v>
      </c>
      <c r="E232" s="17">
        <f>'№ 7 ведом'!F514</f>
        <v>2221.4</v>
      </c>
      <c r="F232" s="17">
        <f>'№ 7 ведом'!G514</f>
        <v>2165.1</v>
      </c>
      <c r="G232" s="17">
        <f>'№ 7 ведом'!H514</f>
        <v>1818.4</v>
      </c>
    </row>
    <row r="233" spans="1:7" x14ac:dyDescent="0.25">
      <c r="A233" s="23" t="s">
        <v>280</v>
      </c>
      <c r="B233" s="161"/>
      <c r="C233" s="161"/>
      <c r="D233" s="165" t="s">
        <v>281</v>
      </c>
      <c r="E233" s="17">
        <f>E234+E245</f>
        <v>39377</v>
      </c>
      <c r="F233" s="17">
        <f>F234+F245</f>
        <v>95410.200000000012</v>
      </c>
      <c r="G233" s="17">
        <f>G234+G245</f>
        <v>95410.200000000012</v>
      </c>
    </row>
    <row r="234" spans="1:7" ht="46.8" x14ac:dyDescent="0.25">
      <c r="A234" s="23" t="s">
        <v>280</v>
      </c>
      <c r="B234" s="163">
        <v>1400000000</v>
      </c>
      <c r="C234" s="161"/>
      <c r="D234" s="57" t="s">
        <v>199</v>
      </c>
      <c r="E234" s="17">
        <f>E235</f>
        <v>7573</v>
      </c>
      <c r="F234" s="17">
        <f t="shared" ref="F234:G235" si="80">F235</f>
        <v>0</v>
      </c>
      <c r="G234" s="17">
        <f t="shared" si="80"/>
        <v>0</v>
      </c>
    </row>
    <row r="235" spans="1:7" x14ac:dyDescent="0.25">
      <c r="A235" s="23" t="s">
        <v>280</v>
      </c>
      <c r="B235" s="163">
        <v>1430000000</v>
      </c>
      <c r="C235" s="161"/>
      <c r="D235" s="8" t="s">
        <v>282</v>
      </c>
      <c r="E235" s="17">
        <f>E236</f>
        <v>7573</v>
      </c>
      <c r="F235" s="17">
        <f t="shared" si="80"/>
        <v>0</v>
      </c>
      <c r="G235" s="17">
        <f t="shared" si="80"/>
        <v>0</v>
      </c>
    </row>
    <row r="236" spans="1:7" ht="31.2" x14ac:dyDescent="0.25">
      <c r="A236" s="23" t="s">
        <v>280</v>
      </c>
      <c r="B236" s="161">
        <v>1430100000</v>
      </c>
      <c r="C236" s="161"/>
      <c r="D236" s="8" t="s">
        <v>283</v>
      </c>
      <c r="E236" s="17">
        <f>E242+E237</f>
        <v>7573</v>
      </c>
      <c r="F236" s="17">
        <f>F242+F237</f>
        <v>0</v>
      </c>
      <c r="G236" s="17">
        <f>G242+G237</f>
        <v>0</v>
      </c>
    </row>
    <row r="237" spans="1:7" x14ac:dyDescent="0.25">
      <c r="A237" s="23" t="s">
        <v>280</v>
      </c>
      <c r="B237" s="161">
        <v>1430120100</v>
      </c>
      <c r="C237" s="161"/>
      <c r="D237" s="43" t="s">
        <v>663</v>
      </c>
      <c r="E237" s="17">
        <f>E238+E240</f>
        <v>6182.3</v>
      </c>
      <c r="F237" s="17">
        <f t="shared" ref="F237:G237" si="81">F238+F240</f>
        <v>0</v>
      </c>
      <c r="G237" s="17">
        <f t="shared" si="81"/>
        <v>0</v>
      </c>
    </row>
    <row r="238" spans="1:7" ht="31.2" x14ac:dyDescent="0.25">
      <c r="A238" s="23" t="s">
        <v>280</v>
      </c>
      <c r="B238" s="161">
        <v>1430120100</v>
      </c>
      <c r="C238" s="163" t="s">
        <v>69</v>
      </c>
      <c r="D238" s="162" t="s">
        <v>95</v>
      </c>
      <c r="E238" s="17">
        <f>E239</f>
        <v>530</v>
      </c>
      <c r="F238" s="17">
        <f t="shared" ref="F238:G238" si="82">F239</f>
        <v>0</v>
      </c>
      <c r="G238" s="17">
        <f t="shared" si="82"/>
        <v>0</v>
      </c>
    </row>
    <row r="239" spans="1:7" ht="31.2" x14ac:dyDescent="0.25">
      <c r="A239" s="23" t="s">
        <v>280</v>
      </c>
      <c r="B239" s="161">
        <v>1430120100</v>
      </c>
      <c r="C239" s="161">
        <v>240</v>
      </c>
      <c r="D239" s="162" t="s">
        <v>251</v>
      </c>
      <c r="E239" s="17">
        <f>'№ 7 ведом'!F188</f>
        <v>530</v>
      </c>
      <c r="F239" s="17">
        <f>'№ 7 ведом'!G188</f>
        <v>0</v>
      </c>
      <c r="G239" s="17">
        <f>'№ 7 ведом'!H188</f>
        <v>0</v>
      </c>
    </row>
    <row r="240" spans="1:7" ht="31.2" x14ac:dyDescent="0.25">
      <c r="A240" s="23" t="s">
        <v>280</v>
      </c>
      <c r="B240" s="161">
        <v>1430120100</v>
      </c>
      <c r="C240" s="163" t="s">
        <v>72</v>
      </c>
      <c r="D240" s="57" t="s">
        <v>96</v>
      </c>
      <c r="E240" s="17">
        <f>E241</f>
        <v>5652.3</v>
      </c>
      <c r="F240" s="17">
        <f t="shared" ref="F240:G240" si="83">F241</f>
        <v>0</v>
      </c>
      <c r="G240" s="17">
        <f t="shared" si="83"/>
        <v>0</v>
      </c>
    </row>
    <row r="241" spans="1:7" x14ac:dyDescent="0.25">
      <c r="A241" s="23" t="s">
        <v>280</v>
      </c>
      <c r="B241" s="161">
        <v>1430120100</v>
      </c>
      <c r="C241" s="163" t="s">
        <v>122</v>
      </c>
      <c r="D241" s="57" t="s">
        <v>123</v>
      </c>
      <c r="E241" s="17">
        <f>'№ 7 ведом'!F190</f>
        <v>5652.3</v>
      </c>
      <c r="F241" s="17">
        <f>'№ 7 ведом'!G190</f>
        <v>0</v>
      </c>
      <c r="G241" s="17">
        <f>'№ 7 ведом'!H190</f>
        <v>0</v>
      </c>
    </row>
    <row r="242" spans="1:7" ht="31.2" x14ac:dyDescent="0.25">
      <c r="A242" s="23" t="s">
        <v>280</v>
      </c>
      <c r="B242" s="161" t="s">
        <v>360</v>
      </c>
      <c r="C242" s="161"/>
      <c r="D242" s="43" t="s">
        <v>361</v>
      </c>
      <c r="E242" s="17">
        <f>E243</f>
        <v>1390.7</v>
      </c>
      <c r="F242" s="17">
        <f t="shared" ref="F242:G243" si="84">F243</f>
        <v>0</v>
      </c>
      <c r="G242" s="17">
        <f t="shared" si="84"/>
        <v>0</v>
      </c>
    </row>
    <row r="243" spans="1:7" ht="31.2" x14ac:dyDescent="0.25">
      <c r="A243" s="23" t="s">
        <v>280</v>
      </c>
      <c r="B243" s="161" t="s">
        <v>360</v>
      </c>
      <c r="C243" s="163" t="s">
        <v>72</v>
      </c>
      <c r="D243" s="57" t="s">
        <v>96</v>
      </c>
      <c r="E243" s="17">
        <f>E244</f>
        <v>1390.7</v>
      </c>
      <c r="F243" s="17">
        <f t="shared" si="84"/>
        <v>0</v>
      </c>
      <c r="G243" s="17">
        <f t="shared" si="84"/>
        <v>0</v>
      </c>
    </row>
    <row r="244" spans="1:7" x14ac:dyDescent="0.25">
      <c r="A244" s="23" t="s">
        <v>280</v>
      </c>
      <c r="B244" s="161" t="s">
        <v>360</v>
      </c>
      <c r="C244" s="163" t="s">
        <v>122</v>
      </c>
      <c r="D244" s="57" t="s">
        <v>123</v>
      </c>
      <c r="E244" s="17">
        <f>'№ 7 ведом'!F193</f>
        <v>1390.7</v>
      </c>
      <c r="F244" s="17">
        <f>'№ 7 ведом'!G193</f>
        <v>0</v>
      </c>
      <c r="G244" s="17">
        <f>'№ 7 ведом'!H193</f>
        <v>0</v>
      </c>
    </row>
    <row r="245" spans="1:7" ht="46.8" x14ac:dyDescent="0.25">
      <c r="A245" s="23" t="s">
        <v>280</v>
      </c>
      <c r="B245" s="163">
        <v>1600000000</v>
      </c>
      <c r="C245" s="163"/>
      <c r="D245" s="162" t="s">
        <v>116</v>
      </c>
      <c r="E245" s="17">
        <f>E246</f>
        <v>31804</v>
      </c>
      <c r="F245" s="17">
        <f t="shared" ref="F245:G252" si="85">F246</f>
        <v>95410.200000000012</v>
      </c>
      <c r="G245" s="17">
        <f t="shared" si="85"/>
        <v>95410.200000000012</v>
      </c>
    </row>
    <row r="246" spans="1:7" ht="31.2" x14ac:dyDescent="0.25">
      <c r="A246" s="23" t="s">
        <v>280</v>
      </c>
      <c r="B246" s="161">
        <v>1610000000</v>
      </c>
      <c r="C246" s="163"/>
      <c r="D246" s="162" t="s">
        <v>229</v>
      </c>
      <c r="E246" s="17">
        <f>E247</f>
        <v>31804</v>
      </c>
      <c r="F246" s="17">
        <f t="shared" si="85"/>
        <v>95410.200000000012</v>
      </c>
      <c r="G246" s="17">
        <f t="shared" si="85"/>
        <v>95410.200000000012</v>
      </c>
    </row>
    <row r="247" spans="1:7" ht="31.2" x14ac:dyDescent="0.25">
      <c r="A247" s="23" t="s">
        <v>280</v>
      </c>
      <c r="B247" s="161">
        <v>1610400000</v>
      </c>
      <c r="C247" s="163"/>
      <c r="D247" s="57" t="s">
        <v>302</v>
      </c>
      <c r="E247" s="17">
        <f>E251+E248</f>
        <v>31804</v>
      </c>
      <c r="F247" s="17">
        <f t="shared" ref="F247:G247" si="86">F251+F248</f>
        <v>95410.200000000012</v>
      </c>
      <c r="G247" s="17">
        <f t="shared" si="86"/>
        <v>95410.200000000012</v>
      </c>
    </row>
    <row r="248" spans="1:7" ht="31.2" x14ac:dyDescent="0.25">
      <c r="A248" s="23" t="s">
        <v>280</v>
      </c>
      <c r="B248" s="161">
        <v>1610411210</v>
      </c>
      <c r="C248" s="163"/>
      <c r="D248" s="57" t="s">
        <v>305</v>
      </c>
      <c r="E248" s="17">
        <f>E249</f>
        <v>31486</v>
      </c>
      <c r="F248" s="17">
        <f t="shared" ref="F248:G249" si="87">F249</f>
        <v>94456.1</v>
      </c>
      <c r="G248" s="17">
        <f t="shared" si="87"/>
        <v>94456.1</v>
      </c>
    </row>
    <row r="249" spans="1:7" ht="31.2" x14ac:dyDescent="0.25">
      <c r="A249" s="23" t="s">
        <v>280</v>
      </c>
      <c r="B249" s="161">
        <v>1610411210</v>
      </c>
      <c r="C249" s="163" t="s">
        <v>72</v>
      </c>
      <c r="D249" s="57" t="s">
        <v>96</v>
      </c>
      <c r="E249" s="17">
        <f>E250</f>
        <v>31486</v>
      </c>
      <c r="F249" s="17">
        <f t="shared" si="87"/>
        <v>94456.1</v>
      </c>
      <c r="G249" s="17">
        <f t="shared" si="87"/>
        <v>94456.1</v>
      </c>
    </row>
    <row r="250" spans="1:7" x14ac:dyDescent="0.25">
      <c r="A250" s="23" t="s">
        <v>280</v>
      </c>
      <c r="B250" s="161">
        <v>1610411210</v>
      </c>
      <c r="C250" s="163" t="s">
        <v>122</v>
      </c>
      <c r="D250" s="57" t="s">
        <v>123</v>
      </c>
      <c r="E250" s="17">
        <f>'№ 7 ведом'!F199</f>
        <v>31486</v>
      </c>
      <c r="F250" s="17">
        <f>'№ 7 ведом'!G199</f>
        <v>94456.1</v>
      </c>
      <c r="G250" s="17">
        <f>'№ 7 ведом'!H199</f>
        <v>94456.1</v>
      </c>
    </row>
    <row r="251" spans="1:7" ht="31.2" x14ac:dyDescent="0.25">
      <c r="A251" s="23" t="s">
        <v>280</v>
      </c>
      <c r="B251" s="161" t="s">
        <v>303</v>
      </c>
      <c r="C251" s="163"/>
      <c r="D251" s="57" t="s">
        <v>304</v>
      </c>
      <c r="E251" s="17">
        <f>E252</f>
        <v>318</v>
      </c>
      <c r="F251" s="17">
        <f t="shared" si="85"/>
        <v>954.1</v>
      </c>
      <c r="G251" s="17">
        <f t="shared" si="85"/>
        <v>954.1</v>
      </c>
    </row>
    <row r="252" spans="1:7" ht="31.2" x14ac:dyDescent="0.25">
      <c r="A252" s="23" t="s">
        <v>280</v>
      </c>
      <c r="B252" s="161" t="s">
        <v>303</v>
      </c>
      <c r="C252" s="163" t="s">
        <v>72</v>
      </c>
      <c r="D252" s="57" t="s">
        <v>96</v>
      </c>
      <c r="E252" s="17">
        <f>E253</f>
        <v>318</v>
      </c>
      <c r="F252" s="17">
        <f t="shared" si="85"/>
        <v>954.1</v>
      </c>
      <c r="G252" s="17">
        <f t="shared" si="85"/>
        <v>954.1</v>
      </c>
    </row>
    <row r="253" spans="1:7" x14ac:dyDescent="0.25">
      <c r="A253" s="23" t="s">
        <v>280</v>
      </c>
      <c r="B253" s="161" t="s">
        <v>303</v>
      </c>
      <c r="C253" s="163" t="s">
        <v>122</v>
      </c>
      <c r="D253" s="57" t="s">
        <v>123</v>
      </c>
      <c r="E253" s="17">
        <f>'№ 7 ведом'!F202</f>
        <v>318</v>
      </c>
      <c r="F253" s="17">
        <f>'№ 7 ведом'!G202</f>
        <v>954.1</v>
      </c>
      <c r="G253" s="17">
        <f>'№ 7 ведом'!H202</f>
        <v>954.1</v>
      </c>
    </row>
    <row r="254" spans="1:7" x14ac:dyDescent="0.25">
      <c r="A254" s="161" t="s">
        <v>49</v>
      </c>
      <c r="B254" s="161" t="s">
        <v>66</v>
      </c>
      <c r="C254" s="161" t="s">
        <v>66</v>
      </c>
      <c r="D254" s="50" t="s">
        <v>28</v>
      </c>
      <c r="E254" s="17">
        <f>E255+E293</f>
        <v>37151.200000000004</v>
      </c>
      <c r="F254" s="17">
        <f t="shared" ref="F254:G254" si="88">F255+F293</f>
        <v>10633.599999999999</v>
      </c>
      <c r="G254" s="17">
        <f t="shared" si="88"/>
        <v>12021.7</v>
      </c>
    </row>
    <row r="255" spans="1:7" ht="46.8" x14ac:dyDescent="0.25">
      <c r="A255" s="161" t="s">
        <v>49</v>
      </c>
      <c r="B255" s="163">
        <v>1300000000</v>
      </c>
      <c r="C255" s="161"/>
      <c r="D255" s="50" t="s">
        <v>198</v>
      </c>
      <c r="E255" s="17">
        <f>E256+E264+E288</f>
        <v>37141.200000000004</v>
      </c>
      <c r="F255" s="17">
        <f>F256+F264+F288</f>
        <v>10633.599999999999</v>
      </c>
      <c r="G255" s="17">
        <f>G256+G264+G288</f>
        <v>12021.7</v>
      </c>
    </row>
    <row r="256" spans="1:7" ht="46.8" x14ac:dyDescent="0.25">
      <c r="A256" s="161" t="s">
        <v>49</v>
      </c>
      <c r="B256" s="163">
        <v>1310000000</v>
      </c>
      <c r="C256" s="161"/>
      <c r="D256" s="50" t="s">
        <v>238</v>
      </c>
      <c r="E256" s="22">
        <f>E257</f>
        <v>15400.6</v>
      </c>
      <c r="F256" s="22">
        <f t="shared" ref="F256:G256" si="89">F257</f>
        <v>0</v>
      </c>
      <c r="G256" s="22">
        <f t="shared" si="89"/>
        <v>0</v>
      </c>
    </row>
    <row r="257" spans="1:7" ht="46.8" x14ac:dyDescent="0.25">
      <c r="A257" s="161" t="s">
        <v>49</v>
      </c>
      <c r="B257" s="163" t="s">
        <v>268</v>
      </c>
      <c r="C257" s="25"/>
      <c r="D257" s="162" t="s">
        <v>267</v>
      </c>
      <c r="E257" s="22">
        <f>E261+E258</f>
        <v>15400.6</v>
      </c>
      <c r="F257" s="22">
        <f t="shared" ref="F257:G257" si="90">F261+F258</f>
        <v>0</v>
      </c>
      <c r="G257" s="22">
        <f t="shared" si="90"/>
        <v>0</v>
      </c>
    </row>
    <row r="258" spans="1:7" x14ac:dyDescent="0.3">
      <c r="A258" s="161" t="s">
        <v>49</v>
      </c>
      <c r="B258" s="161" t="s">
        <v>277</v>
      </c>
      <c r="C258" s="161"/>
      <c r="D258" s="64" t="s">
        <v>272</v>
      </c>
      <c r="E258" s="22">
        <f>E259</f>
        <v>801</v>
      </c>
      <c r="F258" s="22">
        <f t="shared" ref="F258:G259" si="91">F259</f>
        <v>0</v>
      </c>
      <c r="G258" s="22">
        <f t="shared" si="91"/>
        <v>0</v>
      </c>
    </row>
    <row r="259" spans="1:7" ht="31.2" x14ac:dyDescent="0.25">
      <c r="A259" s="161" t="s">
        <v>49</v>
      </c>
      <c r="B259" s="161" t="s">
        <v>277</v>
      </c>
      <c r="C259" s="163" t="s">
        <v>69</v>
      </c>
      <c r="D259" s="57" t="s">
        <v>95</v>
      </c>
      <c r="E259" s="22">
        <f>E260</f>
        <v>801</v>
      </c>
      <c r="F259" s="22">
        <f t="shared" si="91"/>
        <v>0</v>
      </c>
      <c r="G259" s="22">
        <f t="shared" si="91"/>
        <v>0</v>
      </c>
    </row>
    <row r="260" spans="1:7" ht="31.2" x14ac:dyDescent="0.25">
      <c r="A260" s="161" t="s">
        <v>49</v>
      </c>
      <c r="B260" s="161" t="s">
        <v>277</v>
      </c>
      <c r="C260" s="161">
        <v>240</v>
      </c>
      <c r="D260" s="57" t="s">
        <v>251</v>
      </c>
      <c r="E260" s="22">
        <f>'№ 7 ведом'!F209</f>
        <v>801</v>
      </c>
      <c r="F260" s="22">
        <f>'№ 7 ведом'!G209</f>
        <v>0</v>
      </c>
      <c r="G260" s="22">
        <f>'№ 7 ведом'!H209</f>
        <v>0</v>
      </c>
    </row>
    <row r="261" spans="1:7" ht="31.2" x14ac:dyDescent="0.25">
      <c r="A261" s="161" t="s">
        <v>49</v>
      </c>
      <c r="B261" s="163" t="s">
        <v>269</v>
      </c>
      <c r="C261" s="161"/>
      <c r="D261" s="107" t="s">
        <v>247</v>
      </c>
      <c r="E261" s="22">
        <f>E262</f>
        <v>14599.6</v>
      </c>
      <c r="F261" s="22">
        <f t="shared" ref="F261:G262" si="92">F262</f>
        <v>0</v>
      </c>
      <c r="G261" s="22">
        <f t="shared" si="92"/>
        <v>0</v>
      </c>
    </row>
    <row r="262" spans="1:7" ht="31.2" x14ac:dyDescent="0.25">
      <c r="A262" s="161" t="s">
        <v>49</v>
      </c>
      <c r="B262" s="163" t="s">
        <v>269</v>
      </c>
      <c r="C262" s="163" t="s">
        <v>69</v>
      </c>
      <c r="D262" s="162" t="s">
        <v>95</v>
      </c>
      <c r="E262" s="22">
        <f>E263</f>
        <v>14599.6</v>
      </c>
      <c r="F262" s="22">
        <f t="shared" si="92"/>
        <v>0</v>
      </c>
      <c r="G262" s="22">
        <f t="shared" si="92"/>
        <v>0</v>
      </c>
    </row>
    <row r="263" spans="1:7" ht="31.2" x14ac:dyDescent="0.25">
      <c r="A263" s="161" t="s">
        <v>49</v>
      </c>
      <c r="B263" s="163" t="s">
        <v>269</v>
      </c>
      <c r="C263" s="161">
        <v>240</v>
      </c>
      <c r="D263" s="162" t="s">
        <v>251</v>
      </c>
      <c r="E263" s="22">
        <f>'№ 7 ведом'!F212</f>
        <v>14599.6</v>
      </c>
      <c r="F263" s="22">
        <f>'№ 7 ведом'!G212</f>
        <v>0</v>
      </c>
      <c r="G263" s="22">
        <f>'№ 7 ведом'!H212</f>
        <v>0</v>
      </c>
    </row>
    <row r="264" spans="1:7" x14ac:dyDescent="0.25">
      <c r="A264" s="161" t="s">
        <v>49</v>
      </c>
      <c r="B264" s="163">
        <v>1320000000</v>
      </c>
      <c r="C264" s="161"/>
      <c r="D264" s="50" t="s">
        <v>203</v>
      </c>
      <c r="E264" s="22">
        <f>E269+E265</f>
        <v>21460.7</v>
      </c>
      <c r="F264" s="22">
        <f t="shared" ref="F264:G264" si="93">F269+F265</f>
        <v>10353.699999999999</v>
      </c>
      <c r="G264" s="22">
        <f t="shared" si="93"/>
        <v>11741.800000000001</v>
      </c>
    </row>
    <row r="265" spans="1:7" ht="31.2" x14ac:dyDescent="0.25">
      <c r="A265" s="161" t="s">
        <v>49</v>
      </c>
      <c r="B265" s="163">
        <v>1320100000</v>
      </c>
      <c r="C265" s="161"/>
      <c r="D265" s="162" t="s">
        <v>362</v>
      </c>
      <c r="E265" s="22">
        <f>E266</f>
        <v>501.6</v>
      </c>
      <c r="F265" s="22">
        <f t="shared" ref="F265:G267" si="94">F266</f>
        <v>0</v>
      </c>
      <c r="G265" s="22">
        <f t="shared" si="94"/>
        <v>0</v>
      </c>
    </row>
    <row r="266" spans="1:7" ht="31.2" x14ac:dyDescent="0.25">
      <c r="A266" s="161" t="s">
        <v>49</v>
      </c>
      <c r="B266" s="161" t="s">
        <v>670</v>
      </c>
      <c r="C266" s="161"/>
      <c r="D266" s="107" t="s">
        <v>363</v>
      </c>
      <c r="E266" s="22">
        <f>E267</f>
        <v>501.6</v>
      </c>
      <c r="F266" s="22">
        <f t="shared" si="94"/>
        <v>0</v>
      </c>
      <c r="G266" s="22">
        <f t="shared" si="94"/>
        <v>0</v>
      </c>
    </row>
    <row r="267" spans="1:7" ht="31.2" x14ac:dyDescent="0.25">
      <c r="A267" s="161" t="s">
        <v>49</v>
      </c>
      <c r="B267" s="161" t="s">
        <v>670</v>
      </c>
      <c r="C267" s="163" t="s">
        <v>69</v>
      </c>
      <c r="D267" s="162" t="s">
        <v>95</v>
      </c>
      <c r="E267" s="22">
        <f>E268</f>
        <v>501.6</v>
      </c>
      <c r="F267" s="22">
        <f t="shared" si="94"/>
        <v>0</v>
      </c>
      <c r="G267" s="22">
        <f t="shared" si="94"/>
        <v>0</v>
      </c>
    </row>
    <row r="268" spans="1:7" ht="31.2" x14ac:dyDescent="0.25">
      <c r="A268" s="161" t="s">
        <v>49</v>
      </c>
      <c r="B268" s="161" t="s">
        <v>670</v>
      </c>
      <c r="C268" s="161">
        <v>240</v>
      </c>
      <c r="D268" s="162" t="s">
        <v>251</v>
      </c>
      <c r="E268" s="22">
        <f>'№ 7 ведом'!F217</f>
        <v>501.6</v>
      </c>
      <c r="F268" s="22">
        <f>'№ 7 ведом'!G217</f>
        <v>0</v>
      </c>
      <c r="G268" s="22">
        <f>'№ 7 ведом'!H217</f>
        <v>0</v>
      </c>
    </row>
    <row r="269" spans="1:7" x14ac:dyDescent="0.25">
      <c r="A269" s="161" t="s">
        <v>49</v>
      </c>
      <c r="B269" s="163">
        <v>1320200000</v>
      </c>
      <c r="C269" s="161"/>
      <c r="D269" s="162" t="s">
        <v>132</v>
      </c>
      <c r="E269" s="17">
        <f>E270+E273+E276+E279+E285+E282</f>
        <v>20959.100000000002</v>
      </c>
      <c r="F269" s="17">
        <f t="shared" ref="F269:G269" si="95">F270+F273+F276+F279+F285+F282</f>
        <v>10353.699999999999</v>
      </c>
      <c r="G269" s="17">
        <f t="shared" si="95"/>
        <v>11741.800000000001</v>
      </c>
    </row>
    <row r="270" spans="1:7" x14ac:dyDescent="0.25">
      <c r="A270" s="161" t="s">
        <v>49</v>
      </c>
      <c r="B270" s="161">
        <v>1320220050</v>
      </c>
      <c r="C270" s="161"/>
      <c r="D270" s="162" t="s">
        <v>133</v>
      </c>
      <c r="E270" s="17">
        <f>E271</f>
        <v>17478.5</v>
      </c>
      <c r="F270" s="17">
        <f t="shared" ref="F270:G271" si="96">F271</f>
        <v>7073.1</v>
      </c>
      <c r="G270" s="17">
        <f t="shared" si="96"/>
        <v>9527.6</v>
      </c>
    </row>
    <row r="271" spans="1:7" ht="31.2" x14ac:dyDescent="0.25">
      <c r="A271" s="161" t="s">
        <v>49</v>
      </c>
      <c r="B271" s="161">
        <v>1320220050</v>
      </c>
      <c r="C271" s="163" t="s">
        <v>69</v>
      </c>
      <c r="D271" s="162" t="s">
        <v>95</v>
      </c>
      <c r="E271" s="17">
        <f>E272</f>
        <v>17478.5</v>
      </c>
      <c r="F271" s="17">
        <f t="shared" si="96"/>
        <v>7073.1</v>
      </c>
      <c r="G271" s="17">
        <f t="shared" si="96"/>
        <v>9527.6</v>
      </c>
    </row>
    <row r="272" spans="1:7" ht="31.2" x14ac:dyDescent="0.25">
      <c r="A272" s="161" t="s">
        <v>49</v>
      </c>
      <c r="B272" s="161">
        <v>1320220050</v>
      </c>
      <c r="C272" s="161">
        <v>240</v>
      </c>
      <c r="D272" s="162" t="s">
        <v>251</v>
      </c>
      <c r="E272" s="17">
        <f>'№ 7 ведом'!F221</f>
        <v>17478.5</v>
      </c>
      <c r="F272" s="17">
        <f>'№ 7 ведом'!G221</f>
        <v>7073.1</v>
      </c>
      <c r="G272" s="17">
        <f>'№ 7 ведом'!H221</f>
        <v>9527.6</v>
      </c>
    </row>
    <row r="273" spans="1:7" x14ac:dyDescent="0.25">
      <c r="A273" s="161" t="s">
        <v>49</v>
      </c>
      <c r="B273" s="161">
        <v>1320220060</v>
      </c>
      <c r="C273" s="161"/>
      <c r="D273" s="162" t="s">
        <v>134</v>
      </c>
      <c r="E273" s="17">
        <f>E274</f>
        <v>1066.4000000000001</v>
      </c>
      <c r="F273" s="17">
        <f t="shared" ref="F273:G274" si="97">F274</f>
        <v>1066.4000000000001</v>
      </c>
      <c r="G273" s="17">
        <f t="shared" si="97"/>
        <v>0</v>
      </c>
    </row>
    <row r="274" spans="1:7" ht="31.2" x14ac:dyDescent="0.25">
      <c r="A274" s="161" t="s">
        <v>49</v>
      </c>
      <c r="B274" s="161">
        <v>1320220060</v>
      </c>
      <c r="C274" s="163" t="s">
        <v>69</v>
      </c>
      <c r="D274" s="162" t="s">
        <v>95</v>
      </c>
      <c r="E274" s="17">
        <f>E275</f>
        <v>1066.4000000000001</v>
      </c>
      <c r="F274" s="17">
        <f t="shared" si="97"/>
        <v>1066.4000000000001</v>
      </c>
      <c r="G274" s="17">
        <f t="shared" si="97"/>
        <v>0</v>
      </c>
    </row>
    <row r="275" spans="1:7" ht="31.2" x14ac:dyDescent="0.25">
      <c r="A275" s="161" t="s">
        <v>49</v>
      </c>
      <c r="B275" s="161">
        <v>1320220060</v>
      </c>
      <c r="C275" s="161">
        <v>240</v>
      </c>
      <c r="D275" s="162" t="s">
        <v>251</v>
      </c>
      <c r="E275" s="17">
        <f>'№ 7 ведом'!F224</f>
        <v>1066.4000000000001</v>
      </c>
      <c r="F275" s="17">
        <f>'№ 7 ведом'!G224</f>
        <v>1066.4000000000001</v>
      </c>
      <c r="G275" s="17">
        <f>'№ 7 ведом'!H224</f>
        <v>0</v>
      </c>
    </row>
    <row r="276" spans="1:7" x14ac:dyDescent="0.25">
      <c r="A276" s="161" t="s">
        <v>49</v>
      </c>
      <c r="B276" s="161">
        <v>1320220070</v>
      </c>
      <c r="C276" s="161"/>
      <c r="D276" s="162" t="s">
        <v>135</v>
      </c>
      <c r="E276" s="17">
        <f>E277</f>
        <v>2068.3000000000002</v>
      </c>
      <c r="F276" s="17">
        <f t="shared" ref="F276:G277" si="98">F277</f>
        <v>2068.3000000000002</v>
      </c>
      <c r="G276" s="17">
        <f t="shared" si="98"/>
        <v>2068.3000000000002</v>
      </c>
    </row>
    <row r="277" spans="1:7" ht="31.2" x14ac:dyDescent="0.25">
      <c r="A277" s="161" t="s">
        <v>49</v>
      </c>
      <c r="B277" s="161">
        <v>1320220070</v>
      </c>
      <c r="C277" s="163" t="s">
        <v>69</v>
      </c>
      <c r="D277" s="162" t="s">
        <v>95</v>
      </c>
      <c r="E277" s="17">
        <f>E278</f>
        <v>2068.3000000000002</v>
      </c>
      <c r="F277" s="17">
        <f t="shared" si="98"/>
        <v>2068.3000000000002</v>
      </c>
      <c r="G277" s="17">
        <f t="shared" si="98"/>
        <v>2068.3000000000002</v>
      </c>
    </row>
    <row r="278" spans="1:7" ht="31.2" x14ac:dyDescent="0.25">
      <c r="A278" s="161" t="s">
        <v>49</v>
      </c>
      <c r="B278" s="161">
        <v>1320220070</v>
      </c>
      <c r="C278" s="161">
        <v>240</v>
      </c>
      <c r="D278" s="162" t="s">
        <v>251</v>
      </c>
      <c r="E278" s="17">
        <f>'№ 7 ведом'!F227</f>
        <v>2068.3000000000002</v>
      </c>
      <c r="F278" s="17">
        <f>'№ 7 ведом'!G227</f>
        <v>2068.3000000000002</v>
      </c>
      <c r="G278" s="17">
        <f>'№ 7 ведом'!H227</f>
        <v>2068.3000000000002</v>
      </c>
    </row>
    <row r="279" spans="1:7" x14ac:dyDescent="0.25">
      <c r="A279" s="161" t="s">
        <v>49</v>
      </c>
      <c r="B279" s="161">
        <v>1320220080</v>
      </c>
      <c r="C279" s="161"/>
      <c r="D279" s="162" t="s">
        <v>136</v>
      </c>
      <c r="E279" s="17">
        <f>E280</f>
        <v>145.9</v>
      </c>
      <c r="F279" s="17">
        <f t="shared" ref="F279:G280" si="99">F280</f>
        <v>145.9</v>
      </c>
      <c r="G279" s="17">
        <f t="shared" si="99"/>
        <v>145.9</v>
      </c>
    </row>
    <row r="280" spans="1:7" ht="31.2" x14ac:dyDescent="0.25">
      <c r="A280" s="161" t="s">
        <v>49</v>
      </c>
      <c r="B280" s="161">
        <v>1320220080</v>
      </c>
      <c r="C280" s="163" t="s">
        <v>69</v>
      </c>
      <c r="D280" s="162" t="s">
        <v>95</v>
      </c>
      <c r="E280" s="17">
        <f>E281</f>
        <v>145.9</v>
      </c>
      <c r="F280" s="17">
        <f t="shared" si="99"/>
        <v>145.9</v>
      </c>
      <c r="G280" s="17">
        <f t="shared" si="99"/>
        <v>145.9</v>
      </c>
    </row>
    <row r="281" spans="1:7" ht="31.2" x14ac:dyDescent="0.25">
      <c r="A281" s="161" t="s">
        <v>49</v>
      </c>
      <c r="B281" s="161">
        <v>1320220080</v>
      </c>
      <c r="C281" s="161">
        <v>240</v>
      </c>
      <c r="D281" s="162" t="s">
        <v>251</v>
      </c>
      <c r="E281" s="17">
        <f>'№ 7 ведом'!F230</f>
        <v>145.9</v>
      </c>
      <c r="F281" s="17">
        <f>'№ 7 ведом'!G230</f>
        <v>145.9</v>
      </c>
      <c r="G281" s="17">
        <f>'№ 7 ведом'!H230</f>
        <v>145.9</v>
      </c>
    </row>
    <row r="282" spans="1:7" x14ac:dyDescent="0.25">
      <c r="A282" s="161" t="s">
        <v>49</v>
      </c>
      <c r="B282" s="161">
        <v>1320220280</v>
      </c>
      <c r="C282" s="161"/>
      <c r="D282" s="162" t="s">
        <v>659</v>
      </c>
      <c r="E282" s="17">
        <f>E283</f>
        <v>129.69999999999999</v>
      </c>
      <c r="F282" s="17">
        <f t="shared" ref="F282:G283" si="100">F283</f>
        <v>0</v>
      </c>
      <c r="G282" s="17">
        <f t="shared" si="100"/>
        <v>0</v>
      </c>
    </row>
    <row r="283" spans="1:7" ht="31.2" x14ac:dyDescent="0.25">
      <c r="A283" s="161" t="s">
        <v>49</v>
      </c>
      <c r="B283" s="161">
        <v>1320220280</v>
      </c>
      <c r="C283" s="163" t="s">
        <v>69</v>
      </c>
      <c r="D283" s="162" t="s">
        <v>95</v>
      </c>
      <c r="E283" s="17">
        <f>E284</f>
        <v>129.69999999999999</v>
      </c>
      <c r="F283" s="17">
        <f t="shared" si="100"/>
        <v>0</v>
      </c>
      <c r="G283" s="17">
        <f t="shared" si="100"/>
        <v>0</v>
      </c>
    </row>
    <row r="284" spans="1:7" ht="31.2" x14ac:dyDescent="0.25">
      <c r="A284" s="161" t="s">
        <v>49</v>
      </c>
      <c r="B284" s="161">
        <v>1320220280</v>
      </c>
      <c r="C284" s="161">
        <v>240</v>
      </c>
      <c r="D284" s="162" t="s">
        <v>251</v>
      </c>
      <c r="E284" s="17">
        <f>'№ 7 ведом'!F233</f>
        <v>129.69999999999999</v>
      </c>
      <c r="F284" s="17">
        <f>'№ 7 ведом'!G233</f>
        <v>0</v>
      </c>
      <c r="G284" s="17">
        <f>'№ 7 ведом'!H233</f>
        <v>0</v>
      </c>
    </row>
    <row r="285" spans="1:7" x14ac:dyDescent="0.25">
      <c r="A285" s="161" t="s">
        <v>49</v>
      </c>
      <c r="B285" s="161" t="s">
        <v>678</v>
      </c>
      <c r="C285" s="161"/>
      <c r="D285" s="162" t="s">
        <v>679</v>
      </c>
      <c r="E285" s="17">
        <f>E286</f>
        <v>70.300000000000011</v>
      </c>
      <c r="F285" s="17">
        <f t="shared" ref="F285:G286" si="101">F286</f>
        <v>0</v>
      </c>
      <c r="G285" s="17">
        <f t="shared" si="101"/>
        <v>0</v>
      </c>
    </row>
    <row r="286" spans="1:7" ht="31.2" x14ac:dyDescent="0.25">
      <c r="A286" s="161" t="s">
        <v>49</v>
      </c>
      <c r="B286" s="161" t="s">
        <v>678</v>
      </c>
      <c r="C286" s="163" t="s">
        <v>69</v>
      </c>
      <c r="D286" s="162" t="s">
        <v>95</v>
      </c>
      <c r="E286" s="17">
        <f>E287</f>
        <v>70.300000000000011</v>
      </c>
      <c r="F286" s="17">
        <f t="shared" si="101"/>
        <v>0</v>
      </c>
      <c r="G286" s="17">
        <f t="shared" si="101"/>
        <v>0</v>
      </c>
    </row>
    <row r="287" spans="1:7" ht="31.2" x14ac:dyDescent="0.25">
      <c r="A287" s="161" t="s">
        <v>49</v>
      </c>
      <c r="B287" s="161" t="s">
        <v>678</v>
      </c>
      <c r="C287" s="161">
        <v>240</v>
      </c>
      <c r="D287" s="162" t="s">
        <v>251</v>
      </c>
      <c r="E287" s="17">
        <f>'№ 7 ведом'!F236</f>
        <v>70.300000000000011</v>
      </c>
      <c r="F287" s="17">
        <f>'№ 7 ведом'!G236</f>
        <v>0</v>
      </c>
      <c r="G287" s="17">
        <f>'№ 7 ведом'!H236</f>
        <v>0</v>
      </c>
    </row>
    <row r="288" spans="1:7" ht="31.2" x14ac:dyDescent="0.25">
      <c r="A288" s="161" t="s">
        <v>49</v>
      </c>
      <c r="B288" s="163">
        <v>1330000000</v>
      </c>
      <c r="C288" s="161"/>
      <c r="D288" s="162" t="s">
        <v>127</v>
      </c>
      <c r="E288" s="17">
        <f>E289</f>
        <v>279.89999999999998</v>
      </c>
      <c r="F288" s="17">
        <f t="shared" ref="F288:G291" si="102">F289</f>
        <v>279.89999999999998</v>
      </c>
      <c r="G288" s="17">
        <f t="shared" si="102"/>
        <v>279.89999999999998</v>
      </c>
    </row>
    <row r="289" spans="1:7" ht="46.8" x14ac:dyDescent="0.25">
      <c r="A289" s="161" t="s">
        <v>49</v>
      </c>
      <c r="B289" s="163">
        <v>1330200000</v>
      </c>
      <c r="C289" s="161"/>
      <c r="D289" s="162" t="s">
        <v>204</v>
      </c>
      <c r="E289" s="17">
        <f>E290</f>
        <v>279.89999999999998</v>
      </c>
      <c r="F289" s="17">
        <f t="shared" si="102"/>
        <v>279.89999999999998</v>
      </c>
      <c r="G289" s="17">
        <f t="shared" si="102"/>
        <v>279.89999999999998</v>
      </c>
    </row>
    <row r="290" spans="1:7" x14ac:dyDescent="0.25">
      <c r="A290" s="161" t="s">
        <v>49</v>
      </c>
      <c r="B290" s="163">
        <v>1330220090</v>
      </c>
      <c r="C290" s="161"/>
      <c r="D290" s="162" t="s">
        <v>137</v>
      </c>
      <c r="E290" s="17">
        <f>E291</f>
        <v>279.89999999999998</v>
      </c>
      <c r="F290" s="17">
        <f t="shared" si="102"/>
        <v>279.89999999999998</v>
      </c>
      <c r="G290" s="17">
        <f t="shared" si="102"/>
        <v>279.89999999999998</v>
      </c>
    </row>
    <row r="291" spans="1:7" ht="31.2" x14ac:dyDescent="0.25">
      <c r="A291" s="161" t="s">
        <v>49</v>
      </c>
      <c r="B291" s="163">
        <v>1330220090</v>
      </c>
      <c r="C291" s="163" t="s">
        <v>69</v>
      </c>
      <c r="D291" s="162" t="s">
        <v>95</v>
      </c>
      <c r="E291" s="17">
        <f>E292</f>
        <v>279.89999999999998</v>
      </c>
      <c r="F291" s="17">
        <f t="shared" si="102"/>
        <v>279.89999999999998</v>
      </c>
      <c r="G291" s="17">
        <f t="shared" si="102"/>
        <v>279.89999999999998</v>
      </c>
    </row>
    <row r="292" spans="1:7" ht="31.2" x14ac:dyDescent="0.25">
      <c r="A292" s="161" t="s">
        <v>49</v>
      </c>
      <c r="B292" s="163">
        <v>1330220090</v>
      </c>
      <c r="C292" s="80">
        <v>240</v>
      </c>
      <c r="D292" s="162" t="s">
        <v>251</v>
      </c>
      <c r="E292" s="17">
        <f>'№ 7 ведом'!F241</f>
        <v>279.89999999999998</v>
      </c>
      <c r="F292" s="17">
        <f>'№ 7 ведом'!G241</f>
        <v>279.89999999999998</v>
      </c>
      <c r="G292" s="17">
        <f>'№ 7 ведом'!H241</f>
        <v>279.89999999999998</v>
      </c>
    </row>
    <row r="293" spans="1:7" x14ac:dyDescent="0.25">
      <c r="A293" s="161" t="s">
        <v>49</v>
      </c>
      <c r="B293" s="163" t="s">
        <v>112</v>
      </c>
      <c r="C293" s="163" t="s">
        <v>66</v>
      </c>
      <c r="D293" s="162" t="s">
        <v>107</v>
      </c>
      <c r="E293" s="17">
        <f>E294</f>
        <v>10</v>
      </c>
      <c r="F293" s="17">
        <f t="shared" ref="F293:G296" si="103">F294</f>
        <v>0</v>
      </c>
      <c r="G293" s="17">
        <f t="shared" si="103"/>
        <v>0</v>
      </c>
    </row>
    <row r="294" spans="1:7" ht="31.2" x14ac:dyDescent="0.25">
      <c r="A294" s="161" t="s">
        <v>49</v>
      </c>
      <c r="B294" s="161">
        <v>9930000000</v>
      </c>
      <c r="C294" s="161"/>
      <c r="D294" s="57" t="s">
        <v>170</v>
      </c>
      <c r="E294" s="17">
        <f>E295</f>
        <v>10</v>
      </c>
      <c r="F294" s="17">
        <f t="shared" si="103"/>
        <v>0</v>
      </c>
      <c r="G294" s="17">
        <f t="shared" si="103"/>
        <v>0</v>
      </c>
    </row>
    <row r="295" spans="1:7" ht="31.2" x14ac:dyDescent="0.25">
      <c r="A295" s="161" t="s">
        <v>49</v>
      </c>
      <c r="B295" s="161">
        <v>9930020490</v>
      </c>
      <c r="C295" s="161"/>
      <c r="D295" s="57" t="s">
        <v>660</v>
      </c>
      <c r="E295" s="17">
        <f>E296</f>
        <v>10</v>
      </c>
      <c r="F295" s="17">
        <f t="shared" si="103"/>
        <v>0</v>
      </c>
      <c r="G295" s="17">
        <f t="shared" si="103"/>
        <v>0</v>
      </c>
    </row>
    <row r="296" spans="1:7" x14ac:dyDescent="0.25">
      <c r="A296" s="161" t="s">
        <v>49</v>
      </c>
      <c r="B296" s="161">
        <v>9930020490</v>
      </c>
      <c r="C296" s="11" t="s">
        <v>70</v>
      </c>
      <c r="D296" s="43" t="s">
        <v>71</v>
      </c>
      <c r="E296" s="17">
        <f>E297</f>
        <v>10</v>
      </c>
      <c r="F296" s="17">
        <f t="shared" si="103"/>
        <v>0</v>
      </c>
      <c r="G296" s="17">
        <f t="shared" si="103"/>
        <v>0</v>
      </c>
    </row>
    <row r="297" spans="1:7" x14ac:dyDescent="0.25">
      <c r="A297" s="161" t="s">
        <v>49</v>
      </c>
      <c r="B297" s="161">
        <v>9930020490</v>
      </c>
      <c r="C297" s="1" t="s">
        <v>661</v>
      </c>
      <c r="D297" s="61" t="s">
        <v>662</v>
      </c>
      <c r="E297" s="17">
        <f>'№ 7 ведом'!F246</f>
        <v>10</v>
      </c>
      <c r="F297" s="17">
        <f>'№ 7 ведом'!G246</f>
        <v>0</v>
      </c>
      <c r="G297" s="17">
        <f>'№ 7 ведом'!H246</f>
        <v>0</v>
      </c>
    </row>
    <row r="298" spans="1:7" x14ac:dyDescent="0.25">
      <c r="A298" s="4" t="s">
        <v>37</v>
      </c>
      <c r="B298" s="4" t="s">
        <v>66</v>
      </c>
      <c r="C298" s="81" t="s">
        <v>66</v>
      </c>
      <c r="D298" s="54" t="s">
        <v>29</v>
      </c>
      <c r="E298" s="62">
        <f>E299+E330+E408+E444+E382+E401</f>
        <v>558371.5</v>
      </c>
      <c r="F298" s="62">
        <f>F299+F330+F408+F444+F382+F401</f>
        <v>550234</v>
      </c>
      <c r="G298" s="62">
        <f>G299+G330+G408+G444+G382+G401</f>
        <v>550011.6</v>
      </c>
    </row>
    <row r="299" spans="1:7" x14ac:dyDescent="0.25">
      <c r="A299" s="164" t="s">
        <v>50</v>
      </c>
      <c r="B299" s="164" t="s">
        <v>66</v>
      </c>
      <c r="C299" s="159" t="s">
        <v>66</v>
      </c>
      <c r="D299" s="50" t="s">
        <v>10</v>
      </c>
      <c r="E299" s="17">
        <f>E300+E316</f>
        <v>218505.7</v>
      </c>
      <c r="F299" s="17">
        <f>F300+F316</f>
        <v>212473.90000000002</v>
      </c>
      <c r="G299" s="17">
        <f>G300+G316</f>
        <v>212473.90000000002</v>
      </c>
    </row>
    <row r="300" spans="1:7" ht="31.2" x14ac:dyDescent="0.25">
      <c r="A300" s="161" t="s">
        <v>50</v>
      </c>
      <c r="B300" s="163">
        <v>1100000000</v>
      </c>
      <c r="C300" s="161"/>
      <c r="D300" s="162" t="s">
        <v>197</v>
      </c>
      <c r="E300" s="17">
        <f>E301</f>
        <v>213066.5</v>
      </c>
      <c r="F300" s="17">
        <f t="shared" ref="F300:G300" si="104">F301</f>
        <v>207463.7</v>
      </c>
      <c r="G300" s="17">
        <f t="shared" si="104"/>
        <v>207463.7</v>
      </c>
    </row>
    <row r="301" spans="1:7" x14ac:dyDescent="0.25">
      <c r="A301" s="161" t="s">
        <v>50</v>
      </c>
      <c r="B301" s="161">
        <v>1110000000</v>
      </c>
      <c r="C301" s="161"/>
      <c r="D301" s="50" t="s">
        <v>180</v>
      </c>
      <c r="E301" s="17">
        <f>E302+E309</f>
        <v>213066.5</v>
      </c>
      <c r="F301" s="17">
        <f t="shared" ref="F301:G301" si="105">F302+F309</f>
        <v>207463.7</v>
      </c>
      <c r="G301" s="17">
        <f t="shared" si="105"/>
        <v>207463.7</v>
      </c>
    </row>
    <row r="302" spans="1:7" ht="46.8" x14ac:dyDescent="0.25">
      <c r="A302" s="161" t="s">
        <v>50</v>
      </c>
      <c r="B302" s="161">
        <v>1110100000</v>
      </c>
      <c r="C302" s="25"/>
      <c r="D302" s="50" t="s">
        <v>181</v>
      </c>
      <c r="E302" s="17">
        <f>E306+E303</f>
        <v>207121.2</v>
      </c>
      <c r="F302" s="17">
        <f t="shared" ref="F302:G302" si="106">F306+F303</f>
        <v>207463.7</v>
      </c>
      <c r="G302" s="17">
        <f t="shared" si="106"/>
        <v>207463.7</v>
      </c>
    </row>
    <row r="303" spans="1:7" ht="46.8" x14ac:dyDescent="0.25">
      <c r="A303" s="2" t="s">
        <v>50</v>
      </c>
      <c r="B303" s="10" t="s">
        <v>183</v>
      </c>
      <c r="C303" s="11"/>
      <c r="D303" s="43" t="s">
        <v>105</v>
      </c>
      <c r="E303" s="17">
        <f>E304</f>
        <v>108604.6</v>
      </c>
      <c r="F303" s="17">
        <f t="shared" ref="F303:G304" si="107">F304</f>
        <v>108604.6</v>
      </c>
      <c r="G303" s="17">
        <f t="shared" si="107"/>
        <v>108604.6</v>
      </c>
    </row>
    <row r="304" spans="1:7" ht="31.2" x14ac:dyDescent="0.25">
      <c r="A304" s="2" t="s">
        <v>50</v>
      </c>
      <c r="B304" s="10" t="s">
        <v>183</v>
      </c>
      <c r="C304" s="163" t="s">
        <v>97</v>
      </c>
      <c r="D304" s="162" t="s">
        <v>98</v>
      </c>
      <c r="E304" s="17">
        <f>E305</f>
        <v>108604.6</v>
      </c>
      <c r="F304" s="17">
        <f t="shared" si="107"/>
        <v>108604.6</v>
      </c>
      <c r="G304" s="17">
        <f t="shared" si="107"/>
        <v>108604.6</v>
      </c>
    </row>
    <row r="305" spans="1:7" x14ac:dyDescent="0.25">
      <c r="A305" s="2" t="s">
        <v>50</v>
      </c>
      <c r="B305" s="10" t="s">
        <v>183</v>
      </c>
      <c r="C305" s="161">
        <v>610</v>
      </c>
      <c r="D305" s="162" t="s">
        <v>106</v>
      </c>
      <c r="E305" s="17">
        <f>'№ 7 ведом'!F545</f>
        <v>108604.6</v>
      </c>
      <c r="F305" s="17">
        <f>'№ 7 ведом'!G545</f>
        <v>108604.6</v>
      </c>
      <c r="G305" s="17">
        <f>'№ 7 ведом'!H545</f>
        <v>108604.6</v>
      </c>
    </row>
    <row r="306" spans="1:7" ht="31.2" x14ac:dyDescent="0.25">
      <c r="A306" s="2" t="s">
        <v>50</v>
      </c>
      <c r="B306" s="10" t="s">
        <v>182</v>
      </c>
      <c r="C306" s="10"/>
      <c r="D306" s="43" t="s">
        <v>126</v>
      </c>
      <c r="E306" s="17">
        <f>E307</f>
        <v>98516.6</v>
      </c>
      <c r="F306" s="17">
        <f t="shared" ref="F306:G307" si="108">F307</f>
        <v>98859.1</v>
      </c>
      <c r="G306" s="17">
        <f t="shared" si="108"/>
        <v>98859.1</v>
      </c>
    </row>
    <row r="307" spans="1:7" ht="31.2" x14ac:dyDescent="0.25">
      <c r="A307" s="2" t="s">
        <v>50</v>
      </c>
      <c r="B307" s="10" t="s">
        <v>182</v>
      </c>
      <c r="C307" s="163" t="s">
        <v>97</v>
      </c>
      <c r="D307" s="162" t="s">
        <v>98</v>
      </c>
      <c r="E307" s="17">
        <f>E308</f>
        <v>98516.6</v>
      </c>
      <c r="F307" s="17">
        <f t="shared" si="108"/>
        <v>98859.1</v>
      </c>
      <c r="G307" s="17">
        <f t="shared" si="108"/>
        <v>98859.1</v>
      </c>
    </row>
    <row r="308" spans="1:7" x14ac:dyDescent="0.25">
      <c r="A308" s="2" t="s">
        <v>50</v>
      </c>
      <c r="B308" s="10" t="s">
        <v>182</v>
      </c>
      <c r="C308" s="161">
        <v>610</v>
      </c>
      <c r="D308" s="162" t="s">
        <v>106</v>
      </c>
      <c r="E308" s="17">
        <f>'№ 7 ведом'!F548</f>
        <v>98516.6</v>
      </c>
      <c r="F308" s="17">
        <f>'№ 7 ведом'!G548</f>
        <v>98859.1</v>
      </c>
      <c r="G308" s="17">
        <f>'№ 7 ведом'!H548</f>
        <v>98859.1</v>
      </c>
    </row>
    <row r="309" spans="1:7" ht="78" x14ac:dyDescent="0.25">
      <c r="A309" s="2" t="s">
        <v>50</v>
      </c>
      <c r="B309" s="161">
        <v>1110700000</v>
      </c>
      <c r="C309" s="161"/>
      <c r="D309" s="57" t="s">
        <v>306</v>
      </c>
      <c r="E309" s="17">
        <f>E313+E310</f>
        <v>5945.2999999999993</v>
      </c>
      <c r="F309" s="17">
        <f>F313+F310</f>
        <v>0</v>
      </c>
      <c r="G309" s="17">
        <f>G313+G310</f>
        <v>0</v>
      </c>
    </row>
    <row r="310" spans="1:7" ht="46.8" x14ac:dyDescent="0.25">
      <c r="A310" s="169" t="s">
        <v>50</v>
      </c>
      <c r="B310" s="101" t="s">
        <v>339</v>
      </c>
      <c r="C310" s="102"/>
      <c r="D310" s="103" t="s">
        <v>340</v>
      </c>
      <c r="E310" s="17">
        <f>E311</f>
        <v>4416.2</v>
      </c>
      <c r="F310" s="17">
        <f t="shared" ref="F310:G311" si="109">F311</f>
        <v>0</v>
      </c>
      <c r="G310" s="17">
        <f t="shared" si="109"/>
        <v>0</v>
      </c>
    </row>
    <row r="311" spans="1:7" ht="31.2" x14ac:dyDescent="0.25">
      <c r="A311" s="169" t="s">
        <v>50</v>
      </c>
      <c r="B311" s="101" t="s">
        <v>339</v>
      </c>
      <c r="C311" s="104">
        <v>600</v>
      </c>
      <c r="D311" s="103" t="s">
        <v>98</v>
      </c>
      <c r="E311" s="17">
        <f>E312</f>
        <v>4416.2</v>
      </c>
      <c r="F311" s="17">
        <f t="shared" si="109"/>
        <v>0</v>
      </c>
      <c r="G311" s="17">
        <f t="shared" si="109"/>
        <v>0</v>
      </c>
    </row>
    <row r="312" spans="1:7" x14ac:dyDescent="0.25">
      <c r="A312" s="169" t="s">
        <v>50</v>
      </c>
      <c r="B312" s="101" t="s">
        <v>339</v>
      </c>
      <c r="C312" s="102">
        <v>610</v>
      </c>
      <c r="D312" s="103" t="s">
        <v>106</v>
      </c>
      <c r="E312" s="17">
        <f>'№ 7 ведом'!F552</f>
        <v>4416.2</v>
      </c>
      <c r="F312" s="17">
        <f>'№ 7 ведом'!G552</f>
        <v>0</v>
      </c>
      <c r="G312" s="17">
        <f>'№ 7 ведом'!H552</f>
        <v>0</v>
      </c>
    </row>
    <row r="313" spans="1:7" ht="46.8" x14ac:dyDescent="0.25">
      <c r="A313" s="2" t="s">
        <v>50</v>
      </c>
      <c r="B313" s="101" t="s">
        <v>317</v>
      </c>
      <c r="C313" s="102"/>
      <c r="D313" s="103" t="s">
        <v>318</v>
      </c>
      <c r="E313" s="17">
        <f>E314</f>
        <v>1529.1</v>
      </c>
      <c r="F313" s="17">
        <f t="shared" ref="F313:G314" si="110">F314</f>
        <v>0</v>
      </c>
      <c r="G313" s="17">
        <f t="shared" si="110"/>
        <v>0</v>
      </c>
    </row>
    <row r="314" spans="1:7" ht="31.2" x14ac:dyDescent="0.25">
      <c r="A314" s="2" t="s">
        <v>50</v>
      </c>
      <c r="B314" s="101" t="s">
        <v>317</v>
      </c>
      <c r="C314" s="104">
        <v>600</v>
      </c>
      <c r="D314" s="103" t="s">
        <v>98</v>
      </c>
      <c r="E314" s="17">
        <f>E315</f>
        <v>1529.1</v>
      </c>
      <c r="F314" s="17">
        <f t="shared" si="110"/>
        <v>0</v>
      </c>
      <c r="G314" s="17">
        <f t="shared" si="110"/>
        <v>0</v>
      </c>
    </row>
    <row r="315" spans="1:7" x14ac:dyDescent="0.25">
      <c r="A315" s="2" t="s">
        <v>50</v>
      </c>
      <c r="B315" s="101" t="s">
        <v>317</v>
      </c>
      <c r="C315" s="102">
        <v>610</v>
      </c>
      <c r="D315" s="103" t="s">
        <v>106</v>
      </c>
      <c r="E315" s="170">
        <f>'№ 7 ведом'!F555</f>
        <v>1529.1</v>
      </c>
      <c r="F315" s="170">
        <f>'№ 7 ведом'!G555</f>
        <v>0</v>
      </c>
      <c r="G315" s="170">
        <f>'№ 7 ведом'!H555</f>
        <v>0</v>
      </c>
    </row>
    <row r="316" spans="1:7" ht="31.2" x14ac:dyDescent="0.25">
      <c r="A316" s="169" t="s">
        <v>50</v>
      </c>
      <c r="B316" s="163">
        <v>1500000000</v>
      </c>
      <c r="C316" s="161"/>
      <c r="D316" s="162" t="s">
        <v>193</v>
      </c>
      <c r="E316" s="170">
        <f>E321+E317</f>
        <v>5439.2</v>
      </c>
      <c r="F316" s="170">
        <f>F321+F317</f>
        <v>5010.2</v>
      </c>
      <c r="G316" s="170">
        <f>G321+G317</f>
        <v>5010.2</v>
      </c>
    </row>
    <row r="317" spans="1:7" ht="62.4" x14ac:dyDescent="0.25">
      <c r="A317" s="169" t="s">
        <v>50</v>
      </c>
      <c r="B317" s="161">
        <v>1520100000</v>
      </c>
      <c r="C317" s="161"/>
      <c r="D317" s="57" t="s">
        <v>665</v>
      </c>
      <c r="E317" s="170">
        <f>E318</f>
        <v>42</v>
      </c>
      <c r="F317" s="170">
        <f t="shared" ref="F317:G319" si="111">F318</f>
        <v>0</v>
      </c>
      <c r="G317" s="170">
        <f t="shared" si="111"/>
        <v>0</v>
      </c>
    </row>
    <row r="318" spans="1:7" ht="31.2" x14ac:dyDescent="0.25">
      <c r="A318" s="169" t="s">
        <v>50</v>
      </c>
      <c r="B318" s="10" t="s">
        <v>666</v>
      </c>
      <c r="C318" s="161"/>
      <c r="D318" s="57" t="s">
        <v>667</v>
      </c>
      <c r="E318" s="170">
        <f>E319</f>
        <v>42</v>
      </c>
      <c r="F318" s="170">
        <f t="shared" si="111"/>
        <v>0</v>
      </c>
      <c r="G318" s="170">
        <f t="shared" si="111"/>
        <v>0</v>
      </c>
    </row>
    <row r="319" spans="1:7" ht="31.2" x14ac:dyDescent="0.25">
      <c r="A319" s="169" t="s">
        <v>50</v>
      </c>
      <c r="B319" s="10" t="s">
        <v>666</v>
      </c>
      <c r="C319" s="163" t="s">
        <v>97</v>
      </c>
      <c r="D319" s="57" t="s">
        <v>98</v>
      </c>
      <c r="E319" s="170">
        <f>E320</f>
        <v>42</v>
      </c>
      <c r="F319" s="170">
        <f t="shared" si="111"/>
        <v>0</v>
      </c>
      <c r="G319" s="170">
        <f t="shared" si="111"/>
        <v>0</v>
      </c>
    </row>
    <row r="320" spans="1:7" x14ac:dyDescent="0.25">
      <c r="A320" s="169" t="s">
        <v>50</v>
      </c>
      <c r="B320" s="10" t="s">
        <v>666</v>
      </c>
      <c r="C320" s="161">
        <v>610</v>
      </c>
      <c r="D320" s="57" t="s">
        <v>106</v>
      </c>
      <c r="E320" s="170">
        <f>'№ 7 ведом'!F561</f>
        <v>42</v>
      </c>
      <c r="F320" s="170">
        <f>'№ 7 ведом'!G561</f>
        <v>0</v>
      </c>
      <c r="G320" s="170">
        <f>'№ 7 ведом'!H561</f>
        <v>0</v>
      </c>
    </row>
    <row r="321" spans="1:7" ht="31.2" x14ac:dyDescent="0.25">
      <c r="A321" s="169" t="s">
        <v>50</v>
      </c>
      <c r="B321" s="163">
        <v>1520000000</v>
      </c>
      <c r="C321" s="161"/>
      <c r="D321" s="162" t="s">
        <v>301</v>
      </c>
      <c r="E321" s="170">
        <f>E326+E322</f>
        <v>5397.2</v>
      </c>
      <c r="F321" s="170">
        <f t="shared" ref="F321:G321" si="112">F326+F322</f>
        <v>5010.2</v>
      </c>
      <c r="G321" s="170">
        <f t="shared" si="112"/>
        <v>5010.2</v>
      </c>
    </row>
    <row r="322" spans="1:7" ht="46.8" x14ac:dyDescent="0.25">
      <c r="A322" s="169" t="s">
        <v>50</v>
      </c>
      <c r="B322" s="163">
        <v>1520200000</v>
      </c>
      <c r="C322" s="161"/>
      <c r="D322" s="162" t="s">
        <v>668</v>
      </c>
      <c r="E322" s="170">
        <f>E323</f>
        <v>429</v>
      </c>
      <c r="F322" s="170">
        <f t="shared" ref="F322:G324" si="113">F323</f>
        <v>0</v>
      </c>
      <c r="G322" s="170">
        <f t="shared" si="113"/>
        <v>0</v>
      </c>
    </row>
    <row r="323" spans="1:7" ht="46.8" x14ac:dyDescent="0.25">
      <c r="A323" s="169" t="s">
        <v>50</v>
      </c>
      <c r="B323" s="163" t="s">
        <v>669</v>
      </c>
      <c r="C323" s="161"/>
      <c r="D323" s="103" t="s">
        <v>318</v>
      </c>
      <c r="E323" s="170">
        <f>E324</f>
        <v>429</v>
      </c>
      <c r="F323" s="170">
        <f t="shared" si="113"/>
        <v>0</v>
      </c>
      <c r="G323" s="170">
        <f t="shared" si="113"/>
        <v>0</v>
      </c>
    </row>
    <row r="324" spans="1:7" ht="31.2" x14ac:dyDescent="0.25">
      <c r="A324" s="169" t="s">
        <v>50</v>
      </c>
      <c r="B324" s="163" t="s">
        <v>669</v>
      </c>
      <c r="C324" s="104">
        <v>600</v>
      </c>
      <c r="D324" s="103" t="s">
        <v>98</v>
      </c>
      <c r="E324" s="170">
        <f>E325</f>
        <v>429</v>
      </c>
      <c r="F324" s="170">
        <f t="shared" si="113"/>
        <v>0</v>
      </c>
      <c r="G324" s="170">
        <f t="shared" si="113"/>
        <v>0</v>
      </c>
    </row>
    <row r="325" spans="1:7" x14ac:dyDescent="0.25">
      <c r="A325" s="169" t="s">
        <v>50</v>
      </c>
      <c r="B325" s="163" t="s">
        <v>669</v>
      </c>
      <c r="C325" s="102">
        <v>610</v>
      </c>
      <c r="D325" s="103" t="s">
        <v>106</v>
      </c>
      <c r="E325" s="170">
        <f>'№ 7 ведом'!F565</f>
        <v>429</v>
      </c>
      <c r="F325" s="170">
        <f>'№ 7 ведом'!G565</f>
        <v>0</v>
      </c>
      <c r="G325" s="170">
        <f>'№ 7 ведом'!H565</f>
        <v>0</v>
      </c>
    </row>
    <row r="326" spans="1:7" ht="46.8" x14ac:dyDescent="0.25">
      <c r="A326" s="169" t="s">
        <v>50</v>
      </c>
      <c r="B326" s="163">
        <v>1520300000</v>
      </c>
      <c r="C326" s="161"/>
      <c r="D326" s="162" t="s">
        <v>364</v>
      </c>
      <c r="E326" s="170">
        <f>E327</f>
        <v>4968.2</v>
      </c>
      <c r="F326" s="170">
        <f t="shared" ref="F326:G328" si="114">F327</f>
        <v>5010.2</v>
      </c>
      <c r="G326" s="170">
        <f t="shared" si="114"/>
        <v>5010.2</v>
      </c>
    </row>
    <row r="327" spans="1:7" x14ac:dyDescent="0.25">
      <c r="A327" s="169" t="s">
        <v>50</v>
      </c>
      <c r="B327" s="163">
        <v>1520320200</v>
      </c>
      <c r="C327" s="161"/>
      <c r="D327" s="57" t="s">
        <v>365</v>
      </c>
      <c r="E327" s="170">
        <f>E328</f>
        <v>4968.2</v>
      </c>
      <c r="F327" s="170">
        <f t="shared" si="114"/>
        <v>5010.2</v>
      </c>
      <c r="G327" s="170">
        <f t="shared" si="114"/>
        <v>5010.2</v>
      </c>
    </row>
    <row r="328" spans="1:7" ht="31.2" x14ac:dyDescent="0.25">
      <c r="A328" s="169" t="s">
        <v>50</v>
      </c>
      <c r="B328" s="163">
        <v>1520320200</v>
      </c>
      <c r="C328" s="163" t="s">
        <v>97</v>
      </c>
      <c r="D328" s="57" t="s">
        <v>98</v>
      </c>
      <c r="E328" s="170">
        <f>E329</f>
        <v>4968.2</v>
      </c>
      <c r="F328" s="170">
        <f t="shared" si="114"/>
        <v>5010.2</v>
      </c>
      <c r="G328" s="170">
        <f t="shared" si="114"/>
        <v>5010.2</v>
      </c>
    </row>
    <row r="329" spans="1:7" x14ac:dyDescent="0.25">
      <c r="A329" s="169" t="s">
        <v>50</v>
      </c>
      <c r="B329" s="163">
        <v>1520320200</v>
      </c>
      <c r="C329" s="161">
        <v>610</v>
      </c>
      <c r="D329" s="57" t="s">
        <v>106</v>
      </c>
      <c r="E329" s="170">
        <f>'№ 7 ведом'!F569</f>
        <v>4968.2</v>
      </c>
      <c r="F329" s="170">
        <f>'№ 7 ведом'!G569</f>
        <v>5010.2</v>
      </c>
      <c r="G329" s="170">
        <f>'№ 7 ведом'!H569</f>
        <v>5010.2</v>
      </c>
    </row>
    <row r="330" spans="1:7" x14ac:dyDescent="0.25">
      <c r="A330" s="161" t="s">
        <v>51</v>
      </c>
      <c r="B330" s="161" t="s">
        <v>66</v>
      </c>
      <c r="C330" s="161" t="s">
        <v>66</v>
      </c>
      <c r="D330" s="50" t="s">
        <v>11</v>
      </c>
      <c r="E330" s="17">
        <f>E331+E371+E377</f>
        <v>294706.99999999994</v>
      </c>
      <c r="F330" s="17">
        <f t="shared" ref="F330:G330" si="115">F331+F371+F377</f>
        <v>292601.3</v>
      </c>
      <c r="G330" s="17">
        <f t="shared" si="115"/>
        <v>292378.89999999997</v>
      </c>
    </row>
    <row r="331" spans="1:7" ht="46.8" x14ac:dyDescent="0.25">
      <c r="A331" s="161" t="s">
        <v>51</v>
      </c>
      <c r="B331" s="163">
        <v>1100000000</v>
      </c>
      <c r="C331" s="161"/>
      <c r="D331" s="162" t="s">
        <v>197</v>
      </c>
      <c r="E331" s="17">
        <f>E332+E363</f>
        <v>289707.89999999997</v>
      </c>
      <c r="F331" s="17">
        <f>F332+F363</f>
        <v>288330.3</v>
      </c>
      <c r="G331" s="17">
        <f>G332+G363</f>
        <v>288107.89999999997</v>
      </c>
    </row>
    <row r="332" spans="1:7" x14ac:dyDescent="0.25">
      <c r="A332" s="161" t="s">
        <v>51</v>
      </c>
      <c r="B332" s="161">
        <v>1110000000</v>
      </c>
      <c r="C332" s="161"/>
      <c r="D332" s="50" t="s">
        <v>180</v>
      </c>
      <c r="E332" s="17">
        <f>E333+E340+E351+E355+E359+E344</f>
        <v>289578.19999999995</v>
      </c>
      <c r="F332" s="17">
        <f>F333+F340+F351+F355+F359+F344</f>
        <v>288200.59999999998</v>
      </c>
      <c r="G332" s="17">
        <f>G333+G340+G351+G355+G359+G344</f>
        <v>287978.19999999995</v>
      </c>
    </row>
    <row r="333" spans="1:7" ht="46.8" x14ac:dyDescent="0.25">
      <c r="A333" s="161" t="s">
        <v>51</v>
      </c>
      <c r="B333" s="161">
        <v>1110100000</v>
      </c>
      <c r="C333" s="25"/>
      <c r="D333" s="50" t="s">
        <v>181</v>
      </c>
      <c r="E333" s="17">
        <f>E337+E334</f>
        <v>248349.19999999998</v>
      </c>
      <c r="F333" s="17">
        <f t="shared" ref="F333:G333" si="116">F337+F334</f>
        <v>248755.9</v>
      </c>
      <c r="G333" s="17">
        <f t="shared" si="116"/>
        <v>248755.9</v>
      </c>
    </row>
    <row r="334" spans="1:7" ht="93.6" x14ac:dyDescent="0.25">
      <c r="A334" s="161" t="s">
        <v>51</v>
      </c>
      <c r="B334" s="161">
        <v>1110110750</v>
      </c>
      <c r="C334" s="161"/>
      <c r="D334" s="50" t="s">
        <v>184</v>
      </c>
      <c r="E334" s="17">
        <f>E335</f>
        <v>208042.3</v>
      </c>
      <c r="F334" s="17">
        <f t="shared" ref="F334:G335" si="117">F335</f>
        <v>208042.3</v>
      </c>
      <c r="G334" s="17">
        <f t="shared" si="117"/>
        <v>208042.3</v>
      </c>
    </row>
    <row r="335" spans="1:7" ht="31.2" x14ac:dyDescent="0.25">
      <c r="A335" s="161" t="s">
        <v>51</v>
      </c>
      <c r="B335" s="161">
        <v>1110110750</v>
      </c>
      <c r="C335" s="163" t="s">
        <v>97</v>
      </c>
      <c r="D335" s="162" t="s">
        <v>98</v>
      </c>
      <c r="E335" s="17">
        <f>E336</f>
        <v>208042.3</v>
      </c>
      <c r="F335" s="17">
        <f t="shared" si="117"/>
        <v>208042.3</v>
      </c>
      <c r="G335" s="17">
        <f t="shared" si="117"/>
        <v>208042.3</v>
      </c>
    </row>
    <row r="336" spans="1:7" x14ac:dyDescent="0.25">
      <c r="A336" s="161" t="s">
        <v>51</v>
      </c>
      <c r="B336" s="161">
        <v>1110110750</v>
      </c>
      <c r="C336" s="161">
        <v>610</v>
      </c>
      <c r="D336" s="162" t="s">
        <v>106</v>
      </c>
      <c r="E336" s="17">
        <f>'№ 7 ведом'!F576</f>
        <v>208042.3</v>
      </c>
      <c r="F336" s="17">
        <f>'№ 7 ведом'!G576</f>
        <v>208042.3</v>
      </c>
      <c r="G336" s="17">
        <f>'№ 7 ведом'!H576</f>
        <v>208042.3</v>
      </c>
    </row>
    <row r="337" spans="1:7" ht="31.2" x14ac:dyDescent="0.25">
      <c r="A337" s="161" t="s">
        <v>51</v>
      </c>
      <c r="B337" s="10" t="s">
        <v>182</v>
      </c>
      <c r="C337" s="10"/>
      <c r="D337" s="43" t="s">
        <v>126</v>
      </c>
      <c r="E337" s="17">
        <f>E338</f>
        <v>40306.9</v>
      </c>
      <c r="F337" s="17">
        <f t="shared" ref="F337:G338" si="118">F338</f>
        <v>40713.599999999999</v>
      </c>
      <c r="G337" s="17">
        <f t="shared" si="118"/>
        <v>40713.599999999999</v>
      </c>
    </row>
    <row r="338" spans="1:7" ht="31.2" x14ac:dyDescent="0.25">
      <c r="A338" s="161" t="s">
        <v>51</v>
      </c>
      <c r="B338" s="10" t="s">
        <v>182</v>
      </c>
      <c r="C338" s="163" t="s">
        <v>97</v>
      </c>
      <c r="D338" s="162" t="s">
        <v>98</v>
      </c>
      <c r="E338" s="17">
        <f>E339</f>
        <v>40306.9</v>
      </c>
      <c r="F338" s="17">
        <f t="shared" si="118"/>
        <v>40713.599999999999</v>
      </c>
      <c r="G338" s="17">
        <f t="shared" si="118"/>
        <v>40713.599999999999</v>
      </c>
    </row>
    <row r="339" spans="1:7" x14ac:dyDescent="0.25">
      <c r="A339" s="161" t="s">
        <v>51</v>
      </c>
      <c r="B339" s="10" t="s">
        <v>182</v>
      </c>
      <c r="C339" s="161">
        <v>610</v>
      </c>
      <c r="D339" s="162" t="s">
        <v>106</v>
      </c>
      <c r="E339" s="17">
        <f>'№ 7 ведом'!F579</f>
        <v>40306.9</v>
      </c>
      <c r="F339" s="17">
        <f>'№ 7 ведом'!G579</f>
        <v>40713.599999999999</v>
      </c>
      <c r="G339" s="17">
        <f>'№ 7 ведом'!H579</f>
        <v>40713.599999999999</v>
      </c>
    </row>
    <row r="340" spans="1:7" ht="31.2" x14ac:dyDescent="0.25">
      <c r="A340" s="161" t="s">
        <v>51</v>
      </c>
      <c r="B340" s="161">
        <v>1110300000</v>
      </c>
      <c r="C340" s="161"/>
      <c r="D340" s="50" t="s">
        <v>185</v>
      </c>
      <c r="E340" s="17">
        <f>E341</f>
        <v>22884.300000000003</v>
      </c>
      <c r="F340" s="17">
        <f t="shared" ref="F340:G340" si="119">F341</f>
        <v>23995.1</v>
      </c>
      <c r="G340" s="17">
        <f t="shared" si="119"/>
        <v>23772.7</v>
      </c>
    </row>
    <row r="341" spans="1:7" ht="46.8" x14ac:dyDescent="0.25">
      <c r="A341" s="161" t="s">
        <v>51</v>
      </c>
      <c r="B341" s="161" t="s">
        <v>341</v>
      </c>
      <c r="C341" s="161"/>
      <c r="D341" s="162" t="s">
        <v>343</v>
      </c>
      <c r="E341" s="17">
        <f>E342</f>
        <v>22884.300000000003</v>
      </c>
      <c r="F341" s="17">
        <f t="shared" ref="F341:G342" si="120">F342</f>
        <v>23995.1</v>
      </c>
      <c r="G341" s="17">
        <f t="shared" si="120"/>
        <v>23772.7</v>
      </c>
    </row>
    <row r="342" spans="1:7" ht="31.2" x14ac:dyDescent="0.25">
      <c r="A342" s="161" t="s">
        <v>51</v>
      </c>
      <c r="B342" s="161" t="s">
        <v>341</v>
      </c>
      <c r="C342" s="163" t="s">
        <v>97</v>
      </c>
      <c r="D342" s="162" t="s">
        <v>98</v>
      </c>
      <c r="E342" s="17">
        <f>E343</f>
        <v>22884.300000000003</v>
      </c>
      <c r="F342" s="17">
        <f t="shared" si="120"/>
        <v>23995.1</v>
      </c>
      <c r="G342" s="17">
        <f t="shared" si="120"/>
        <v>23772.7</v>
      </c>
    </row>
    <row r="343" spans="1:7" x14ac:dyDescent="0.25">
      <c r="A343" s="161" t="s">
        <v>51</v>
      </c>
      <c r="B343" s="161" t="s">
        <v>341</v>
      </c>
      <c r="C343" s="161">
        <v>610</v>
      </c>
      <c r="D343" s="162" t="s">
        <v>106</v>
      </c>
      <c r="E343" s="17">
        <f>'№ 7 ведом'!F583</f>
        <v>22884.300000000003</v>
      </c>
      <c r="F343" s="17">
        <f>'№ 7 ведом'!G583</f>
        <v>23995.1</v>
      </c>
      <c r="G343" s="17">
        <f>'№ 7 ведом'!H583</f>
        <v>23772.7</v>
      </c>
    </row>
    <row r="344" spans="1:7" ht="78" x14ac:dyDescent="0.25">
      <c r="A344" s="161" t="s">
        <v>51</v>
      </c>
      <c r="B344" s="161">
        <v>1110700000</v>
      </c>
      <c r="C344" s="161"/>
      <c r="D344" s="162" t="s">
        <v>306</v>
      </c>
      <c r="E344" s="17">
        <f>E348+E345</f>
        <v>2483.1</v>
      </c>
      <c r="F344" s="17">
        <f t="shared" ref="F344:G344" si="121">F348+F345</f>
        <v>0</v>
      </c>
      <c r="G344" s="17">
        <f t="shared" si="121"/>
        <v>0</v>
      </c>
    </row>
    <row r="345" spans="1:7" ht="31.2" x14ac:dyDescent="0.25">
      <c r="A345" s="161" t="s">
        <v>51</v>
      </c>
      <c r="B345" s="10" t="s">
        <v>677</v>
      </c>
      <c r="C345" s="161"/>
      <c r="D345" s="57" t="s">
        <v>658</v>
      </c>
      <c r="E345" s="17">
        <f>E346</f>
        <v>631.1</v>
      </c>
      <c r="F345" s="17">
        <f t="shared" ref="F345:G346" si="122">F346</f>
        <v>0</v>
      </c>
      <c r="G345" s="17">
        <f t="shared" si="122"/>
        <v>0</v>
      </c>
    </row>
    <row r="346" spans="1:7" ht="31.2" x14ac:dyDescent="0.25">
      <c r="A346" s="161" t="s">
        <v>51</v>
      </c>
      <c r="B346" s="10" t="s">
        <v>677</v>
      </c>
      <c r="C346" s="163" t="s">
        <v>97</v>
      </c>
      <c r="D346" s="162" t="s">
        <v>98</v>
      </c>
      <c r="E346" s="17">
        <f>E347</f>
        <v>631.1</v>
      </c>
      <c r="F346" s="17">
        <f t="shared" si="122"/>
        <v>0</v>
      </c>
      <c r="G346" s="17">
        <f t="shared" si="122"/>
        <v>0</v>
      </c>
    </row>
    <row r="347" spans="1:7" x14ac:dyDescent="0.25">
      <c r="A347" s="161" t="s">
        <v>51</v>
      </c>
      <c r="B347" s="10" t="s">
        <v>677</v>
      </c>
      <c r="C347" s="161">
        <v>610</v>
      </c>
      <c r="D347" s="162" t="s">
        <v>106</v>
      </c>
      <c r="E347" s="17">
        <f>'№ 7 ведом'!F587</f>
        <v>631.1</v>
      </c>
      <c r="F347" s="17">
        <f>'№ 7 ведом'!G587</f>
        <v>0</v>
      </c>
      <c r="G347" s="17">
        <f>'№ 7 ведом'!H587</f>
        <v>0</v>
      </c>
    </row>
    <row r="348" spans="1:7" ht="31.2" x14ac:dyDescent="0.25">
      <c r="A348" s="161" t="s">
        <v>51</v>
      </c>
      <c r="B348" s="161" t="s">
        <v>655</v>
      </c>
      <c r="C348" s="161"/>
      <c r="D348" s="162" t="s">
        <v>656</v>
      </c>
      <c r="E348" s="17">
        <f>E349</f>
        <v>1852</v>
      </c>
      <c r="F348" s="17">
        <f t="shared" ref="F348:G349" si="123">F349</f>
        <v>0</v>
      </c>
      <c r="G348" s="17">
        <f t="shared" si="123"/>
        <v>0</v>
      </c>
    </row>
    <row r="349" spans="1:7" ht="31.2" x14ac:dyDescent="0.25">
      <c r="A349" s="161" t="s">
        <v>51</v>
      </c>
      <c r="B349" s="161" t="s">
        <v>655</v>
      </c>
      <c r="C349" s="163" t="s">
        <v>97</v>
      </c>
      <c r="D349" s="162" t="s">
        <v>98</v>
      </c>
      <c r="E349" s="17">
        <f>E350</f>
        <v>1852</v>
      </c>
      <c r="F349" s="17">
        <f t="shared" si="123"/>
        <v>0</v>
      </c>
      <c r="G349" s="17">
        <f t="shared" si="123"/>
        <v>0</v>
      </c>
    </row>
    <row r="350" spans="1:7" x14ac:dyDescent="0.25">
      <c r="A350" s="161" t="s">
        <v>51</v>
      </c>
      <c r="B350" s="161" t="s">
        <v>655</v>
      </c>
      <c r="C350" s="161">
        <v>610</v>
      </c>
      <c r="D350" s="162" t="s">
        <v>106</v>
      </c>
      <c r="E350" s="17">
        <f>'№ 7 ведом'!F590</f>
        <v>1852</v>
      </c>
      <c r="F350" s="17">
        <f>'№ 7 ведом'!G590</f>
        <v>0</v>
      </c>
      <c r="G350" s="17">
        <f>'№ 7 ведом'!H590</f>
        <v>0</v>
      </c>
    </row>
    <row r="351" spans="1:7" ht="46.8" x14ac:dyDescent="0.25">
      <c r="A351" s="161" t="s">
        <v>51</v>
      </c>
      <c r="B351" s="161">
        <v>1110800000</v>
      </c>
      <c r="C351" s="161"/>
      <c r="D351" s="162" t="s">
        <v>344</v>
      </c>
      <c r="E351" s="17">
        <f>E352</f>
        <v>14530.3</v>
      </c>
      <c r="F351" s="17">
        <f t="shared" ref="F351:G353" si="124">F352</f>
        <v>14530.3</v>
      </c>
      <c r="G351" s="17">
        <f t="shared" si="124"/>
        <v>14530.3</v>
      </c>
    </row>
    <row r="352" spans="1:7" ht="46.8" x14ac:dyDescent="0.3">
      <c r="A352" s="161" t="s">
        <v>51</v>
      </c>
      <c r="B352" s="161">
        <v>1110853031</v>
      </c>
      <c r="C352" s="161"/>
      <c r="D352" s="64" t="s">
        <v>345</v>
      </c>
      <c r="E352" s="17">
        <f>E353</f>
        <v>14530.3</v>
      </c>
      <c r="F352" s="17">
        <f t="shared" si="124"/>
        <v>14530.3</v>
      </c>
      <c r="G352" s="17">
        <f t="shared" si="124"/>
        <v>14530.3</v>
      </c>
    </row>
    <row r="353" spans="1:7" ht="31.2" x14ac:dyDescent="0.25">
      <c r="A353" s="161" t="s">
        <v>51</v>
      </c>
      <c r="B353" s="161">
        <v>1110853031</v>
      </c>
      <c r="C353" s="163" t="s">
        <v>97</v>
      </c>
      <c r="D353" s="162" t="s">
        <v>98</v>
      </c>
      <c r="E353" s="17">
        <f>E354</f>
        <v>14530.3</v>
      </c>
      <c r="F353" s="17">
        <f t="shared" si="124"/>
        <v>14530.3</v>
      </c>
      <c r="G353" s="17">
        <f t="shared" si="124"/>
        <v>14530.3</v>
      </c>
    </row>
    <row r="354" spans="1:7" x14ac:dyDescent="0.25">
      <c r="A354" s="161" t="s">
        <v>51</v>
      </c>
      <c r="B354" s="161">
        <v>1110853031</v>
      </c>
      <c r="C354" s="161">
        <v>610</v>
      </c>
      <c r="D354" s="162" t="s">
        <v>106</v>
      </c>
      <c r="E354" s="17">
        <f>'№ 7 ведом'!F594</f>
        <v>14530.3</v>
      </c>
      <c r="F354" s="17">
        <f>'№ 7 ведом'!G594</f>
        <v>14530.3</v>
      </c>
      <c r="G354" s="17">
        <f>'№ 7 ведом'!H594</f>
        <v>14530.3</v>
      </c>
    </row>
    <row r="355" spans="1:7" ht="46.8" x14ac:dyDescent="0.25">
      <c r="A355" s="161" t="s">
        <v>51</v>
      </c>
      <c r="B355" s="161">
        <v>1110900000</v>
      </c>
      <c r="C355" s="161"/>
      <c r="D355" s="162" t="s">
        <v>367</v>
      </c>
      <c r="E355" s="17">
        <f>E356</f>
        <v>919.3</v>
      </c>
      <c r="F355" s="17">
        <f t="shared" ref="F355:G357" si="125">F356</f>
        <v>919.3</v>
      </c>
      <c r="G355" s="17">
        <f t="shared" si="125"/>
        <v>919.3</v>
      </c>
    </row>
    <row r="356" spans="1:7" ht="46.8" x14ac:dyDescent="0.25">
      <c r="A356" s="161" t="s">
        <v>51</v>
      </c>
      <c r="B356" s="161">
        <v>1110920020</v>
      </c>
      <c r="C356" s="161"/>
      <c r="D356" s="162" t="s">
        <v>645</v>
      </c>
      <c r="E356" s="17">
        <f>E357</f>
        <v>919.3</v>
      </c>
      <c r="F356" s="17">
        <f t="shared" si="125"/>
        <v>919.3</v>
      </c>
      <c r="G356" s="17">
        <f t="shared" si="125"/>
        <v>919.3</v>
      </c>
    </row>
    <row r="357" spans="1:7" ht="31.2" x14ac:dyDescent="0.25">
      <c r="A357" s="161" t="s">
        <v>51</v>
      </c>
      <c r="B357" s="161">
        <v>1110920020</v>
      </c>
      <c r="C357" s="163" t="s">
        <v>97</v>
      </c>
      <c r="D357" s="162" t="s">
        <v>98</v>
      </c>
      <c r="E357" s="17">
        <f>E358</f>
        <v>919.3</v>
      </c>
      <c r="F357" s="17">
        <f t="shared" si="125"/>
        <v>919.3</v>
      </c>
      <c r="G357" s="17">
        <f t="shared" si="125"/>
        <v>919.3</v>
      </c>
    </row>
    <row r="358" spans="1:7" x14ac:dyDescent="0.25">
      <c r="A358" s="161" t="s">
        <v>51</v>
      </c>
      <c r="B358" s="161">
        <v>1110920020</v>
      </c>
      <c r="C358" s="161">
        <v>610</v>
      </c>
      <c r="D358" s="162" t="s">
        <v>106</v>
      </c>
      <c r="E358" s="17">
        <f>'№ 7 ведом'!F598</f>
        <v>919.3</v>
      </c>
      <c r="F358" s="17">
        <f>'№ 7 ведом'!G598</f>
        <v>919.3</v>
      </c>
      <c r="G358" s="17">
        <f>'№ 7 ведом'!H598</f>
        <v>919.3</v>
      </c>
    </row>
    <row r="359" spans="1:7" ht="31.2" x14ac:dyDescent="0.25">
      <c r="A359" s="161" t="s">
        <v>51</v>
      </c>
      <c r="B359" s="161">
        <v>1111000000</v>
      </c>
      <c r="C359" s="161"/>
      <c r="D359" s="162" t="s">
        <v>654</v>
      </c>
      <c r="E359" s="17">
        <f>E360</f>
        <v>412</v>
      </c>
      <c r="F359" s="17">
        <f t="shared" ref="F359:G361" si="126">F360</f>
        <v>0</v>
      </c>
      <c r="G359" s="17">
        <f t="shared" si="126"/>
        <v>0</v>
      </c>
    </row>
    <row r="360" spans="1:7" x14ac:dyDescent="0.25">
      <c r="A360" s="161" t="s">
        <v>51</v>
      </c>
      <c r="B360" s="161">
        <v>1111020030</v>
      </c>
      <c r="C360" s="161"/>
      <c r="D360" s="162" t="s">
        <v>272</v>
      </c>
      <c r="E360" s="17">
        <f>E361</f>
        <v>412</v>
      </c>
      <c r="F360" s="17">
        <f t="shared" si="126"/>
        <v>0</v>
      </c>
      <c r="G360" s="17">
        <f t="shared" si="126"/>
        <v>0</v>
      </c>
    </row>
    <row r="361" spans="1:7" ht="31.2" x14ac:dyDescent="0.25">
      <c r="A361" s="161" t="s">
        <v>51</v>
      </c>
      <c r="B361" s="161">
        <v>1111020030</v>
      </c>
      <c r="C361" s="163" t="s">
        <v>97</v>
      </c>
      <c r="D361" s="162" t="s">
        <v>98</v>
      </c>
      <c r="E361" s="17">
        <f>E362</f>
        <v>412</v>
      </c>
      <c r="F361" s="17">
        <f t="shared" si="126"/>
        <v>0</v>
      </c>
      <c r="G361" s="17">
        <f t="shared" si="126"/>
        <v>0</v>
      </c>
    </row>
    <row r="362" spans="1:7" x14ac:dyDescent="0.25">
      <c r="A362" s="161" t="s">
        <v>51</v>
      </c>
      <c r="B362" s="161">
        <v>1111020030</v>
      </c>
      <c r="C362" s="161">
        <v>610</v>
      </c>
      <c r="D362" s="162" t="s">
        <v>106</v>
      </c>
      <c r="E362" s="17">
        <f>'№ 7 ведом'!F602</f>
        <v>412</v>
      </c>
      <c r="F362" s="17">
        <f>'№ 7 ведом'!G602</f>
        <v>0</v>
      </c>
      <c r="G362" s="17">
        <f>'№ 7 ведом'!H602</f>
        <v>0</v>
      </c>
    </row>
    <row r="363" spans="1:7" ht="31.2" x14ac:dyDescent="0.25">
      <c r="A363" s="161" t="s">
        <v>51</v>
      </c>
      <c r="B363" s="161">
        <v>1130000000</v>
      </c>
      <c r="C363" s="161"/>
      <c r="D363" s="162" t="s">
        <v>117</v>
      </c>
      <c r="E363" s="17">
        <f>E364</f>
        <v>129.69999999999999</v>
      </c>
      <c r="F363" s="17">
        <f t="shared" ref="F363:G369" si="127">F364</f>
        <v>129.69999999999999</v>
      </c>
      <c r="G363" s="17">
        <f t="shared" si="127"/>
        <v>129.69999999999999</v>
      </c>
    </row>
    <row r="364" spans="1:7" ht="31.2" x14ac:dyDescent="0.25">
      <c r="A364" s="161" t="s">
        <v>51</v>
      </c>
      <c r="B364" s="161">
        <v>1130100000</v>
      </c>
      <c r="C364" s="161"/>
      <c r="D364" s="162" t="s">
        <v>235</v>
      </c>
      <c r="E364" s="17">
        <f>E368+E365</f>
        <v>129.69999999999999</v>
      </c>
      <c r="F364" s="17">
        <f t="shared" ref="F364:G364" si="128">F368+F365</f>
        <v>129.69999999999999</v>
      </c>
      <c r="G364" s="17">
        <f t="shared" si="128"/>
        <v>129.69999999999999</v>
      </c>
    </row>
    <row r="365" spans="1:7" ht="31.2" x14ac:dyDescent="0.25">
      <c r="A365" s="161" t="s">
        <v>51</v>
      </c>
      <c r="B365" s="163">
        <v>1130111080</v>
      </c>
      <c r="C365" s="161"/>
      <c r="D365" s="162" t="s">
        <v>292</v>
      </c>
      <c r="E365" s="17">
        <f>E366</f>
        <v>116.7</v>
      </c>
      <c r="F365" s="17">
        <f t="shared" ref="F365:G366" si="129">F366</f>
        <v>116.7</v>
      </c>
      <c r="G365" s="17">
        <f t="shared" si="129"/>
        <v>116.7</v>
      </c>
    </row>
    <row r="366" spans="1:7" ht="31.2" x14ac:dyDescent="0.25">
      <c r="A366" s="161" t="s">
        <v>51</v>
      </c>
      <c r="B366" s="163">
        <v>1130111080</v>
      </c>
      <c r="C366" s="163" t="s">
        <v>97</v>
      </c>
      <c r="D366" s="162" t="s">
        <v>98</v>
      </c>
      <c r="E366" s="17">
        <f>E367</f>
        <v>116.7</v>
      </c>
      <c r="F366" s="17">
        <f t="shared" si="129"/>
        <v>116.7</v>
      </c>
      <c r="G366" s="17">
        <f t="shared" si="129"/>
        <v>116.7</v>
      </c>
    </row>
    <row r="367" spans="1:7" x14ac:dyDescent="0.25">
      <c r="A367" s="161" t="s">
        <v>51</v>
      </c>
      <c r="B367" s="163">
        <v>1130111080</v>
      </c>
      <c r="C367" s="161">
        <v>610</v>
      </c>
      <c r="D367" s="162" t="s">
        <v>106</v>
      </c>
      <c r="E367" s="17">
        <f>'№ 7 ведом'!F607</f>
        <v>116.7</v>
      </c>
      <c r="F367" s="17">
        <f>'№ 7 ведом'!G607</f>
        <v>116.7</v>
      </c>
      <c r="G367" s="17">
        <f>'№ 7 ведом'!H607</f>
        <v>116.7</v>
      </c>
    </row>
    <row r="368" spans="1:7" ht="31.2" x14ac:dyDescent="0.25">
      <c r="A368" s="161" t="s">
        <v>51</v>
      </c>
      <c r="B368" s="163" t="s">
        <v>257</v>
      </c>
      <c r="C368" s="161"/>
      <c r="D368" s="162" t="s">
        <v>258</v>
      </c>
      <c r="E368" s="17">
        <f>E369</f>
        <v>13</v>
      </c>
      <c r="F368" s="17">
        <f t="shared" si="127"/>
        <v>13</v>
      </c>
      <c r="G368" s="17">
        <f t="shared" si="127"/>
        <v>13</v>
      </c>
    </row>
    <row r="369" spans="1:7" ht="31.2" x14ac:dyDescent="0.25">
      <c r="A369" s="161" t="s">
        <v>51</v>
      </c>
      <c r="B369" s="163" t="s">
        <v>257</v>
      </c>
      <c r="C369" s="163" t="s">
        <v>97</v>
      </c>
      <c r="D369" s="162" t="s">
        <v>98</v>
      </c>
      <c r="E369" s="17">
        <f>E370</f>
        <v>13</v>
      </c>
      <c r="F369" s="17">
        <f t="shared" si="127"/>
        <v>13</v>
      </c>
      <c r="G369" s="17">
        <f t="shared" si="127"/>
        <v>13</v>
      </c>
    </row>
    <row r="370" spans="1:7" x14ac:dyDescent="0.25">
      <c r="A370" s="161" t="s">
        <v>51</v>
      </c>
      <c r="B370" s="163" t="s">
        <v>257</v>
      </c>
      <c r="C370" s="161">
        <v>610</v>
      </c>
      <c r="D370" s="162" t="s">
        <v>106</v>
      </c>
      <c r="E370" s="17">
        <f>'№ 7 ведом'!F610</f>
        <v>13</v>
      </c>
      <c r="F370" s="17">
        <f>'№ 7 ведом'!G610</f>
        <v>13</v>
      </c>
      <c r="G370" s="17">
        <f>'№ 7 ведом'!H610</f>
        <v>13</v>
      </c>
    </row>
    <row r="371" spans="1:7" ht="31.2" x14ac:dyDescent="0.25">
      <c r="A371" s="161" t="s">
        <v>51</v>
      </c>
      <c r="B371" s="163">
        <v>1500000000</v>
      </c>
      <c r="C371" s="161"/>
      <c r="D371" s="57" t="s">
        <v>193</v>
      </c>
      <c r="E371" s="17">
        <f>E372</f>
        <v>4271</v>
      </c>
      <c r="F371" s="17">
        <f t="shared" ref="F371:G375" si="130">F372</f>
        <v>4271</v>
      </c>
      <c r="G371" s="17">
        <f t="shared" si="130"/>
        <v>4271</v>
      </c>
    </row>
    <row r="372" spans="1:7" ht="31.2" x14ac:dyDescent="0.25">
      <c r="A372" s="161" t="s">
        <v>51</v>
      </c>
      <c r="B372" s="163">
        <v>1520000000</v>
      </c>
      <c r="C372" s="161"/>
      <c r="D372" s="57" t="s">
        <v>276</v>
      </c>
      <c r="E372" s="17">
        <f>E373</f>
        <v>4271</v>
      </c>
      <c r="F372" s="17">
        <f t="shared" si="130"/>
        <v>4271</v>
      </c>
      <c r="G372" s="17">
        <f t="shared" si="130"/>
        <v>4271</v>
      </c>
    </row>
    <row r="373" spans="1:7" ht="46.8" x14ac:dyDescent="0.25">
      <c r="A373" s="161" t="s">
        <v>51</v>
      </c>
      <c r="B373" s="163">
        <v>1520300000</v>
      </c>
      <c r="C373" s="161"/>
      <c r="D373" s="162" t="s">
        <v>364</v>
      </c>
      <c r="E373" s="17">
        <f>E374</f>
        <v>4271</v>
      </c>
      <c r="F373" s="17">
        <f t="shared" si="130"/>
        <v>4271</v>
      </c>
      <c r="G373" s="17">
        <f t="shared" si="130"/>
        <v>4271</v>
      </c>
    </row>
    <row r="374" spans="1:7" x14ac:dyDescent="0.25">
      <c r="A374" s="161" t="s">
        <v>51</v>
      </c>
      <c r="B374" s="163">
        <v>1520320200</v>
      </c>
      <c r="C374" s="161"/>
      <c r="D374" s="57" t="s">
        <v>365</v>
      </c>
      <c r="E374" s="17">
        <f>E375</f>
        <v>4271</v>
      </c>
      <c r="F374" s="17">
        <f t="shared" si="130"/>
        <v>4271</v>
      </c>
      <c r="G374" s="17">
        <f t="shared" si="130"/>
        <v>4271</v>
      </c>
    </row>
    <row r="375" spans="1:7" ht="31.2" x14ac:dyDescent="0.25">
      <c r="A375" s="161" t="s">
        <v>51</v>
      </c>
      <c r="B375" s="163">
        <v>1520320200</v>
      </c>
      <c r="C375" s="163" t="s">
        <v>97</v>
      </c>
      <c r="D375" s="57" t="s">
        <v>98</v>
      </c>
      <c r="E375" s="17">
        <f>E376</f>
        <v>4271</v>
      </c>
      <c r="F375" s="17">
        <f t="shared" si="130"/>
        <v>4271</v>
      </c>
      <c r="G375" s="17">
        <f t="shared" si="130"/>
        <v>4271</v>
      </c>
    </row>
    <row r="376" spans="1:7" x14ac:dyDescent="0.25">
      <c r="A376" s="161" t="s">
        <v>51</v>
      </c>
      <c r="B376" s="163">
        <v>1520320200</v>
      </c>
      <c r="C376" s="161">
        <v>610</v>
      </c>
      <c r="D376" s="57" t="s">
        <v>106</v>
      </c>
      <c r="E376" s="17">
        <f>'№ 7 ведом'!F616</f>
        <v>4271</v>
      </c>
      <c r="F376" s="17">
        <f>'№ 7 ведом'!G616</f>
        <v>4271</v>
      </c>
      <c r="G376" s="17">
        <f>'№ 7 ведом'!H616</f>
        <v>4271</v>
      </c>
    </row>
    <row r="377" spans="1:7" x14ac:dyDescent="0.25">
      <c r="A377" s="172" t="s">
        <v>51</v>
      </c>
      <c r="B377" s="173">
        <v>9900000000</v>
      </c>
      <c r="C377" s="173"/>
      <c r="D377" s="57" t="s">
        <v>107</v>
      </c>
      <c r="E377" s="17">
        <f>E378</f>
        <v>728.1</v>
      </c>
      <c r="F377" s="17">
        <f t="shared" ref="F377:G380" si="131">F378</f>
        <v>0</v>
      </c>
      <c r="G377" s="17">
        <f t="shared" si="131"/>
        <v>0</v>
      </c>
    </row>
    <row r="378" spans="1:7" ht="46.8" x14ac:dyDescent="0.25">
      <c r="A378" s="172" t="s">
        <v>51</v>
      </c>
      <c r="B378" s="173">
        <v>9920000000</v>
      </c>
      <c r="C378" s="173"/>
      <c r="D378" s="57" t="s">
        <v>686</v>
      </c>
      <c r="E378" s="17">
        <f>E379</f>
        <v>728.1</v>
      </c>
      <c r="F378" s="17">
        <f t="shared" si="131"/>
        <v>0</v>
      </c>
      <c r="G378" s="17">
        <f t="shared" si="131"/>
        <v>0</v>
      </c>
    </row>
    <row r="379" spans="1:7" ht="46.8" x14ac:dyDescent="0.25">
      <c r="A379" s="172" t="s">
        <v>51</v>
      </c>
      <c r="B379" s="173">
        <v>9920010920</v>
      </c>
      <c r="C379" s="173"/>
      <c r="D379" s="57" t="s">
        <v>687</v>
      </c>
      <c r="E379" s="17">
        <f>E380</f>
        <v>728.1</v>
      </c>
      <c r="F379" s="17">
        <f t="shared" si="131"/>
        <v>0</v>
      </c>
      <c r="G379" s="17">
        <f t="shared" si="131"/>
        <v>0</v>
      </c>
    </row>
    <row r="380" spans="1:7" ht="31.2" x14ac:dyDescent="0.25">
      <c r="A380" s="172" t="s">
        <v>51</v>
      </c>
      <c r="B380" s="173">
        <v>9920010920</v>
      </c>
      <c r="C380" s="173" t="s">
        <v>97</v>
      </c>
      <c r="D380" s="57" t="s">
        <v>98</v>
      </c>
      <c r="E380" s="17">
        <f>E381</f>
        <v>728.1</v>
      </c>
      <c r="F380" s="17">
        <f t="shared" si="131"/>
        <v>0</v>
      </c>
      <c r="G380" s="17">
        <f t="shared" si="131"/>
        <v>0</v>
      </c>
    </row>
    <row r="381" spans="1:7" x14ac:dyDescent="0.25">
      <c r="A381" s="172" t="s">
        <v>51</v>
      </c>
      <c r="B381" s="173">
        <v>9920010920</v>
      </c>
      <c r="C381" s="173">
        <v>610</v>
      </c>
      <c r="D381" s="57" t="s">
        <v>106</v>
      </c>
      <c r="E381" s="17">
        <f>'№ 7 ведом'!F621</f>
        <v>728.1</v>
      </c>
      <c r="F381" s="17">
        <f>'№ 7 ведом'!G621</f>
        <v>0</v>
      </c>
      <c r="G381" s="17">
        <f>'№ 7 ведом'!H621</f>
        <v>0</v>
      </c>
    </row>
    <row r="382" spans="1:7" x14ac:dyDescent="0.25">
      <c r="A382" s="161" t="s">
        <v>90</v>
      </c>
      <c r="B382" s="161" t="s">
        <v>66</v>
      </c>
      <c r="C382" s="161" t="s">
        <v>66</v>
      </c>
      <c r="D382" s="50" t="s">
        <v>91</v>
      </c>
      <c r="E382" s="17">
        <f>E383+E395</f>
        <v>34425.5</v>
      </c>
      <c r="F382" s="17">
        <f t="shared" ref="F382:G382" si="132">F383+F395</f>
        <v>34425.5</v>
      </c>
      <c r="G382" s="17">
        <f t="shared" si="132"/>
        <v>34425.5</v>
      </c>
    </row>
    <row r="383" spans="1:7" ht="46.8" x14ac:dyDescent="0.25">
      <c r="A383" s="161" t="s">
        <v>90</v>
      </c>
      <c r="B383" s="163">
        <v>1100000000</v>
      </c>
      <c r="C383" s="161"/>
      <c r="D383" s="162" t="s">
        <v>197</v>
      </c>
      <c r="E383" s="17">
        <f>E384</f>
        <v>33984.300000000003</v>
      </c>
      <c r="F383" s="17">
        <f t="shared" ref="F383:G384" si="133">F384</f>
        <v>33984.300000000003</v>
      </c>
      <c r="G383" s="17">
        <f t="shared" si="133"/>
        <v>33984.300000000003</v>
      </c>
    </row>
    <row r="384" spans="1:7" x14ac:dyDescent="0.25">
      <c r="A384" s="161" t="s">
        <v>90</v>
      </c>
      <c r="B384" s="161">
        <v>1120000000</v>
      </c>
      <c r="C384" s="161"/>
      <c r="D384" s="162" t="s">
        <v>124</v>
      </c>
      <c r="E384" s="17">
        <f>E385</f>
        <v>33984.300000000003</v>
      </c>
      <c r="F384" s="17">
        <f t="shared" si="133"/>
        <v>33984.300000000003</v>
      </c>
      <c r="G384" s="17">
        <f t="shared" si="133"/>
        <v>33984.300000000003</v>
      </c>
    </row>
    <row r="385" spans="1:7" ht="46.8" x14ac:dyDescent="0.25">
      <c r="A385" s="161" t="s">
        <v>90</v>
      </c>
      <c r="B385" s="161">
        <v>1120100000</v>
      </c>
      <c r="C385" s="161"/>
      <c r="D385" s="162" t="s">
        <v>125</v>
      </c>
      <c r="E385" s="17">
        <f>E389+E386+E392</f>
        <v>33984.300000000003</v>
      </c>
      <c r="F385" s="17">
        <f t="shared" ref="F385:G385" si="134">F389+F386+F392</f>
        <v>33984.300000000003</v>
      </c>
      <c r="G385" s="17">
        <f t="shared" si="134"/>
        <v>33984.300000000003</v>
      </c>
    </row>
    <row r="386" spans="1:7" ht="46.8" x14ac:dyDescent="0.25">
      <c r="A386" s="161" t="s">
        <v>90</v>
      </c>
      <c r="B386" s="161">
        <v>1120110690</v>
      </c>
      <c r="C386" s="161"/>
      <c r="D386" s="57" t="s">
        <v>284</v>
      </c>
      <c r="E386" s="17">
        <f>E387</f>
        <v>6513.7</v>
      </c>
      <c r="F386" s="17">
        <f t="shared" ref="F386:G387" si="135">F387</f>
        <v>6513.7</v>
      </c>
      <c r="G386" s="17">
        <f t="shared" si="135"/>
        <v>6513.7</v>
      </c>
    </row>
    <row r="387" spans="1:7" ht="31.2" x14ac:dyDescent="0.25">
      <c r="A387" s="161" t="s">
        <v>90</v>
      </c>
      <c r="B387" s="161">
        <v>1120110690</v>
      </c>
      <c r="C387" s="163" t="s">
        <v>97</v>
      </c>
      <c r="D387" s="57" t="s">
        <v>98</v>
      </c>
      <c r="E387" s="17">
        <f>E388</f>
        <v>6513.7</v>
      </c>
      <c r="F387" s="17">
        <f t="shared" si="135"/>
        <v>6513.7</v>
      </c>
      <c r="G387" s="17">
        <f t="shared" si="135"/>
        <v>6513.7</v>
      </c>
    </row>
    <row r="388" spans="1:7" x14ac:dyDescent="0.25">
      <c r="A388" s="161" t="s">
        <v>90</v>
      </c>
      <c r="B388" s="161">
        <v>1120110690</v>
      </c>
      <c r="C388" s="161">
        <v>610</v>
      </c>
      <c r="D388" s="57" t="s">
        <v>106</v>
      </c>
      <c r="E388" s="17">
        <f>'№ 7 ведом'!F254+'№ 7 ведом'!F628</f>
        <v>6513.7</v>
      </c>
      <c r="F388" s="17">
        <f>'№ 7 ведом'!G254+'№ 7 ведом'!G628</f>
        <v>6513.7</v>
      </c>
      <c r="G388" s="17">
        <f>'№ 7 ведом'!H254+'№ 7 ведом'!H628</f>
        <v>6513.7</v>
      </c>
    </row>
    <row r="389" spans="1:7" ht="31.2" x14ac:dyDescent="0.25">
      <c r="A389" s="161" t="s">
        <v>90</v>
      </c>
      <c r="B389" s="161">
        <v>1120120010</v>
      </c>
      <c r="C389" s="161"/>
      <c r="D389" s="162" t="s">
        <v>126</v>
      </c>
      <c r="E389" s="17">
        <f t="shared" ref="E389:G390" si="136">E390</f>
        <v>27404.799999999999</v>
      </c>
      <c r="F389" s="17">
        <f t="shared" si="136"/>
        <v>27404.799999999999</v>
      </c>
      <c r="G389" s="17">
        <f t="shared" si="136"/>
        <v>27404.799999999999</v>
      </c>
    </row>
    <row r="390" spans="1:7" ht="31.2" x14ac:dyDescent="0.25">
      <c r="A390" s="161" t="s">
        <v>90</v>
      </c>
      <c r="B390" s="161">
        <v>1120120010</v>
      </c>
      <c r="C390" s="163" t="s">
        <v>97</v>
      </c>
      <c r="D390" s="162" t="s">
        <v>98</v>
      </c>
      <c r="E390" s="17">
        <f t="shared" si="136"/>
        <v>27404.799999999999</v>
      </c>
      <c r="F390" s="17">
        <f t="shared" si="136"/>
        <v>27404.799999999999</v>
      </c>
      <c r="G390" s="17">
        <f t="shared" si="136"/>
        <v>27404.799999999999</v>
      </c>
    </row>
    <row r="391" spans="1:7" x14ac:dyDescent="0.25">
      <c r="A391" s="161" t="s">
        <v>90</v>
      </c>
      <c r="B391" s="161">
        <v>1120120010</v>
      </c>
      <c r="C391" s="161">
        <v>610</v>
      </c>
      <c r="D391" s="162" t="s">
        <v>106</v>
      </c>
      <c r="E391" s="17">
        <f>'№ 7 ведом'!F631+'№ 7 ведом'!F257</f>
        <v>27404.799999999999</v>
      </c>
      <c r="F391" s="17">
        <f>'№ 7 ведом'!G631+'№ 7 ведом'!G257</f>
        <v>27404.799999999999</v>
      </c>
      <c r="G391" s="17">
        <f>'№ 7 ведом'!H631+'№ 7 ведом'!H257</f>
        <v>27404.799999999999</v>
      </c>
    </row>
    <row r="392" spans="1:7" ht="46.8" x14ac:dyDescent="0.25">
      <c r="A392" s="161" t="s">
        <v>90</v>
      </c>
      <c r="B392" s="161" t="s">
        <v>296</v>
      </c>
      <c r="C392" s="161"/>
      <c r="D392" s="57" t="s">
        <v>297</v>
      </c>
      <c r="E392" s="17">
        <f>E393</f>
        <v>65.8</v>
      </c>
      <c r="F392" s="17">
        <f t="shared" ref="F392:G393" si="137">F393</f>
        <v>65.8</v>
      </c>
      <c r="G392" s="17">
        <f t="shared" si="137"/>
        <v>65.8</v>
      </c>
    </row>
    <row r="393" spans="1:7" ht="31.2" x14ac:dyDescent="0.25">
      <c r="A393" s="161" t="s">
        <v>90</v>
      </c>
      <c r="B393" s="161" t="s">
        <v>296</v>
      </c>
      <c r="C393" s="163" t="s">
        <v>97</v>
      </c>
      <c r="D393" s="57" t="s">
        <v>98</v>
      </c>
      <c r="E393" s="17">
        <f>E394</f>
        <v>65.8</v>
      </c>
      <c r="F393" s="17">
        <f t="shared" si="137"/>
        <v>65.8</v>
      </c>
      <c r="G393" s="17">
        <f t="shared" si="137"/>
        <v>65.8</v>
      </c>
    </row>
    <row r="394" spans="1:7" x14ac:dyDescent="0.25">
      <c r="A394" s="161" t="s">
        <v>90</v>
      </c>
      <c r="B394" s="161" t="s">
        <v>296</v>
      </c>
      <c r="C394" s="161">
        <v>610</v>
      </c>
      <c r="D394" s="57" t="s">
        <v>106</v>
      </c>
      <c r="E394" s="17">
        <f>'№ 7 ведом'!F634+'№ 7 ведом'!F260</f>
        <v>65.8</v>
      </c>
      <c r="F394" s="17">
        <f>'№ 7 ведом'!G634+'№ 7 ведом'!G260</f>
        <v>65.8</v>
      </c>
      <c r="G394" s="17">
        <f>'№ 7 ведом'!H634+'№ 7 ведом'!H260</f>
        <v>65.8</v>
      </c>
    </row>
    <row r="395" spans="1:7" ht="31.2" x14ac:dyDescent="0.25">
      <c r="A395" s="161" t="s">
        <v>90</v>
      </c>
      <c r="B395" s="163">
        <v>1500000000</v>
      </c>
      <c r="C395" s="161"/>
      <c r="D395" s="162" t="s">
        <v>193</v>
      </c>
      <c r="E395" s="69">
        <f>E396</f>
        <v>441.2</v>
      </c>
      <c r="F395" s="69">
        <f t="shared" ref="F395:G399" si="138">F396</f>
        <v>441.2</v>
      </c>
      <c r="G395" s="69">
        <f t="shared" si="138"/>
        <v>441.2</v>
      </c>
    </row>
    <row r="396" spans="1:7" ht="31.2" x14ac:dyDescent="0.25">
      <c r="A396" s="161" t="s">
        <v>90</v>
      </c>
      <c r="B396" s="163">
        <v>1520000000</v>
      </c>
      <c r="C396" s="161"/>
      <c r="D396" s="162" t="s">
        <v>301</v>
      </c>
      <c r="E396" s="69">
        <f>E397</f>
        <v>441.2</v>
      </c>
      <c r="F396" s="69">
        <f t="shared" si="138"/>
        <v>441.2</v>
      </c>
      <c r="G396" s="69">
        <f t="shared" si="138"/>
        <v>441.2</v>
      </c>
    </row>
    <row r="397" spans="1:7" ht="46.8" x14ac:dyDescent="0.25">
      <c r="A397" s="161" t="s">
        <v>90</v>
      </c>
      <c r="B397" s="163">
        <v>1520300000</v>
      </c>
      <c r="C397" s="161"/>
      <c r="D397" s="162" t="s">
        <v>364</v>
      </c>
      <c r="E397" s="69">
        <f>E398</f>
        <v>441.2</v>
      </c>
      <c r="F397" s="69">
        <f t="shared" si="138"/>
        <v>441.2</v>
      </c>
      <c r="G397" s="69">
        <f t="shared" si="138"/>
        <v>441.2</v>
      </c>
    </row>
    <row r="398" spans="1:7" x14ac:dyDescent="0.25">
      <c r="A398" s="161" t="s">
        <v>90</v>
      </c>
      <c r="B398" s="163">
        <v>1520320200</v>
      </c>
      <c r="C398" s="161"/>
      <c r="D398" s="57" t="s">
        <v>365</v>
      </c>
      <c r="E398" s="69">
        <f>E399</f>
        <v>441.2</v>
      </c>
      <c r="F398" s="69">
        <f t="shared" si="138"/>
        <v>441.2</v>
      </c>
      <c r="G398" s="69">
        <f t="shared" si="138"/>
        <v>441.2</v>
      </c>
    </row>
    <row r="399" spans="1:7" ht="31.2" x14ac:dyDescent="0.25">
      <c r="A399" s="161" t="s">
        <v>90</v>
      </c>
      <c r="B399" s="163">
        <v>1520320200</v>
      </c>
      <c r="C399" s="163" t="s">
        <v>97</v>
      </c>
      <c r="D399" s="57" t="s">
        <v>98</v>
      </c>
      <c r="E399" s="69">
        <f>E400</f>
        <v>441.2</v>
      </c>
      <c r="F399" s="69">
        <f t="shared" si="138"/>
        <v>441.2</v>
      </c>
      <c r="G399" s="69">
        <f t="shared" si="138"/>
        <v>441.2</v>
      </c>
    </row>
    <row r="400" spans="1:7" x14ac:dyDescent="0.25">
      <c r="A400" s="161" t="s">
        <v>90</v>
      </c>
      <c r="B400" s="163">
        <v>1520320200</v>
      </c>
      <c r="C400" s="161">
        <v>610</v>
      </c>
      <c r="D400" s="57" t="s">
        <v>106</v>
      </c>
      <c r="E400" s="69">
        <f>'№ 7 ведом'!F266</f>
        <v>441.2</v>
      </c>
      <c r="F400" s="69">
        <f>'№ 7 ведом'!G266</f>
        <v>441.2</v>
      </c>
      <c r="G400" s="69">
        <f>'№ 7 ведом'!H266</f>
        <v>441.2</v>
      </c>
    </row>
    <row r="401" spans="1:7" ht="31.2" x14ac:dyDescent="0.25">
      <c r="A401" s="23" t="s">
        <v>221</v>
      </c>
      <c r="B401" s="65"/>
      <c r="C401" s="65"/>
      <c r="D401" s="67" t="s">
        <v>254</v>
      </c>
      <c r="E401" s="69">
        <f t="shared" ref="E401:G406" si="139">E402</f>
        <v>150</v>
      </c>
      <c r="F401" s="17">
        <f t="shared" si="139"/>
        <v>150</v>
      </c>
      <c r="G401" s="17">
        <f t="shared" si="139"/>
        <v>150</v>
      </c>
    </row>
    <row r="402" spans="1:7" ht="46.8" x14ac:dyDescent="0.25">
      <c r="A402" s="23" t="s">
        <v>221</v>
      </c>
      <c r="B402" s="163">
        <v>1600000000</v>
      </c>
      <c r="C402" s="163"/>
      <c r="D402" s="162" t="s">
        <v>116</v>
      </c>
      <c r="E402" s="17">
        <f t="shared" si="139"/>
        <v>150</v>
      </c>
      <c r="F402" s="17">
        <f t="shared" si="139"/>
        <v>150</v>
      </c>
      <c r="G402" s="17">
        <f t="shared" si="139"/>
        <v>150</v>
      </c>
    </row>
    <row r="403" spans="1:7" ht="46.8" x14ac:dyDescent="0.25">
      <c r="A403" s="23" t="s">
        <v>221</v>
      </c>
      <c r="B403" s="163">
        <v>1640000000</v>
      </c>
      <c r="C403" s="1"/>
      <c r="D403" s="51" t="s">
        <v>223</v>
      </c>
      <c r="E403" s="17">
        <f t="shared" si="139"/>
        <v>150</v>
      </c>
      <c r="F403" s="17">
        <f t="shared" si="139"/>
        <v>150</v>
      </c>
      <c r="G403" s="17">
        <f t="shared" si="139"/>
        <v>150</v>
      </c>
    </row>
    <row r="404" spans="1:7" ht="31.2" x14ac:dyDescent="0.25">
      <c r="A404" s="23" t="s">
        <v>221</v>
      </c>
      <c r="B404" s="163">
        <v>1640100000</v>
      </c>
      <c r="C404" s="161"/>
      <c r="D404" s="162" t="s">
        <v>225</v>
      </c>
      <c r="E404" s="17">
        <f t="shared" si="139"/>
        <v>150</v>
      </c>
      <c r="F404" s="17">
        <f t="shared" si="139"/>
        <v>150</v>
      </c>
      <c r="G404" s="17">
        <f t="shared" si="139"/>
        <v>150</v>
      </c>
    </row>
    <row r="405" spans="1:7" x14ac:dyDescent="0.25">
      <c r="A405" s="23" t="s">
        <v>221</v>
      </c>
      <c r="B405" s="163">
        <v>1640120510</v>
      </c>
      <c r="C405" s="161"/>
      <c r="D405" s="162" t="s">
        <v>227</v>
      </c>
      <c r="E405" s="17">
        <f t="shared" si="139"/>
        <v>150</v>
      </c>
      <c r="F405" s="17">
        <f t="shared" si="139"/>
        <v>150</v>
      </c>
      <c r="G405" s="17">
        <f t="shared" si="139"/>
        <v>150</v>
      </c>
    </row>
    <row r="406" spans="1:7" ht="31.2" x14ac:dyDescent="0.25">
      <c r="A406" s="23" t="s">
        <v>221</v>
      </c>
      <c r="B406" s="163">
        <v>1640120510</v>
      </c>
      <c r="C406" s="163" t="s">
        <v>69</v>
      </c>
      <c r="D406" s="162" t="s">
        <v>95</v>
      </c>
      <c r="E406" s="17">
        <f t="shared" si="139"/>
        <v>150</v>
      </c>
      <c r="F406" s="17">
        <f t="shared" si="139"/>
        <v>150</v>
      </c>
      <c r="G406" s="17">
        <f t="shared" si="139"/>
        <v>150</v>
      </c>
    </row>
    <row r="407" spans="1:7" ht="31.2" x14ac:dyDescent="0.25">
      <c r="A407" s="23" t="s">
        <v>221</v>
      </c>
      <c r="B407" s="163">
        <v>1640120510</v>
      </c>
      <c r="C407" s="161">
        <v>240</v>
      </c>
      <c r="D407" s="162" t="s">
        <v>251</v>
      </c>
      <c r="E407" s="17">
        <f>'№ 7 ведом'!F273</f>
        <v>150</v>
      </c>
      <c r="F407" s="17">
        <f>'№ 7 ведом'!G273</f>
        <v>150</v>
      </c>
      <c r="G407" s="17">
        <f>'№ 7 ведом'!H273</f>
        <v>150</v>
      </c>
    </row>
    <row r="408" spans="1:7" x14ac:dyDescent="0.25">
      <c r="A408" s="161" t="s">
        <v>38</v>
      </c>
      <c r="B408" s="161" t="s">
        <v>66</v>
      </c>
      <c r="C408" s="161" t="s">
        <v>66</v>
      </c>
      <c r="D408" s="50" t="s">
        <v>99</v>
      </c>
      <c r="E408" s="22">
        <f>E409+E429</f>
        <v>3992.2999999999997</v>
      </c>
      <c r="F408" s="22">
        <f>F409+F429</f>
        <v>3992.2999999999997</v>
      </c>
      <c r="G408" s="22">
        <f>G409+G429</f>
        <v>3992.2999999999997</v>
      </c>
    </row>
    <row r="409" spans="1:7" ht="46.8" x14ac:dyDescent="0.25">
      <c r="A409" s="161" t="s">
        <v>38</v>
      </c>
      <c r="B409" s="163">
        <v>1100000000</v>
      </c>
      <c r="C409" s="161"/>
      <c r="D409" s="162" t="s">
        <v>197</v>
      </c>
      <c r="E409" s="17">
        <f>E420+E410</f>
        <v>3866.6</v>
      </c>
      <c r="F409" s="17">
        <f>F420+F410</f>
        <v>3866.6</v>
      </c>
      <c r="G409" s="17">
        <f>G420+G410</f>
        <v>3866.6</v>
      </c>
    </row>
    <row r="410" spans="1:7" x14ac:dyDescent="0.25">
      <c r="A410" s="161" t="s">
        <v>38</v>
      </c>
      <c r="B410" s="161">
        <v>1110000000</v>
      </c>
      <c r="C410" s="161"/>
      <c r="D410" s="50" t="s">
        <v>180</v>
      </c>
      <c r="E410" s="17">
        <f>E411</f>
        <v>3781.1</v>
      </c>
      <c r="F410" s="17">
        <f t="shared" ref="F410:G418" si="140">F411</f>
        <v>3781.1</v>
      </c>
      <c r="G410" s="17">
        <f t="shared" si="140"/>
        <v>3781.1</v>
      </c>
    </row>
    <row r="411" spans="1:7" x14ac:dyDescent="0.25">
      <c r="A411" s="161" t="s">
        <v>38</v>
      </c>
      <c r="B411" s="161">
        <v>1110400000</v>
      </c>
      <c r="C411" s="161"/>
      <c r="D411" s="50" t="s">
        <v>186</v>
      </c>
      <c r="E411" s="17">
        <f>E417+E412</f>
        <v>3781.1</v>
      </c>
      <c r="F411" s="17">
        <f>F417+F412</f>
        <v>3781.1</v>
      </c>
      <c r="G411" s="17">
        <f>G417+G412</f>
        <v>3781.1</v>
      </c>
    </row>
    <row r="412" spans="1:7" ht="31.2" x14ac:dyDescent="0.25">
      <c r="A412" s="161" t="s">
        <v>38</v>
      </c>
      <c r="B412" s="161">
        <v>1110410240</v>
      </c>
      <c r="C412" s="161"/>
      <c r="D412" s="57" t="s">
        <v>293</v>
      </c>
      <c r="E412" s="17">
        <f>E413+E415</f>
        <v>3403</v>
      </c>
      <c r="F412" s="17">
        <f t="shared" ref="F412:G412" si="141">F413+F415</f>
        <v>3403</v>
      </c>
      <c r="G412" s="17">
        <f t="shared" si="141"/>
        <v>3403</v>
      </c>
    </row>
    <row r="413" spans="1:7" x14ac:dyDescent="0.25">
      <c r="A413" s="161" t="s">
        <v>38</v>
      </c>
      <c r="B413" s="161">
        <v>1110410240</v>
      </c>
      <c r="C413" s="1" t="s">
        <v>73</v>
      </c>
      <c r="D413" s="48" t="s">
        <v>74</v>
      </c>
      <c r="E413" s="17">
        <f>E414</f>
        <v>330.6</v>
      </c>
      <c r="F413" s="17">
        <f t="shared" ref="F413:G413" si="142">F414</f>
        <v>330.6</v>
      </c>
      <c r="G413" s="17">
        <f t="shared" si="142"/>
        <v>330.6</v>
      </c>
    </row>
    <row r="414" spans="1:7" ht="31.2" x14ac:dyDescent="0.25">
      <c r="A414" s="161" t="s">
        <v>38</v>
      </c>
      <c r="B414" s="161">
        <v>1110410240</v>
      </c>
      <c r="C414" s="161">
        <v>320</v>
      </c>
      <c r="D414" s="162" t="s">
        <v>104</v>
      </c>
      <c r="E414" s="17">
        <f>'№ 7 ведом'!F641</f>
        <v>330.6</v>
      </c>
      <c r="F414" s="17">
        <f>'№ 7 ведом'!G641</f>
        <v>330.6</v>
      </c>
      <c r="G414" s="17">
        <f>'№ 7 ведом'!H641</f>
        <v>330.6</v>
      </c>
    </row>
    <row r="415" spans="1:7" ht="31.2" x14ac:dyDescent="0.25">
      <c r="A415" s="161" t="s">
        <v>38</v>
      </c>
      <c r="B415" s="161">
        <v>1110410240</v>
      </c>
      <c r="C415" s="163" t="s">
        <v>97</v>
      </c>
      <c r="D415" s="162" t="s">
        <v>98</v>
      </c>
      <c r="E415" s="17">
        <f>E416</f>
        <v>3072.4</v>
      </c>
      <c r="F415" s="17">
        <f t="shared" ref="F415:G415" si="143">F416</f>
        <v>3072.4</v>
      </c>
      <c r="G415" s="17">
        <f t="shared" si="143"/>
        <v>3072.4</v>
      </c>
    </row>
    <row r="416" spans="1:7" x14ac:dyDescent="0.25">
      <c r="A416" s="161" t="s">
        <v>38</v>
      </c>
      <c r="B416" s="161">
        <v>1110410240</v>
      </c>
      <c r="C416" s="161">
        <v>610</v>
      </c>
      <c r="D416" s="162" t="s">
        <v>106</v>
      </c>
      <c r="E416" s="17">
        <f>'№ 7 ведом'!F643</f>
        <v>3072.4</v>
      </c>
      <c r="F416" s="17">
        <f>'№ 7 ведом'!G643</f>
        <v>3072.4</v>
      </c>
      <c r="G416" s="17">
        <f>'№ 7 ведом'!H643</f>
        <v>3072.4</v>
      </c>
    </row>
    <row r="417" spans="1:7" ht="31.2" x14ac:dyDescent="0.25">
      <c r="A417" s="161" t="s">
        <v>38</v>
      </c>
      <c r="B417" s="161" t="s">
        <v>188</v>
      </c>
      <c r="C417" s="161"/>
      <c r="D417" s="50" t="s">
        <v>187</v>
      </c>
      <c r="E417" s="17">
        <f>E418</f>
        <v>378.1</v>
      </c>
      <c r="F417" s="17">
        <f t="shared" si="140"/>
        <v>378.1</v>
      </c>
      <c r="G417" s="17">
        <f t="shared" si="140"/>
        <v>378.1</v>
      </c>
    </row>
    <row r="418" spans="1:7" x14ac:dyDescent="0.25">
      <c r="A418" s="161" t="s">
        <v>38</v>
      </c>
      <c r="B418" s="161" t="s">
        <v>188</v>
      </c>
      <c r="C418" s="1" t="s">
        <v>73</v>
      </c>
      <c r="D418" s="51" t="s">
        <v>74</v>
      </c>
      <c r="E418" s="17">
        <f>E419</f>
        <v>378.1</v>
      </c>
      <c r="F418" s="17">
        <f t="shared" si="140"/>
        <v>378.1</v>
      </c>
      <c r="G418" s="17">
        <f t="shared" si="140"/>
        <v>378.1</v>
      </c>
    </row>
    <row r="419" spans="1:7" ht="31.2" x14ac:dyDescent="0.25">
      <c r="A419" s="161" t="s">
        <v>38</v>
      </c>
      <c r="B419" s="161" t="s">
        <v>188</v>
      </c>
      <c r="C419" s="161">
        <v>320</v>
      </c>
      <c r="D419" s="162" t="s">
        <v>104</v>
      </c>
      <c r="E419" s="17">
        <f>'№ 7 ведом'!F646</f>
        <v>378.1</v>
      </c>
      <c r="F419" s="17">
        <f>'№ 7 ведом'!G646</f>
        <v>378.1</v>
      </c>
      <c r="G419" s="17">
        <f>'№ 7 ведом'!H646</f>
        <v>378.1</v>
      </c>
    </row>
    <row r="420" spans="1:7" ht="31.2" x14ac:dyDescent="0.25">
      <c r="A420" s="161" t="s">
        <v>38</v>
      </c>
      <c r="B420" s="163">
        <v>1130000000</v>
      </c>
      <c r="C420" s="161"/>
      <c r="D420" s="50" t="s">
        <v>117</v>
      </c>
      <c r="E420" s="17">
        <f>E421+E425</f>
        <v>85.5</v>
      </c>
      <c r="F420" s="17">
        <f t="shared" ref="F420:G420" si="144">F421+F425</f>
        <v>85.5</v>
      </c>
      <c r="G420" s="17">
        <f t="shared" si="144"/>
        <v>85.5</v>
      </c>
    </row>
    <row r="421" spans="1:7" ht="31.2" x14ac:dyDescent="0.25">
      <c r="A421" s="161" t="s">
        <v>38</v>
      </c>
      <c r="B421" s="161">
        <v>1130200000</v>
      </c>
      <c r="C421" s="161"/>
      <c r="D421" s="50" t="s">
        <v>189</v>
      </c>
      <c r="E421" s="17">
        <f>E422</f>
        <v>15.7</v>
      </c>
      <c r="F421" s="17">
        <f t="shared" ref="F421:G423" si="145">F422</f>
        <v>15.7</v>
      </c>
      <c r="G421" s="17">
        <f t="shared" si="145"/>
        <v>15.7</v>
      </c>
    </row>
    <row r="422" spans="1:7" ht="31.2" x14ac:dyDescent="0.25">
      <c r="A422" s="161" t="s">
        <v>38</v>
      </c>
      <c r="B422" s="161">
        <v>1130220270</v>
      </c>
      <c r="C422" s="161"/>
      <c r="D422" s="50" t="s">
        <v>190</v>
      </c>
      <c r="E422" s="17">
        <f>E423</f>
        <v>15.7</v>
      </c>
      <c r="F422" s="17">
        <f t="shared" si="145"/>
        <v>15.7</v>
      </c>
      <c r="G422" s="17">
        <f t="shared" si="145"/>
        <v>15.7</v>
      </c>
    </row>
    <row r="423" spans="1:7" x14ac:dyDescent="0.25">
      <c r="A423" s="161" t="s">
        <v>38</v>
      </c>
      <c r="B423" s="161">
        <v>1130220270</v>
      </c>
      <c r="C423" s="163" t="s">
        <v>73</v>
      </c>
      <c r="D423" s="162" t="s">
        <v>74</v>
      </c>
      <c r="E423" s="17">
        <f>E424</f>
        <v>15.7</v>
      </c>
      <c r="F423" s="17">
        <f t="shared" si="145"/>
        <v>15.7</v>
      </c>
      <c r="G423" s="17">
        <f t="shared" si="145"/>
        <v>15.7</v>
      </c>
    </row>
    <row r="424" spans="1:7" x14ac:dyDescent="0.25">
      <c r="A424" s="161" t="s">
        <v>38</v>
      </c>
      <c r="B424" s="161">
        <v>1130220270</v>
      </c>
      <c r="C424" s="161">
        <v>350</v>
      </c>
      <c r="D424" s="50" t="s">
        <v>164</v>
      </c>
      <c r="E424" s="17">
        <f>'№ 7 ведом'!F280</f>
        <v>15.7</v>
      </c>
      <c r="F424" s="17">
        <f>'№ 7 ведом'!G280</f>
        <v>15.7</v>
      </c>
      <c r="G424" s="17">
        <f>'№ 7 ведом'!H280</f>
        <v>15.7</v>
      </c>
    </row>
    <row r="425" spans="1:7" ht="31.2" x14ac:dyDescent="0.25">
      <c r="A425" s="161" t="s">
        <v>38</v>
      </c>
      <c r="B425" s="161">
        <v>1130400000</v>
      </c>
      <c r="C425" s="161"/>
      <c r="D425" s="50" t="s">
        <v>148</v>
      </c>
      <c r="E425" s="17">
        <f>E426</f>
        <v>69.8</v>
      </c>
      <c r="F425" s="17">
        <f t="shared" ref="F425:G427" si="146">F426</f>
        <v>69.8</v>
      </c>
      <c r="G425" s="17">
        <f t="shared" si="146"/>
        <v>69.8</v>
      </c>
    </row>
    <row r="426" spans="1:7" ht="31.2" x14ac:dyDescent="0.25">
      <c r="A426" s="161" t="s">
        <v>38</v>
      </c>
      <c r="B426" s="161">
        <v>1130420290</v>
      </c>
      <c r="C426" s="161"/>
      <c r="D426" s="50" t="s">
        <v>149</v>
      </c>
      <c r="E426" s="17">
        <f>E427</f>
        <v>69.8</v>
      </c>
      <c r="F426" s="17">
        <f t="shared" si="146"/>
        <v>69.8</v>
      </c>
      <c r="G426" s="17">
        <f t="shared" si="146"/>
        <v>69.8</v>
      </c>
    </row>
    <row r="427" spans="1:7" ht="31.2" x14ac:dyDescent="0.25">
      <c r="A427" s="161" t="s">
        <v>38</v>
      </c>
      <c r="B427" s="161">
        <v>1130420290</v>
      </c>
      <c r="C427" s="163" t="s">
        <v>69</v>
      </c>
      <c r="D427" s="162" t="s">
        <v>95</v>
      </c>
      <c r="E427" s="17">
        <f>E428</f>
        <v>69.8</v>
      </c>
      <c r="F427" s="17">
        <f t="shared" si="146"/>
        <v>69.8</v>
      </c>
      <c r="G427" s="17">
        <f t="shared" si="146"/>
        <v>69.8</v>
      </c>
    </row>
    <row r="428" spans="1:7" ht="31.2" x14ac:dyDescent="0.25">
      <c r="A428" s="161" t="s">
        <v>38</v>
      </c>
      <c r="B428" s="161">
        <v>1130420290</v>
      </c>
      <c r="C428" s="161">
        <v>240</v>
      </c>
      <c r="D428" s="162" t="s">
        <v>251</v>
      </c>
      <c r="E428" s="17">
        <f>'№ 7 ведом'!F284</f>
        <v>69.8</v>
      </c>
      <c r="F428" s="17">
        <f>'№ 7 ведом'!G284</f>
        <v>69.8</v>
      </c>
      <c r="G428" s="17">
        <f>'№ 7 ведом'!H284</f>
        <v>69.8</v>
      </c>
    </row>
    <row r="429" spans="1:7" ht="46.8" x14ac:dyDescent="0.25">
      <c r="A429" s="161" t="s">
        <v>38</v>
      </c>
      <c r="B429" s="163">
        <v>1200000000</v>
      </c>
      <c r="C429" s="161"/>
      <c r="D429" s="50" t="s">
        <v>192</v>
      </c>
      <c r="E429" s="17">
        <f>E430</f>
        <v>125.69999999999999</v>
      </c>
      <c r="F429" s="17">
        <f t="shared" ref="F429:G430" si="147">F430</f>
        <v>125.69999999999999</v>
      </c>
      <c r="G429" s="17">
        <f t="shared" si="147"/>
        <v>125.69999999999999</v>
      </c>
    </row>
    <row r="430" spans="1:7" ht="31.2" x14ac:dyDescent="0.25">
      <c r="A430" s="161" t="s">
        <v>38</v>
      </c>
      <c r="B430" s="163">
        <v>1240000000</v>
      </c>
      <c r="C430" s="10"/>
      <c r="D430" s="50" t="s">
        <v>138</v>
      </c>
      <c r="E430" s="17">
        <f>E431</f>
        <v>125.69999999999999</v>
      </c>
      <c r="F430" s="17">
        <f t="shared" si="147"/>
        <v>125.69999999999999</v>
      </c>
      <c r="G430" s="17">
        <f t="shared" si="147"/>
        <v>125.69999999999999</v>
      </c>
    </row>
    <row r="431" spans="1:7" ht="31.2" x14ac:dyDescent="0.25">
      <c r="A431" s="161" t="s">
        <v>38</v>
      </c>
      <c r="B431" s="10" t="s">
        <v>140</v>
      </c>
      <c r="C431" s="10"/>
      <c r="D431" s="50" t="s">
        <v>148</v>
      </c>
      <c r="E431" s="17">
        <f>E435+E438+E441+E432</f>
        <v>125.69999999999999</v>
      </c>
      <c r="F431" s="17">
        <f t="shared" ref="F431:G431" si="148">F435+F438+F441+F432</f>
        <v>125.69999999999999</v>
      </c>
      <c r="G431" s="17">
        <f t="shared" si="148"/>
        <v>125.69999999999999</v>
      </c>
    </row>
    <row r="432" spans="1:7" x14ac:dyDescent="0.25">
      <c r="A432" s="2" t="s">
        <v>38</v>
      </c>
      <c r="B432" s="10" t="s">
        <v>220</v>
      </c>
      <c r="C432" s="11"/>
      <c r="D432" s="50" t="s">
        <v>151</v>
      </c>
      <c r="E432" s="17">
        <f>E433</f>
        <v>52.9</v>
      </c>
      <c r="F432" s="17">
        <f t="shared" ref="F432:G433" si="149">F433</f>
        <v>52.9</v>
      </c>
      <c r="G432" s="17">
        <f t="shared" si="149"/>
        <v>52.9</v>
      </c>
    </row>
    <row r="433" spans="1:7" ht="31.2" x14ac:dyDescent="0.25">
      <c r="A433" s="2" t="s">
        <v>38</v>
      </c>
      <c r="B433" s="10" t="s">
        <v>220</v>
      </c>
      <c r="C433" s="163" t="s">
        <v>69</v>
      </c>
      <c r="D433" s="162" t="s">
        <v>95</v>
      </c>
      <c r="E433" s="17">
        <f>E434</f>
        <v>52.9</v>
      </c>
      <c r="F433" s="17">
        <f t="shared" si="149"/>
        <v>52.9</v>
      </c>
      <c r="G433" s="17">
        <f t="shared" si="149"/>
        <v>52.9</v>
      </c>
    </row>
    <row r="434" spans="1:7" ht="31.2" x14ac:dyDescent="0.25">
      <c r="A434" s="2" t="s">
        <v>38</v>
      </c>
      <c r="B434" s="10" t="s">
        <v>220</v>
      </c>
      <c r="C434" s="161">
        <v>240</v>
      </c>
      <c r="D434" s="162" t="s">
        <v>251</v>
      </c>
      <c r="E434" s="17">
        <f>'№ 7 ведом'!F290</f>
        <v>52.9</v>
      </c>
      <c r="F434" s="17">
        <f>'№ 7 ведом'!G290</f>
        <v>52.9</v>
      </c>
      <c r="G434" s="17">
        <f>'№ 7 ведом'!H290</f>
        <v>52.9</v>
      </c>
    </row>
    <row r="435" spans="1:7" ht="31.2" x14ac:dyDescent="0.25">
      <c r="A435" s="161" t="s">
        <v>38</v>
      </c>
      <c r="B435" s="10" t="s">
        <v>142</v>
      </c>
      <c r="C435" s="10"/>
      <c r="D435" s="50" t="s">
        <v>141</v>
      </c>
      <c r="E435" s="17">
        <f>E436</f>
        <v>22.8</v>
      </c>
      <c r="F435" s="17">
        <f t="shared" ref="F435:G436" si="150">F436</f>
        <v>22.8</v>
      </c>
      <c r="G435" s="17">
        <f t="shared" si="150"/>
        <v>22.8</v>
      </c>
    </row>
    <row r="436" spans="1:7" ht="31.2" x14ac:dyDescent="0.25">
      <c r="A436" s="161" t="s">
        <v>38</v>
      </c>
      <c r="B436" s="10" t="s">
        <v>142</v>
      </c>
      <c r="C436" s="163" t="s">
        <v>69</v>
      </c>
      <c r="D436" s="162" t="s">
        <v>95</v>
      </c>
      <c r="E436" s="17">
        <f>E437</f>
        <v>22.8</v>
      </c>
      <c r="F436" s="17">
        <f t="shared" si="150"/>
        <v>22.8</v>
      </c>
      <c r="G436" s="17">
        <f t="shared" si="150"/>
        <v>22.8</v>
      </c>
    </row>
    <row r="437" spans="1:7" ht="31.2" x14ac:dyDescent="0.25">
      <c r="A437" s="161" t="s">
        <v>38</v>
      </c>
      <c r="B437" s="10" t="s">
        <v>142</v>
      </c>
      <c r="C437" s="161">
        <v>240</v>
      </c>
      <c r="D437" s="162" t="s">
        <v>251</v>
      </c>
      <c r="E437" s="17">
        <f>'№ 7 ведом'!F293</f>
        <v>22.8</v>
      </c>
      <c r="F437" s="17">
        <f>'№ 7 ведом'!G293</f>
        <v>22.8</v>
      </c>
      <c r="G437" s="17">
        <f>'№ 7 ведом'!H293</f>
        <v>22.8</v>
      </c>
    </row>
    <row r="438" spans="1:7" ht="31.2" x14ac:dyDescent="0.25">
      <c r="A438" s="161" t="s">
        <v>38</v>
      </c>
      <c r="B438" s="10" t="s">
        <v>144</v>
      </c>
      <c r="C438" s="10"/>
      <c r="D438" s="50" t="s">
        <v>143</v>
      </c>
      <c r="E438" s="17">
        <f>E439</f>
        <v>14</v>
      </c>
      <c r="F438" s="17">
        <f t="shared" ref="F438:G439" si="151">F439</f>
        <v>14</v>
      </c>
      <c r="G438" s="17">
        <f t="shared" si="151"/>
        <v>14</v>
      </c>
    </row>
    <row r="439" spans="1:7" ht="31.2" x14ac:dyDescent="0.25">
      <c r="A439" s="161" t="s">
        <v>38</v>
      </c>
      <c r="B439" s="10" t="s">
        <v>144</v>
      </c>
      <c r="C439" s="163" t="s">
        <v>69</v>
      </c>
      <c r="D439" s="162" t="s">
        <v>95</v>
      </c>
      <c r="E439" s="17">
        <f>E440</f>
        <v>14</v>
      </c>
      <c r="F439" s="17">
        <f t="shared" si="151"/>
        <v>14</v>
      </c>
      <c r="G439" s="17">
        <f t="shared" si="151"/>
        <v>14</v>
      </c>
    </row>
    <row r="440" spans="1:7" ht="31.2" x14ac:dyDescent="0.25">
      <c r="A440" s="161" t="s">
        <v>38</v>
      </c>
      <c r="B440" s="10" t="s">
        <v>144</v>
      </c>
      <c r="C440" s="161">
        <v>240</v>
      </c>
      <c r="D440" s="162" t="s">
        <v>251</v>
      </c>
      <c r="E440" s="17">
        <f>'№ 7 ведом'!F296</f>
        <v>14</v>
      </c>
      <c r="F440" s="17">
        <f>'№ 7 ведом'!G296</f>
        <v>14</v>
      </c>
      <c r="G440" s="17">
        <f>'№ 7 ведом'!H296</f>
        <v>14</v>
      </c>
    </row>
    <row r="441" spans="1:7" x14ac:dyDescent="0.25">
      <c r="A441" s="161" t="s">
        <v>38</v>
      </c>
      <c r="B441" s="10" t="s">
        <v>222</v>
      </c>
      <c r="C441" s="10"/>
      <c r="D441" s="50" t="s">
        <v>145</v>
      </c>
      <c r="E441" s="17">
        <f>E442</f>
        <v>36</v>
      </c>
      <c r="F441" s="17">
        <f t="shared" ref="F441:G442" si="152">F442</f>
        <v>36</v>
      </c>
      <c r="G441" s="17">
        <f t="shared" si="152"/>
        <v>36</v>
      </c>
    </row>
    <row r="442" spans="1:7" x14ac:dyDescent="0.25">
      <c r="A442" s="161" t="s">
        <v>38</v>
      </c>
      <c r="B442" s="10" t="s">
        <v>222</v>
      </c>
      <c r="C442" s="163" t="s">
        <v>73</v>
      </c>
      <c r="D442" s="162" t="s">
        <v>74</v>
      </c>
      <c r="E442" s="17">
        <f>E443</f>
        <v>36</v>
      </c>
      <c r="F442" s="17">
        <f t="shared" si="152"/>
        <v>36</v>
      </c>
      <c r="G442" s="17">
        <f t="shared" si="152"/>
        <v>36</v>
      </c>
    </row>
    <row r="443" spans="1:7" x14ac:dyDescent="0.25">
      <c r="A443" s="161" t="s">
        <v>38</v>
      </c>
      <c r="B443" s="10" t="s">
        <v>222</v>
      </c>
      <c r="C443" s="10" t="s">
        <v>146</v>
      </c>
      <c r="D443" s="50" t="s">
        <v>147</v>
      </c>
      <c r="E443" s="17">
        <f>'№ 7 ведом'!F299</f>
        <v>36</v>
      </c>
      <c r="F443" s="17">
        <f>'№ 7 ведом'!G299</f>
        <v>36</v>
      </c>
      <c r="G443" s="17">
        <f>'№ 7 ведом'!H299</f>
        <v>36</v>
      </c>
    </row>
    <row r="444" spans="1:7" x14ac:dyDescent="0.25">
      <c r="A444" s="161" t="s">
        <v>52</v>
      </c>
      <c r="B444" s="161" t="s">
        <v>66</v>
      </c>
      <c r="C444" s="161" t="s">
        <v>66</v>
      </c>
      <c r="D444" s="50" t="s">
        <v>12</v>
      </c>
      <c r="E444" s="17">
        <f>E445+E455</f>
        <v>6591</v>
      </c>
      <c r="F444" s="17">
        <f>F445+F455</f>
        <v>6591</v>
      </c>
      <c r="G444" s="17">
        <f>G445+G455</f>
        <v>6591</v>
      </c>
    </row>
    <row r="445" spans="1:7" ht="46.8" x14ac:dyDescent="0.25">
      <c r="A445" s="161" t="s">
        <v>52</v>
      </c>
      <c r="B445" s="163">
        <v>1100000000</v>
      </c>
      <c r="C445" s="161"/>
      <c r="D445" s="162" t="s">
        <v>197</v>
      </c>
      <c r="E445" s="17">
        <f>E446</f>
        <v>318</v>
      </c>
      <c r="F445" s="17">
        <f t="shared" ref="F445:G453" si="153">F446</f>
        <v>318</v>
      </c>
      <c r="G445" s="17">
        <f t="shared" si="153"/>
        <v>318</v>
      </c>
    </row>
    <row r="446" spans="1:7" ht="31.2" x14ac:dyDescent="0.25">
      <c r="A446" s="161" t="s">
        <v>52</v>
      </c>
      <c r="B446" s="163">
        <v>1130000000</v>
      </c>
      <c r="C446" s="25"/>
      <c r="D446" s="50" t="s">
        <v>117</v>
      </c>
      <c r="E446" s="17">
        <f>E451+E447</f>
        <v>318</v>
      </c>
      <c r="F446" s="17">
        <f t="shared" ref="F446:G446" si="154">F451+F447</f>
        <v>318</v>
      </c>
      <c r="G446" s="17">
        <f t="shared" si="154"/>
        <v>318</v>
      </c>
    </row>
    <row r="447" spans="1:7" ht="31.2" x14ac:dyDescent="0.25">
      <c r="A447" s="161" t="s">
        <v>52</v>
      </c>
      <c r="B447" s="161">
        <v>1130100000</v>
      </c>
      <c r="C447" s="25"/>
      <c r="D447" s="50" t="s">
        <v>235</v>
      </c>
      <c r="E447" s="17">
        <f>E448</f>
        <v>155.9</v>
      </c>
      <c r="F447" s="17">
        <f t="shared" ref="F447:G449" si="155">F448</f>
        <v>155.9</v>
      </c>
      <c r="G447" s="17">
        <f t="shared" si="155"/>
        <v>155.9</v>
      </c>
    </row>
    <row r="448" spans="1:7" ht="31.2" x14ac:dyDescent="0.25">
      <c r="A448" s="161" t="s">
        <v>52</v>
      </c>
      <c r="B448" s="163">
        <v>1130120260</v>
      </c>
      <c r="C448" s="25"/>
      <c r="D448" s="50" t="s">
        <v>236</v>
      </c>
      <c r="E448" s="17">
        <f>E449</f>
        <v>155.9</v>
      </c>
      <c r="F448" s="17">
        <f t="shared" si="155"/>
        <v>155.9</v>
      </c>
      <c r="G448" s="17">
        <f t="shared" si="155"/>
        <v>155.9</v>
      </c>
    </row>
    <row r="449" spans="1:7" ht="31.2" x14ac:dyDescent="0.25">
      <c r="A449" s="161" t="s">
        <v>52</v>
      </c>
      <c r="B449" s="163">
        <v>1130120260</v>
      </c>
      <c r="C449" s="161" t="s">
        <v>69</v>
      </c>
      <c r="D449" s="50" t="s">
        <v>95</v>
      </c>
      <c r="E449" s="17">
        <f>E450</f>
        <v>155.9</v>
      </c>
      <c r="F449" s="17">
        <f t="shared" si="155"/>
        <v>155.9</v>
      </c>
      <c r="G449" s="17">
        <f t="shared" si="155"/>
        <v>155.9</v>
      </c>
    </row>
    <row r="450" spans="1:7" ht="31.2" x14ac:dyDescent="0.25">
      <c r="A450" s="161" t="s">
        <v>52</v>
      </c>
      <c r="B450" s="163">
        <v>1130120260</v>
      </c>
      <c r="C450" s="161">
        <v>240</v>
      </c>
      <c r="D450" s="50" t="s">
        <v>251</v>
      </c>
      <c r="E450" s="17">
        <f>'№ 7 ведом'!F653</f>
        <v>155.9</v>
      </c>
      <c r="F450" s="17">
        <f>'№ 7 ведом'!G653</f>
        <v>155.9</v>
      </c>
      <c r="G450" s="17">
        <f>'№ 7 ведом'!H653</f>
        <v>155.9</v>
      </c>
    </row>
    <row r="451" spans="1:7" ht="31.2" x14ac:dyDescent="0.25">
      <c r="A451" s="161" t="s">
        <v>52</v>
      </c>
      <c r="B451" s="161">
        <v>1130200000</v>
      </c>
      <c r="C451" s="161"/>
      <c r="D451" s="50" t="s">
        <v>189</v>
      </c>
      <c r="E451" s="17">
        <f>E452</f>
        <v>162.1</v>
      </c>
      <c r="F451" s="17">
        <f t="shared" si="153"/>
        <v>162.1</v>
      </c>
      <c r="G451" s="17">
        <f t="shared" si="153"/>
        <v>162.1</v>
      </c>
    </row>
    <row r="452" spans="1:7" ht="31.2" x14ac:dyDescent="0.25">
      <c r="A452" s="161" t="s">
        <v>52</v>
      </c>
      <c r="B452" s="161">
        <v>1130220270</v>
      </c>
      <c r="C452" s="161"/>
      <c r="D452" s="50" t="s">
        <v>190</v>
      </c>
      <c r="E452" s="17">
        <f>E453</f>
        <v>162.1</v>
      </c>
      <c r="F452" s="17">
        <f t="shared" si="153"/>
        <v>162.1</v>
      </c>
      <c r="G452" s="17">
        <f t="shared" si="153"/>
        <v>162.1</v>
      </c>
    </row>
    <row r="453" spans="1:7" ht="31.2" x14ac:dyDescent="0.25">
      <c r="A453" s="161" t="s">
        <v>52</v>
      </c>
      <c r="B453" s="161">
        <v>1130220270</v>
      </c>
      <c r="C453" s="161" t="s">
        <v>69</v>
      </c>
      <c r="D453" s="50" t="s">
        <v>95</v>
      </c>
      <c r="E453" s="17">
        <f>E454</f>
        <v>162.1</v>
      </c>
      <c r="F453" s="17">
        <f t="shared" si="153"/>
        <v>162.1</v>
      </c>
      <c r="G453" s="17">
        <f t="shared" si="153"/>
        <v>162.1</v>
      </c>
    </row>
    <row r="454" spans="1:7" ht="31.2" x14ac:dyDescent="0.25">
      <c r="A454" s="161" t="s">
        <v>52</v>
      </c>
      <c r="B454" s="161">
        <v>1130220270</v>
      </c>
      <c r="C454" s="161">
        <v>240</v>
      </c>
      <c r="D454" s="50" t="s">
        <v>251</v>
      </c>
      <c r="E454" s="17">
        <f>'№ 7 ведом'!F657</f>
        <v>162.1</v>
      </c>
      <c r="F454" s="17">
        <f>'№ 7 ведом'!G657</f>
        <v>162.1</v>
      </c>
      <c r="G454" s="17">
        <f>'№ 7 ведом'!H657</f>
        <v>162.1</v>
      </c>
    </row>
    <row r="455" spans="1:7" x14ac:dyDescent="0.25">
      <c r="A455" s="161" t="s">
        <v>52</v>
      </c>
      <c r="B455" s="161">
        <v>9900000000</v>
      </c>
      <c r="C455" s="161"/>
      <c r="D455" s="50" t="s">
        <v>107</v>
      </c>
      <c r="E455" s="17">
        <f>E456</f>
        <v>6273</v>
      </c>
      <c r="F455" s="17">
        <f t="shared" ref="F455:G456" si="156">F456</f>
        <v>6273</v>
      </c>
      <c r="G455" s="17">
        <f t="shared" si="156"/>
        <v>6273</v>
      </c>
    </row>
    <row r="456" spans="1:7" ht="31.2" x14ac:dyDescent="0.25">
      <c r="A456" s="161" t="s">
        <v>52</v>
      </c>
      <c r="B456" s="161">
        <v>9990000000</v>
      </c>
      <c r="C456" s="161"/>
      <c r="D456" s="50" t="s">
        <v>160</v>
      </c>
      <c r="E456" s="17">
        <f>E457</f>
        <v>6273</v>
      </c>
      <c r="F456" s="17">
        <f t="shared" si="156"/>
        <v>6273</v>
      </c>
      <c r="G456" s="17">
        <f t="shared" si="156"/>
        <v>6273</v>
      </c>
    </row>
    <row r="457" spans="1:7" ht="31.2" x14ac:dyDescent="0.25">
      <c r="A457" s="161" t="s">
        <v>52</v>
      </c>
      <c r="B457" s="161">
        <v>9990200000</v>
      </c>
      <c r="C457" s="25"/>
      <c r="D457" s="50" t="s">
        <v>120</v>
      </c>
      <c r="E457" s="17">
        <f>E458</f>
        <v>6273</v>
      </c>
      <c r="F457" s="17">
        <f t="shared" ref="F457:G459" si="157">F458</f>
        <v>6273</v>
      </c>
      <c r="G457" s="17">
        <f t="shared" si="157"/>
        <v>6273</v>
      </c>
    </row>
    <row r="458" spans="1:7" ht="46.8" x14ac:dyDescent="0.25">
      <c r="A458" s="161" t="s">
        <v>52</v>
      </c>
      <c r="B458" s="161">
        <v>9990225000</v>
      </c>
      <c r="C458" s="161"/>
      <c r="D458" s="50" t="s">
        <v>121</v>
      </c>
      <c r="E458" s="17">
        <f>E459+E461</f>
        <v>6273</v>
      </c>
      <c r="F458" s="17">
        <f t="shared" ref="F458:G458" si="158">F459+F461</f>
        <v>6273</v>
      </c>
      <c r="G458" s="17">
        <f t="shared" si="158"/>
        <v>6273</v>
      </c>
    </row>
    <row r="459" spans="1:7" ht="62.4" x14ac:dyDescent="0.25">
      <c r="A459" s="161" t="s">
        <v>52</v>
      </c>
      <c r="B459" s="161">
        <v>9990225000</v>
      </c>
      <c r="C459" s="161" t="s">
        <v>68</v>
      </c>
      <c r="D459" s="50" t="s">
        <v>1</v>
      </c>
      <c r="E459" s="17">
        <f>E460</f>
        <v>6198.2</v>
      </c>
      <c r="F459" s="17">
        <f t="shared" si="157"/>
        <v>6198.2</v>
      </c>
      <c r="G459" s="17">
        <f t="shared" si="157"/>
        <v>6198.2</v>
      </c>
    </row>
    <row r="460" spans="1:7" ht="31.2" x14ac:dyDescent="0.25">
      <c r="A460" s="161" t="s">
        <v>52</v>
      </c>
      <c r="B460" s="161">
        <v>9990225000</v>
      </c>
      <c r="C460" s="161">
        <v>120</v>
      </c>
      <c r="D460" s="50" t="s">
        <v>253</v>
      </c>
      <c r="E460" s="17">
        <f>'№ 7 ведом'!F663</f>
        <v>6198.2</v>
      </c>
      <c r="F460" s="17">
        <f>'№ 7 ведом'!G663</f>
        <v>6198.2</v>
      </c>
      <c r="G460" s="17">
        <f>'№ 7 ведом'!H663</f>
        <v>6198.2</v>
      </c>
    </row>
    <row r="461" spans="1:7" x14ac:dyDescent="0.25">
      <c r="A461" s="161" t="s">
        <v>52</v>
      </c>
      <c r="B461" s="161">
        <v>9990225000</v>
      </c>
      <c r="C461" s="161" t="s">
        <v>70</v>
      </c>
      <c r="D461" s="50" t="s">
        <v>71</v>
      </c>
      <c r="E461" s="17">
        <f>E462</f>
        <v>74.8</v>
      </c>
      <c r="F461" s="17">
        <f t="shared" ref="F461:G461" si="159">F462</f>
        <v>74.8</v>
      </c>
      <c r="G461" s="17">
        <f t="shared" si="159"/>
        <v>74.8</v>
      </c>
    </row>
    <row r="462" spans="1:7" x14ac:dyDescent="0.25">
      <c r="A462" s="161" t="s">
        <v>52</v>
      </c>
      <c r="B462" s="161">
        <v>9990225000</v>
      </c>
      <c r="C462" s="161">
        <v>850</v>
      </c>
      <c r="D462" s="50" t="s">
        <v>102</v>
      </c>
      <c r="E462" s="17">
        <f>'№ 7 ведом'!F665</f>
        <v>74.8</v>
      </c>
      <c r="F462" s="17">
        <f>'№ 7 ведом'!G665</f>
        <v>74.8</v>
      </c>
      <c r="G462" s="17">
        <f>'№ 7 ведом'!H665</f>
        <v>74.8</v>
      </c>
    </row>
    <row r="463" spans="1:7" x14ac:dyDescent="0.25">
      <c r="A463" s="4" t="s">
        <v>41</v>
      </c>
      <c r="B463" s="4" t="s">
        <v>66</v>
      </c>
      <c r="C463" s="4" t="s">
        <v>66</v>
      </c>
      <c r="D463" s="20" t="s">
        <v>82</v>
      </c>
      <c r="E463" s="6">
        <f>E464</f>
        <v>38565.199999999997</v>
      </c>
      <c r="F463" s="6">
        <f t="shared" ref="F463:G463" si="160">F464</f>
        <v>37080.099999999991</v>
      </c>
      <c r="G463" s="6">
        <f t="shared" si="160"/>
        <v>37080.099999999991</v>
      </c>
    </row>
    <row r="464" spans="1:7" x14ac:dyDescent="0.25">
      <c r="A464" s="164" t="s">
        <v>42</v>
      </c>
      <c r="B464" s="164" t="s">
        <v>66</v>
      </c>
      <c r="C464" s="164" t="s">
        <v>66</v>
      </c>
      <c r="D464" s="165" t="s">
        <v>13</v>
      </c>
      <c r="E464" s="7">
        <f>E465+E502+E512</f>
        <v>38565.199999999997</v>
      </c>
      <c r="F464" s="7">
        <f t="shared" ref="F464:G464" si="161">F465+F502+F512</f>
        <v>37080.099999999991</v>
      </c>
      <c r="G464" s="7">
        <f t="shared" si="161"/>
        <v>37080.099999999991</v>
      </c>
    </row>
    <row r="465" spans="1:7" ht="46.8" x14ac:dyDescent="0.25">
      <c r="A465" s="161" t="s">
        <v>42</v>
      </c>
      <c r="B465" s="163">
        <v>1200000000</v>
      </c>
      <c r="C465" s="161"/>
      <c r="D465" s="50" t="s">
        <v>192</v>
      </c>
      <c r="E465" s="17">
        <f>E466+E481</f>
        <v>37084</v>
      </c>
      <c r="F465" s="17">
        <f t="shared" ref="F465:G465" si="162">F466+F481</f>
        <v>36549.099999999991</v>
      </c>
      <c r="G465" s="17">
        <f t="shared" si="162"/>
        <v>36549.099999999991</v>
      </c>
    </row>
    <row r="466" spans="1:7" ht="31.2" x14ac:dyDescent="0.25">
      <c r="A466" s="161" t="s">
        <v>42</v>
      </c>
      <c r="B466" s="163">
        <v>1210000000</v>
      </c>
      <c r="C466" s="161"/>
      <c r="D466" s="50" t="s">
        <v>205</v>
      </c>
      <c r="E466" s="17">
        <f>E467+E477</f>
        <v>12545.599999999999</v>
      </c>
      <c r="F466" s="17">
        <f>F467+F478</f>
        <v>12465.599999999999</v>
      </c>
      <c r="G466" s="17">
        <f>G467+G478</f>
        <v>12465.599999999999</v>
      </c>
    </row>
    <row r="467" spans="1:7" ht="31.2" x14ac:dyDescent="0.25">
      <c r="A467" s="161" t="s">
        <v>42</v>
      </c>
      <c r="B467" s="163">
        <v>1210100000</v>
      </c>
      <c r="C467" s="161"/>
      <c r="D467" s="50" t="s">
        <v>206</v>
      </c>
      <c r="E467" s="17">
        <f>E471+E468+E474</f>
        <v>12465.599999999999</v>
      </c>
      <c r="F467" s="17">
        <f t="shared" ref="F467:G467" si="163">F471+F468+F474</f>
        <v>12465.599999999999</v>
      </c>
      <c r="G467" s="17">
        <f t="shared" si="163"/>
        <v>12465.599999999999</v>
      </c>
    </row>
    <row r="468" spans="1:7" ht="46.8" x14ac:dyDescent="0.3">
      <c r="A468" s="161" t="s">
        <v>42</v>
      </c>
      <c r="B468" s="163">
        <v>1210110680</v>
      </c>
      <c r="C468" s="161"/>
      <c r="D468" s="64" t="s">
        <v>285</v>
      </c>
      <c r="E468" s="17">
        <f>E469</f>
        <v>4381.3999999999996</v>
      </c>
      <c r="F468" s="17">
        <f t="shared" ref="F468:G469" si="164">F469</f>
        <v>4381.3999999999996</v>
      </c>
      <c r="G468" s="17">
        <f t="shared" si="164"/>
        <v>4381.3999999999996</v>
      </c>
    </row>
    <row r="469" spans="1:7" ht="31.2" x14ac:dyDescent="0.25">
      <c r="A469" s="161" t="s">
        <v>42</v>
      </c>
      <c r="B469" s="163">
        <v>1210110680</v>
      </c>
      <c r="C469" s="163" t="s">
        <v>97</v>
      </c>
      <c r="D469" s="57" t="s">
        <v>98</v>
      </c>
      <c r="E469" s="17">
        <f>E470</f>
        <v>4381.3999999999996</v>
      </c>
      <c r="F469" s="17">
        <f t="shared" si="164"/>
        <v>4381.3999999999996</v>
      </c>
      <c r="G469" s="17">
        <f t="shared" si="164"/>
        <v>4381.3999999999996</v>
      </c>
    </row>
    <row r="470" spans="1:7" x14ac:dyDescent="0.25">
      <c r="A470" s="161" t="s">
        <v>42</v>
      </c>
      <c r="B470" s="163">
        <v>1210110680</v>
      </c>
      <c r="C470" s="161">
        <v>610</v>
      </c>
      <c r="D470" s="57" t="s">
        <v>106</v>
      </c>
      <c r="E470" s="17">
        <f>'№ 7 ведом'!F307</f>
        <v>4381.3999999999996</v>
      </c>
      <c r="F470" s="17">
        <f>'№ 7 ведом'!G307</f>
        <v>4381.3999999999996</v>
      </c>
      <c r="G470" s="17">
        <f>'№ 7 ведом'!H307</f>
        <v>4381.3999999999996</v>
      </c>
    </row>
    <row r="471" spans="1:7" ht="31.2" x14ac:dyDescent="0.25">
      <c r="A471" s="161" t="s">
        <v>42</v>
      </c>
      <c r="B471" s="163">
        <v>1210120010</v>
      </c>
      <c r="C471" s="161"/>
      <c r="D471" s="50" t="s">
        <v>126</v>
      </c>
      <c r="E471" s="17">
        <f>E472</f>
        <v>8039.9</v>
      </c>
      <c r="F471" s="17">
        <f t="shared" ref="F471:G472" si="165">F472</f>
        <v>8039.9</v>
      </c>
      <c r="G471" s="17">
        <f t="shared" si="165"/>
        <v>8039.9</v>
      </c>
    </row>
    <row r="472" spans="1:7" ht="31.2" x14ac:dyDescent="0.25">
      <c r="A472" s="161" t="s">
        <v>42</v>
      </c>
      <c r="B472" s="163">
        <v>1210120010</v>
      </c>
      <c r="C472" s="163" t="s">
        <v>97</v>
      </c>
      <c r="D472" s="162" t="s">
        <v>98</v>
      </c>
      <c r="E472" s="17">
        <f>E473</f>
        <v>8039.9</v>
      </c>
      <c r="F472" s="17">
        <f t="shared" si="165"/>
        <v>8039.9</v>
      </c>
      <c r="G472" s="17">
        <f t="shared" si="165"/>
        <v>8039.9</v>
      </c>
    </row>
    <row r="473" spans="1:7" x14ac:dyDescent="0.25">
      <c r="A473" s="161" t="s">
        <v>42</v>
      </c>
      <c r="B473" s="163">
        <v>1210120010</v>
      </c>
      <c r="C473" s="161">
        <v>610</v>
      </c>
      <c r="D473" s="162" t="s">
        <v>106</v>
      </c>
      <c r="E473" s="17">
        <f>'№ 7 ведом'!F310</f>
        <v>8039.9</v>
      </c>
      <c r="F473" s="17">
        <f>'№ 7 ведом'!G310</f>
        <v>8039.9</v>
      </c>
      <c r="G473" s="17">
        <f>'№ 7 ведом'!H310</f>
        <v>8039.9</v>
      </c>
    </row>
    <row r="474" spans="1:7" ht="46.8" x14ac:dyDescent="0.3">
      <c r="A474" s="161" t="s">
        <v>42</v>
      </c>
      <c r="B474" s="163" t="s">
        <v>298</v>
      </c>
      <c r="C474" s="161"/>
      <c r="D474" s="64" t="s">
        <v>299</v>
      </c>
      <c r="E474" s="17">
        <f>E475</f>
        <v>44.3</v>
      </c>
      <c r="F474" s="17">
        <f t="shared" ref="F474:G475" si="166">F475</f>
        <v>44.3</v>
      </c>
      <c r="G474" s="17">
        <f t="shared" si="166"/>
        <v>44.3</v>
      </c>
    </row>
    <row r="475" spans="1:7" ht="31.2" x14ac:dyDescent="0.25">
      <c r="A475" s="161" t="s">
        <v>42</v>
      </c>
      <c r="B475" s="163" t="s">
        <v>298</v>
      </c>
      <c r="C475" s="163" t="s">
        <v>97</v>
      </c>
      <c r="D475" s="57" t="s">
        <v>98</v>
      </c>
      <c r="E475" s="17">
        <f>E476</f>
        <v>44.3</v>
      </c>
      <c r="F475" s="17">
        <f t="shared" si="166"/>
        <v>44.3</v>
      </c>
      <c r="G475" s="17">
        <f t="shared" si="166"/>
        <v>44.3</v>
      </c>
    </row>
    <row r="476" spans="1:7" x14ac:dyDescent="0.25">
      <c r="A476" s="161" t="s">
        <v>42</v>
      </c>
      <c r="B476" s="163" t="s">
        <v>298</v>
      </c>
      <c r="C476" s="161">
        <v>610</v>
      </c>
      <c r="D476" s="57" t="s">
        <v>106</v>
      </c>
      <c r="E476" s="17">
        <f>'№ 7 ведом'!F313</f>
        <v>44.3</v>
      </c>
      <c r="F476" s="17">
        <f>'№ 7 ведом'!G313</f>
        <v>44.3</v>
      </c>
      <c r="G476" s="17">
        <f>'№ 7 ведом'!H313</f>
        <v>44.3</v>
      </c>
    </row>
    <row r="477" spans="1:7" ht="31.2" x14ac:dyDescent="0.25">
      <c r="A477" s="161" t="s">
        <v>42</v>
      </c>
      <c r="B477" s="163">
        <v>1210300000</v>
      </c>
      <c r="C477" s="161"/>
      <c r="D477" s="162" t="s">
        <v>207</v>
      </c>
      <c r="E477" s="17">
        <f>E478</f>
        <v>80</v>
      </c>
      <c r="F477" s="17">
        <f t="shared" ref="F477:G479" si="167">F478</f>
        <v>0</v>
      </c>
      <c r="G477" s="17">
        <f t="shared" si="167"/>
        <v>0</v>
      </c>
    </row>
    <row r="478" spans="1:7" x14ac:dyDescent="0.25">
      <c r="A478" s="161" t="s">
        <v>42</v>
      </c>
      <c r="B478" s="161">
        <v>1210320010</v>
      </c>
      <c r="C478" s="161"/>
      <c r="D478" s="50" t="s">
        <v>248</v>
      </c>
      <c r="E478" s="17">
        <f>E479</f>
        <v>80</v>
      </c>
      <c r="F478" s="17">
        <f t="shared" si="167"/>
        <v>0</v>
      </c>
      <c r="G478" s="17">
        <f t="shared" si="167"/>
        <v>0</v>
      </c>
    </row>
    <row r="479" spans="1:7" ht="31.2" x14ac:dyDescent="0.25">
      <c r="A479" s="161" t="s">
        <v>42</v>
      </c>
      <c r="B479" s="161">
        <v>1210320010</v>
      </c>
      <c r="C479" s="163" t="s">
        <v>97</v>
      </c>
      <c r="D479" s="162" t="s">
        <v>98</v>
      </c>
      <c r="E479" s="17">
        <f>E480</f>
        <v>80</v>
      </c>
      <c r="F479" s="17">
        <f t="shared" si="167"/>
        <v>0</v>
      </c>
      <c r="G479" s="17">
        <f t="shared" si="167"/>
        <v>0</v>
      </c>
    </row>
    <row r="480" spans="1:7" x14ac:dyDescent="0.25">
      <c r="A480" s="161" t="s">
        <v>42</v>
      </c>
      <c r="B480" s="161">
        <v>1210320010</v>
      </c>
      <c r="C480" s="161">
        <v>610</v>
      </c>
      <c r="D480" s="162" t="s">
        <v>106</v>
      </c>
      <c r="E480" s="17">
        <f>'№ 7 ведом'!F317</f>
        <v>80</v>
      </c>
      <c r="F480" s="17">
        <f>'№ 7 ведом'!G317</f>
        <v>0</v>
      </c>
      <c r="G480" s="17">
        <f>'№ 7 ведом'!H317</f>
        <v>0</v>
      </c>
    </row>
    <row r="481" spans="1:7" ht="31.2" x14ac:dyDescent="0.25">
      <c r="A481" s="161" t="s">
        <v>42</v>
      </c>
      <c r="B481" s="163">
        <v>1220000000</v>
      </c>
      <c r="C481" s="161"/>
      <c r="D481" s="50" t="s">
        <v>150</v>
      </c>
      <c r="E481" s="17">
        <f>E482+E492+E496</f>
        <v>24538.399999999998</v>
      </c>
      <c r="F481" s="17">
        <f t="shared" ref="F481:G481" si="168">F482+F492+F496</f>
        <v>24083.499999999996</v>
      </c>
      <c r="G481" s="17">
        <f t="shared" si="168"/>
        <v>24083.499999999996</v>
      </c>
    </row>
    <row r="482" spans="1:7" ht="31.2" x14ac:dyDescent="0.25">
      <c r="A482" s="161" t="s">
        <v>42</v>
      </c>
      <c r="B482" s="161">
        <v>1220100000</v>
      </c>
      <c r="C482" s="161"/>
      <c r="D482" s="50" t="s">
        <v>208</v>
      </c>
      <c r="E482" s="17">
        <f>E483+E486+E489</f>
        <v>23212.699999999997</v>
      </c>
      <c r="F482" s="17">
        <f t="shared" ref="F482:G482" si="169">F483+F486+F489</f>
        <v>23212.699999999997</v>
      </c>
      <c r="G482" s="17">
        <f t="shared" si="169"/>
        <v>23212.699999999997</v>
      </c>
    </row>
    <row r="483" spans="1:7" ht="46.8" x14ac:dyDescent="0.3">
      <c r="A483" s="161" t="s">
        <v>42</v>
      </c>
      <c r="B483" s="161">
        <v>1220110680</v>
      </c>
      <c r="C483" s="161"/>
      <c r="D483" s="64" t="s">
        <v>285</v>
      </c>
      <c r="E483" s="17">
        <f>E484</f>
        <v>8811.4</v>
      </c>
      <c r="F483" s="17">
        <f t="shared" ref="F483:G484" si="170">F484</f>
        <v>8811.4</v>
      </c>
      <c r="G483" s="17">
        <f t="shared" si="170"/>
        <v>8811.4</v>
      </c>
    </row>
    <row r="484" spans="1:7" ht="31.2" x14ac:dyDescent="0.25">
      <c r="A484" s="161" t="s">
        <v>42</v>
      </c>
      <c r="B484" s="161">
        <v>1220110680</v>
      </c>
      <c r="C484" s="163" t="s">
        <v>97</v>
      </c>
      <c r="D484" s="57" t="s">
        <v>98</v>
      </c>
      <c r="E484" s="17">
        <f>E485</f>
        <v>8811.4</v>
      </c>
      <c r="F484" s="17">
        <f t="shared" si="170"/>
        <v>8811.4</v>
      </c>
      <c r="G484" s="17">
        <f t="shared" si="170"/>
        <v>8811.4</v>
      </c>
    </row>
    <row r="485" spans="1:7" x14ac:dyDescent="0.25">
      <c r="A485" s="161" t="s">
        <v>42</v>
      </c>
      <c r="B485" s="161">
        <v>1220110680</v>
      </c>
      <c r="C485" s="161">
        <v>610</v>
      </c>
      <c r="D485" s="57" t="s">
        <v>106</v>
      </c>
      <c r="E485" s="17">
        <f>'№ 7 ведом'!F322</f>
        <v>8811.4</v>
      </c>
      <c r="F485" s="17">
        <f>'№ 7 ведом'!G322</f>
        <v>8811.4</v>
      </c>
      <c r="G485" s="17">
        <f>'№ 7 ведом'!H322</f>
        <v>8811.4</v>
      </c>
    </row>
    <row r="486" spans="1:7" ht="31.2" x14ac:dyDescent="0.25">
      <c r="A486" s="161" t="s">
        <v>42</v>
      </c>
      <c r="B486" s="161">
        <v>1220120010</v>
      </c>
      <c r="C486" s="161"/>
      <c r="D486" s="162" t="s">
        <v>126</v>
      </c>
      <c r="E486" s="17">
        <f>E487</f>
        <v>14312.3</v>
      </c>
      <c r="F486" s="17">
        <f t="shared" ref="F486:G487" si="171">F487</f>
        <v>14312.3</v>
      </c>
      <c r="G486" s="17">
        <f t="shared" si="171"/>
        <v>14312.3</v>
      </c>
    </row>
    <row r="487" spans="1:7" ht="31.2" x14ac:dyDescent="0.25">
      <c r="A487" s="161" t="s">
        <v>42</v>
      </c>
      <c r="B487" s="161">
        <v>1220120010</v>
      </c>
      <c r="C487" s="163" t="s">
        <v>97</v>
      </c>
      <c r="D487" s="162" t="s">
        <v>98</v>
      </c>
      <c r="E487" s="17">
        <f>E488</f>
        <v>14312.3</v>
      </c>
      <c r="F487" s="17">
        <f t="shared" si="171"/>
        <v>14312.3</v>
      </c>
      <c r="G487" s="17">
        <f t="shared" si="171"/>
        <v>14312.3</v>
      </c>
    </row>
    <row r="488" spans="1:7" x14ac:dyDescent="0.25">
      <c r="A488" s="161" t="s">
        <v>42</v>
      </c>
      <c r="B488" s="161">
        <v>1220120010</v>
      </c>
      <c r="C488" s="161">
        <v>610</v>
      </c>
      <c r="D488" s="162" t="s">
        <v>106</v>
      </c>
      <c r="E488" s="17">
        <f>'№ 7 ведом'!F325</f>
        <v>14312.3</v>
      </c>
      <c r="F488" s="17">
        <f>'№ 7 ведом'!G325</f>
        <v>14312.3</v>
      </c>
      <c r="G488" s="17">
        <f>'№ 7 ведом'!H325</f>
        <v>14312.3</v>
      </c>
    </row>
    <row r="489" spans="1:7" ht="46.8" x14ac:dyDescent="0.3">
      <c r="A489" s="161" t="s">
        <v>42</v>
      </c>
      <c r="B489" s="161" t="s">
        <v>300</v>
      </c>
      <c r="C489" s="161"/>
      <c r="D489" s="64" t="s">
        <v>299</v>
      </c>
      <c r="E489" s="17">
        <f>E490</f>
        <v>89</v>
      </c>
      <c r="F489" s="17">
        <f t="shared" ref="F489:G490" si="172">F490</f>
        <v>89</v>
      </c>
      <c r="G489" s="17">
        <f t="shared" si="172"/>
        <v>89</v>
      </c>
    </row>
    <row r="490" spans="1:7" ht="31.2" x14ac:dyDescent="0.25">
      <c r="A490" s="161" t="s">
        <v>42</v>
      </c>
      <c r="B490" s="161" t="s">
        <v>300</v>
      </c>
      <c r="C490" s="163" t="s">
        <v>97</v>
      </c>
      <c r="D490" s="57" t="s">
        <v>98</v>
      </c>
      <c r="E490" s="17">
        <f>E491</f>
        <v>89</v>
      </c>
      <c r="F490" s="17">
        <f t="shared" si="172"/>
        <v>89</v>
      </c>
      <c r="G490" s="17">
        <f t="shared" si="172"/>
        <v>89</v>
      </c>
    </row>
    <row r="491" spans="1:7" x14ac:dyDescent="0.25">
      <c r="A491" s="161" t="s">
        <v>42</v>
      </c>
      <c r="B491" s="161" t="s">
        <v>300</v>
      </c>
      <c r="C491" s="161">
        <v>610</v>
      </c>
      <c r="D491" s="57" t="s">
        <v>106</v>
      </c>
      <c r="E491" s="17">
        <f>'№ 7 ведом'!F328</f>
        <v>89</v>
      </c>
      <c r="F491" s="17">
        <f>'№ 7 ведом'!G328</f>
        <v>89</v>
      </c>
      <c r="G491" s="17">
        <f>'№ 7 ведом'!H328</f>
        <v>89</v>
      </c>
    </row>
    <row r="492" spans="1:7" ht="46.8" x14ac:dyDescent="0.25">
      <c r="A492" s="161" t="s">
        <v>42</v>
      </c>
      <c r="B492" s="161">
        <v>1220300000</v>
      </c>
      <c r="C492" s="161"/>
      <c r="D492" s="57" t="s">
        <v>307</v>
      </c>
      <c r="E492" s="17">
        <f>E493</f>
        <v>40.9</v>
      </c>
      <c r="F492" s="17">
        <f t="shared" ref="F492:G492" si="173">F493</f>
        <v>0</v>
      </c>
      <c r="G492" s="17">
        <f t="shared" si="173"/>
        <v>0</v>
      </c>
    </row>
    <row r="493" spans="1:7" ht="31.2" x14ac:dyDescent="0.25">
      <c r="A493" s="161" t="s">
        <v>42</v>
      </c>
      <c r="B493" s="161" t="s">
        <v>308</v>
      </c>
      <c r="C493" s="161"/>
      <c r="D493" s="57" t="s">
        <v>309</v>
      </c>
      <c r="E493" s="17">
        <f>E494</f>
        <v>40.9</v>
      </c>
      <c r="F493" s="17">
        <f t="shared" ref="F493:G494" si="174">F494</f>
        <v>0</v>
      </c>
      <c r="G493" s="17">
        <f t="shared" si="174"/>
        <v>0</v>
      </c>
    </row>
    <row r="494" spans="1:7" ht="31.2" x14ac:dyDescent="0.25">
      <c r="A494" s="161" t="s">
        <v>42</v>
      </c>
      <c r="B494" s="161" t="s">
        <v>308</v>
      </c>
      <c r="C494" s="163" t="s">
        <v>97</v>
      </c>
      <c r="D494" s="57" t="s">
        <v>98</v>
      </c>
      <c r="E494" s="17">
        <f>E495</f>
        <v>40.9</v>
      </c>
      <c r="F494" s="17">
        <f t="shared" si="174"/>
        <v>0</v>
      </c>
      <c r="G494" s="17">
        <f t="shared" si="174"/>
        <v>0</v>
      </c>
    </row>
    <row r="495" spans="1:7" x14ac:dyDescent="0.25">
      <c r="A495" s="161" t="s">
        <v>42</v>
      </c>
      <c r="B495" s="161" t="s">
        <v>308</v>
      </c>
      <c r="C495" s="161">
        <v>610</v>
      </c>
      <c r="D495" s="57" t="s">
        <v>106</v>
      </c>
      <c r="E495" s="17">
        <f>'№ 7 ведом'!F332</f>
        <v>40.9</v>
      </c>
      <c r="F495" s="17">
        <f>'№ 7 ведом'!G332</f>
        <v>0</v>
      </c>
      <c r="G495" s="17">
        <f>'№ 7 ведом'!H332</f>
        <v>0</v>
      </c>
    </row>
    <row r="496" spans="1:7" ht="31.2" x14ac:dyDescent="0.25">
      <c r="A496" s="161" t="s">
        <v>42</v>
      </c>
      <c r="B496" s="161">
        <v>1220500000</v>
      </c>
      <c r="C496" s="161"/>
      <c r="D496" s="50" t="s">
        <v>209</v>
      </c>
      <c r="E496" s="17">
        <f>E497</f>
        <v>1284.8</v>
      </c>
      <c r="F496" s="17">
        <f t="shared" ref="F496:G500" si="175">F497</f>
        <v>870.8</v>
      </c>
      <c r="G496" s="17">
        <f t="shared" si="175"/>
        <v>870.8</v>
      </c>
    </row>
    <row r="497" spans="1:7" x14ac:dyDescent="0.25">
      <c r="A497" s="161" t="s">
        <v>42</v>
      </c>
      <c r="B497" s="161">
        <v>1220520320</v>
      </c>
      <c r="C497" s="161"/>
      <c r="D497" s="50" t="s">
        <v>151</v>
      </c>
      <c r="E497" s="17">
        <f>E500+E498</f>
        <v>1284.8</v>
      </c>
      <c r="F497" s="17">
        <f t="shared" ref="F497:G497" si="176">F500+F498</f>
        <v>870.8</v>
      </c>
      <c r="G497" s="17">
        <f t="shared" si="176"/>
        <v>870.8</v>
      </c>
    </row>
    <row r="498" spans="1:7" ht="31.2" x14ac:dyDescent="0.25">
      <c r="A498" s="161" t="s">
        <v>42</v>
      </c>
      <c r="B498" s="161">
        <v>1220520320</v>
      </c>
      <c r="C498" s="163" t="s">
        <v>69</v>
      </c>
      <c r="D498" s="162" t="s">
        <v>95</v>
      </c>
      <c r="E498" s="17">
        <f>E499</f>
        <v>24</v>
      </c>
      <c r="F498" s="17">
        <f t="shared" ref="F498:G498" si="177">F499</f>
        <v>0</v>
      </c>
      <c r="G498" s="17">
        <f t="shared" si="177"/>
        <v>0</v>
      </c>
    </row>
    <row r="499" spans="1:7" ht="31.2" x14ac:dyDescent="0.25">
      <c r="A499" s="161" t="s">
        <v>42</v>
      </c>
      <c r="B499" s="161">
        <v>1220520320</v>
      </c>
      <c r="C499" s="161">
        <v>240</v>
      </c>
      <c r="D499" s="162" t="s">
        <v>251</v>
      </c>
      <c r="E499" s="17">
        <f>'№ 7 ведом'!F336</f>
        <v>24</v>
      </c>
      <c r="F499" s="17">
        <f>'№ 7 ведом'!G336</f>
        <v>0</v>
      </c>
      <c r="G499" s="17">
        <f>'№ 7 ведом'!H336</f>
        <v>0</v>
      </c>
    </row>
    <row r="500" spans="1:7" ht="31.2" x14ac:dyDescent="0.25">
      <c r="A500" s="161" t="s">
        <v>42</v>
      </c>
      <c r="B500" s="161">
        <v>1220520320</v>
      </c>
      <c r="C500" s="163" t="s">
        <v>97</v>
      </c>
      <c r="D500" s="162" t="s">
        <v>98</v>
      </c>
      <c r="E500" s="17">
        <f t="shared" ref="E500" si="178">E501</f>
        <v>1260.8</v>
      </c>
      <c r="F500" s="17">
        <f t="shared" si="175"/>
        <v>870.8</v>
      </c>
      <c r="G500" s="17">
        <f t="shared" si="175"/>
        <v>870.8</v>
      </c>
    </row>
    <row r="501" spans="1:7" x14ac:dyDescent="0.25">
      <c r="A501" s="70" t="s">
        <v>42</v>
      </c>
      <c r="B501" s="70">
        <v>1220520320</v>
      </c>
      <c r="C501" s="70">
        <v>610</v>
      </c>
      <c r="D501" s="162" t="s">
        <v>106</v>
      </c>
      <c r="E501" s="17">
        <f>'№ 7 ведом'!F338</f>
        <v>1260.8</v>
      </c>
      <c r="F501" s="71">
        <f>'№ 7 ведом'!G338</f>
        <v>870.8</v>
      </c>
      <c r="G501" s="71">
        <f>'№ 7 ведом'!H338</f>
        <v>870.8</v>
      </c>
    </row>
    <row r="502" spans="1:7" ht="31.2" x14ac:dyDescent="0.25">
      <c r="A502" s="161" t="s">
        <v>42</v>
      </c>
      <c r="B502" s="163">
        <v>1500000000</v>
      </c>
      <c r="C502" s="161"/>
      <c r="D502" s="162" t="s">
        <v>193</v>
      </c>
      <c r="E502" s="17">
        <f>E503</f>
        <v>1221.2</v>
      </c>
      <c r="F502" s="17">
        <f t="shared" ref="F502:G510" si="179">F503</f>
        <v>531</v>
      </c>
      <c r="G502" s="17">
        <f t="shared" si="179"/>
        <v>531</v>
      </c>
    </row>
    <row r="503" spans="1:7" ht="31.2" x14ac:dyDescent="0.25">
      <c r="A503" s="161" t="s">
        <v>42</v>
      </c>
      <c r="B503" s="163">
        <v>1520000000</v>
      </c>
      <c r="C503" s="161"/>
      <c r="D503" s="162" t="s">
        <v>301</v>
      </c>
      <c r="E503" s="17">
        <f>E508+E504</f>
        <v>1221.2</v>
      </c>
      <c r="F503" s="17">
        <f>F508+F504</f>
        <v>531</v>
      </c>
      <c r="G503" s="17">
        <f>G508+G504</f>
        <v>531</v>
      </c>
    </row>
    <row r="504" spans="1:7" ht="62.4" x14ac:dyDescent="0.25">
      <c r="A504" s="161" t="s">
        <v>42</v>
      </c>
      <c r="B504" s="161">
        <v>1520100000</v>
      </c>
      <c r="C504" s="161"/>
      <c r="D504" s="57" t="s">
        <v>665</v>
      </c>
      <c r="E504" s="17">
        <f>E505</f>
        <v>690.2</v>
      </c>
      <c r="F504" s="17">
        <f t="shared" ref="F504:G506" si="180">F505</f>
        <v>0</v>
      </c>
      <c r="G504" s="17">
        <f t="shared" si="180"/>
        <v>0</v>
      </c>
    </row>
    <row r="505" spans="1:7" ht="31.2" x14ac:dyDescent="0.25">
      <c r="A505" s="161" t="s">
        <v>42</v>
      </c>
      <c r="B505" s="10" t="s">
        <v>666</v>
      </c>
      <c r="C505" s="161"/>
      <c r="D505" s="57" t="s">
        <v>667</v>
      </c>
      <c r="E505" s="17">
        <f>E506</f>
        <v>690.2</v>
      </c>
      <c r="F505" s="17">
        <f t="shared" si="180"/>
        <v>0</v>
      </c>
      <c r="G505" s="17">
        <f t="shared" si="180"/>
        <v>0</v>
      </c>
    </row>
    <row r="506" spans="1:7" ht="31.2" x14ac:dyDescent="0.25">
      <c r="A506" s="161" t="s">
        <v>42</v>
      </c>
      <c r="B506" s="10" t="s">
        <v>666</v>
      </c>
      <c r="C506" s="163" t="s">
        <v>97</v>
      </c>
      <c r="D506" s="57" t="s">
        <v>98</v>
      </c>
      <c r="E506" s="17">
        <f>E507</f>
        <v>690.2</v>
      </c>
      <c r="F506" s="17">
        <f t="shared" si="180"/>
        <v>0</v>
      </c>
      <c r="G506" s="17">
        <f t="shared" si="180"/>
        <v>0</v>
      </c>
    </row>
    <row r="507" spans="1:7" x14ac:dyDescent="0.25">
      <c r="A507" s="161" t="s">
        <v>42</v>
      </c>
      <c r="B507" s="10" t="s">
        <v>666</v>
      </c>
      <c r="C507" s="161">
        <v>610</v>
      </c>
      <c r="D507" s="57" t="s">
        <v>106</v>
      </c>
      <c r="E507" s="17">
        <f>'№ 7 ведом'!F344</f>
        <v>690.2</v>
      </c>
      <c r="F507" s="17">
        <f>'№ 7 ведом'!G344</f>
        <v>0</v>
      </c>
      <c r="G507" s="17">
        <f>'№ 7 ведом'!H344</f>
        <v>0</v>
      </c>
    </row>
    <row r="508" spans="1:7" ht="46.8" x14ac:dyDescent="0.25">
      <c r="A508" s="161" t="s">
        <v>42</v>
      </c>
      <c r="B508" s="163">
        <v>1520300000</v>
      </c>
      <c r="C508" s="161"/>
      <c r="D508" s="162" t="s">
        <v>364</v>
      </c>
      <c r="E508" s="17">
        <f>E509</f>
        <v>531</v>
      </c>
      <c r="F508" s="17">
        <f t="shared" si="179"/>
        <v>531</v>
      </c>
      <c r="G508" s="17">
        <f t="shared" si="179"/>
        <v>531</v>
      </c>
    </row>
    <row r="509" spans="1:7" x14ac:dyDescent="0.25">
      <c r="A509" s="161" t="s">
        <v>42</v>
      </c>
      <c r="B509" s="163">
        <v>1520320200</v>
      </c>
      <c r="C509" s="161"/>
      <c r="D509" s="57" t="s">
        <v>365</v>
      </c>
      <c r="E509" s="17">
        <f>E510</f>
        <v>531</v>
      </c>
      <c r="F509" s="17">
        <f t="shared" si="179"/>
        <v>531</v>
      </c>
      <c r="G509" s="17">
        <f t="shared" si="179"/>
        <v>531</v>
      </c>
    </row>
    <row r="510" spans="1:7" ht="31.2" x14ac:dyDescent="0.25">
      <c r="A510" s="161" t="s">
        <v>42</v>
      </c>
      <c r="B510" s="163">
        <v>1520320200</v>
      </c>
      <c r="C510" s="163" t="s">
        <v>97</v>
      </c>
      <c r="D510" s="57" t="s">
        <v>98</v>
      </c>
      <c r="E510" s="17">
        <f>E511</f>
        <v>531</v>
      </c>
      <c r="F510" s="17">
        <f t="shared" si="179"/>
        <v>531</v>
      </c>
      <c r="G510" s="17">
        <f t="shared" si="179"/>
        <v>531</v>
      </c>
    </row>
    <row r="511" spans="1:7" x14ac:dyDescent="0.25">
      <c r="A511" s="161" t="s">
        <v>42</v>
      </c>
      <c r="B511" s="163">
        <v>1520320200</v>
      </c>
      <c r="C511" s="161">
        <v>610</v>
      </c>
      <c r="D511" s="57" t="s">
        <v>106</v>
      </c>
      <c r="E511" s="17">
        <f>'№ 7 ведом'!F348</f>
        <v>531</v>
      </c>
      <c r="F511" s="17">
        <f>'№ 7 ведом'!G348</f>
        <v>531</v>
      </c>
      <c r="G511" s="17">
        <f>'№ 7 ведом'!H348</f>
        <v>531</v>
      </c>
    </row>
    <row r="512" spans="1:7" x14ac:dyDescent="0.25">
      <c r="A512" s="173" t="s">
        <v>42</v>
      </c>
      <c r="B512" s="173">
        <v>9900000000</v>
      </c>
      <c r="C512" s="173"/>
      <c r="D512" s="57" t="s">
        <v>107</v>
      </c>
      <c r="E512" s="17">
        <f>E513</f>
        <v>260</v>
      </c>
      <c r="F512" s="17">
        <f t="shared" ref="F512:G515" si="181">F513</f>
        <v>0</v>
      </c>
      <c r="G512" s="17">
        <f t="shared" si="181"/>
        <v>0</v>
      </c>
    </row>
    <row r="513" spans="1:7" ht="46.8" x14ac:dyDescent="0.25">
      <c r="A513" s="173" t="s">
        <v>42</v>
      </c>
      <c r="B513" s="173">
        <v>9920000000</v>
      </c>
      <c r="C513" s="173"/>
      <c r="D513" s="57" t="s">
        <v>686</v>
      </c>
      <c r="E513" s="17">
        <f>E514</f>
        <v>260</v>
      </c>
      <c r="F513" s="17">
        <f t="shared" si="181"/>
        <v>0</v>
      </c>
      <c r="G513" s="17">
        <f t="shared" si="181"/>
        <v>0</v>
      </c>
    </row>
    <row r="514" spans="1:7" ht="46.8" x14ac:dyDescent="0.25">
      <c r="A514" s="173" t="s">
        <v>42</v>
      </c>
      <c r="B514" s="173">
        <v>9920010920</v>
      </c>
      <c r="C514" s="173"/>
      <c r="D514" s="57" t="s">
        <v>687</v>
      </c>
      <c r="E514" s="17">
        <f>E515</f>
        <v>260</v>
      </c>
      <c r="F514" s="17">
        <f t="shared" si="181"/>
        <v>0</v>
      </c>
      <c r="G514" s="17">
        <f t="shared" si="181"/>
        <v>0</v>
      </c>
    </row>
    <row r="515" spans="1:7" ht="31.2" x14ac:dyDescent="0.25">
      <c r="A515" s="173" t="s">
        <v>42</v>
      </c>
      <c r="B515" s="173">
        <v>9920010920</v>
      </c>
      <c r="C515" s="173" t="s">
        <v>97</v>
      </c>
      <c r="D515" s="57" t="s">
        <v>98</v>
      </c>
      <c r="E515" s="17">
        <f>E516</f>
        <v>260</v>
      </c>
      <c r="F515" s="17">
        <f t="shared" si="181"/>
        <v>0</v>
      </c>
      <c r="G515" s="17">
        <f t="shared" si="181"/>
        <v>0</v>
      </c>
    </row>
    <row r="516" spans="1:7" x14ac:dyDescent="0.25">
      <c r="A516" s="173" t="s">
        <v>42</v>
      </c>
      <c r="B516" s="173">
        <v>9920010920</v>
      </c>
      <c r="C516" s="173">
        <v>610</v>
      </c>
      <c r="D516" s="57" t="s">
        <v>106</v>
      </c>
      <c r="E516" s="17">
        <f>'№ 7 ведом'!F353</f>
        <v>260</v>
      </c>
      <c r="F516" s="17">
        <f>'№ 7 ведом'!G353</f>
        <v>0</v>
      </c>
      <c r="G516" s="17">
        <f>'№ 7 ведом'!H353</f>
        <v>0</v>
      </c>
    </row>
    <row r="517" spans="1:7" x14ac:dyDescent="0.25">
      <c r="A517" s="16" t="s">
        <v>39</v>
      </c>
      <c r="B517" s="16" t="s">
        <v>66</v>
      </c>
      <c r="C517" s="16" t="s">
        <v>66</v>
      </c>
      <c r="D517" s="20" t="s">
        <v>31</v>
      </c>
      <c r="E517" s="62">
        <f>E518+E527+E544</f>
        <v>18057.400000000001</v>
      </c>
      <c r="F517" s="62">
        <f>F518+F527+F544</f>
        <v>16004.400000000001</v>
      </c>
      <c r="G517" s="62">
        <f>G518+G527+G544</f>
        <v>13855.600000000002</v>
      </c>
    </row>
    <row r="518" spans="1:7" x14ac:dyDescent="0.25">
      <c r="A518" s="161">
        <v>1001</v>
      </c>
      <c r="B518" s="16"/>
      <c r="C518" s="16"/>
      <c r="D518" s="50" t="s">
        <v>32</v>
      </c>
      <c r="E518" s="17">
        <f>'№ 7 ведом'!F355</f>
        <v>1152.8999999999999</v>
      </c>
      <c r="F518" s="17">
        <f t="shared" ref="F518:G518" si="182">F519</f>
        <v>1152.8999999999999</v>
      </c>
      <c r="G518" s="17">
        <f t="shared" si="182"/>
        <v>1152.8999999999999</v>
      </c>
    </row>
    <row r="519" spans="1:7" ht="46.8" x14ac:dyDescent="0.25">
      <c r="A519" s="161" t="s">
        <v>53</v>
      </c>
      <c r="B519" s="163">
        <v>1200000000</v>
      </c>
      <c r="C519" s="161" t="s">
        <v>66</v>
      </c>
      <c r="D519" s="50" t="s">
        <v>192</v>
      </c>
      <c r="E519" s="17">
        <f t="shared" ref="E519" si="183">E520</f>
        <v>1152.8999999999999</v>
      </c>
      <c r="F519" s="17">
        <f t="shared" ref="F519:G523" si="184">F520</f>
        <v>1152.8999999999999</v>
      </c>
      <c r="G519" s="17">
        <f t="shared" si="184"/>
        <v>1152.8999999999999</v>
      </c>
    </row>
    <row r="520" spans="1:7" ht="31.2" x14ac:dyDescent="0.25">
      <c r="A520" s="161" t="s">
        <v>53</v>
      </c>
      <c r="B520" s="163">
        <v>1240000000</v>
      </c>
      <c r="C520" s="161"/>
      <c r="D520" s="50" t="s">
        <v>138</v>
      </c>
      <c r="E520" s="17">
        <f>'№ 7 ведом'!F357</f>
        <v>1152.8999999999999</v>
      </c>
      <c r="F520" s="17">
        <f t="shared" si="184"/>
        <v>1152.8999999999999</v>
      </c>
      <c r="G520" s="17">
        <f t="shared" si="184"/>
        <v>1152.8999999999999</v>
      </c>
    </row>
    <row r="521" spans="1:7" x14ac:dyDescent="0.25">
      <c r="A521" s="161" t="s">
        <v>53</v>
      </c>
      <c r="B521" s="161">
        <v>1240400000</v>
      </c>
      <c r="C521" s="161"/>
      <c r="D521" s="50" t="s">
        <v>210</v>
      </c>
      <c r="E521" s="17">
        <f t="shared" ref="E521" si="185">E522</f>
        <v>1152.8999999999999</v>
      </c>
      <c r="F521" s="17">
        <f t="shared" si="184"/>
        <v>1152.8999999999999</v>
      </c>
      <c r="G521" s="17">
        <f t="shared" si="184"/>
        <v>1152.8999999999999</v>
      </c>
    </row>
    <row r="522" spans="1:7" ht="46.8" x14ac:dyDescent="0.25">
      <c r="A522" s="161" t="s">
        <v>53</v>
      </c>
      <c r="B522" s="161">
        <v>1240420390</v>
      </c>
      <c r="C522" s="161"/>
      <c r="D522" s="50" t="s">
        <v>67</v>
      </c>
      <c r="E522" s="17">
        <f>'№ 7 ведом'!F359</f>
        <v>1152.8999999999999</v>
      </c>
      <c r="F522" s="17">
        <f t="shared" ref="F522:G522" si="186">F523+F525</f>
        <v>1152.8999999999999</v>
      </c>
      <c r="G522" s="17">
        <f t="shared" si="186"/>
        <v>1152.8999999999999</v>
      </c>
    </row>
    <row r="523" spans="1:7" ht="31.2" x14ac:dyDescent="0.25">
      <c r="A523" s="161" t="s">
        <v>53</v>
      </c>
      <c r="B523" s="161">
        <v>1240420390</v>
      </c>
      <c r="C523" s="163" t="s">
        <v>69</v>
      </c>
      <c r="D523" s="162" t="s">
        <v>95</v>
      </c>
      <c r="E523" s="17">
        <f t="shared" ref="E523" si="187">E524</f>
        <v>33.6</v>
      </c>
      <c r="F523" s="17">
        <f t="shared" si="184"/>
        <v>33.6</v>
      </c>
      <c r="G523" s="17">
        <f t="shared" si="184"/>
        <v>33.6</v>
      </c>
    </row>
    <row r="524" spans="1:7" ht="31.2" x14ac:dyDescent="0.25">
      <c r="A524" s="161" t="s">
        <v>53</v>
      </c>
      <c r="B524" s="161">
        <v>1240420390</v>
      </c>
      <c r="C524" s="161">
        <v>240</v>
      </c>
      <c r="D524" s="162" t="s">
        <v>251</v>
      </c>
      <c r="E524" s="17">
        <f>'№ 7 ведом'!F361</f>
        <v>33.6</v>
      </c>
      <c r="F524" s="17">
        <f>'№ 7 ведом'!G361</f>
        <v>33.6</v>
      </c>
      <c r="G524" s="17">
        <f>'№ 7 ведом'!H361</f>
        <v>33.6</v>
      </c>
    </row>
    <row r="525" spans="1:7" x14ac:dyDescent="0.25">
      <c r="A525" s="161" t="s">
        <v>53</v>
      </c>
      <c r="B525" s="161">
        <v>1240420390</v>
      </c>
      <c r="C525" s="163" t="s">
        <v>73</v>
      </c>
      <c r="D525" s="162" t="s">
        <v>74</v>
      </c>
      <c r="E525" s="17">
        <f t="shared" ref="E525" si="188">E526</f>
        <v>1119.3</v>
      </c>
      <c r="F525" s="17">
        <f t="shared" ref="F525:G525" si="189">F526</f>
        <v>1119.3</v>
      </c>
      <c r="G525" s="17">
        <f t="shared" si="189"/>
        <v>1119.3</v>
      </c>
    </row>
    <row r="526" spans="1:7" x14ac:dyDescent="0.25">
      <c r="A526" s="161" t="s">
        <v>53</v>
      </c>
      <c r="B526" s="161">
        <v>1240420390</v>
      </c>
      <c r="C526" s="163" t="s">
        <v>152</v>
      </c>
      <c r="D526" s="162" t="s">
        <v>153</v>
      </c>
      <c r="E526" s="17">
        <f>'№ 7 ведом'!F363</f>
        <v>1119.3</v>
      </c>
      <c r="F526" s="17">
        <f>'№ 7 ведом'!G363</f>
        <v>1119.3</v>
      </c>
      <c r="G526" s="17">
        <f>'№ 7 ведом'!H363</f>
        <v>1119.3</v>
      </c>
    </row>
    <row r="527" spans="1:7" x14ac:dyDescent="0.25">
      <c r="A527" s="161" t="s">
        <v>40</v>
      </c>
      <c r="B527" s="161" t="s">
        <v>66</v>
      </c>
      <c r="C527" s="161" t="s">
        <v>66</v>
      </c>
      <c r="D527" s="162" t="s">
        <v>34</v>
      </c>
      <c r="E527" s="17">
        <f t="shared" ref="E527:G528" si="190">E528</f>
        <v>607.1</v>
      </c>
      <c r="F527" s="17">
        <f t="shared" si="190"/>
        <v>207.1</v>
      </c>
      <c r="G527" s="17">
        <f t="shared" si="190"/>
        <v>207.1</v>
      </c>
    </row>
    <row r="528" spans="1:7" ht="46.8" x14ac:dyDescent="0.25">
      <c r="A528" s="161" t="s">
        <v>40</v>
      </c>
      <c r="B528" s="163">
        <v>1200000000</v>
      </c>
      <c r="C528" s="161" t="s">
        <v>66</v>
      </c>
      <c r="D528" s="50" t="s">
        <v>192</v>
      </c>
      <c r="E528" s="17">
        <f t="shared" si="190"/>
        <v>607.1</v>
      </c>
      <c r="F528" s="17">
        <f t="shared" si="190"/>
        <v>207.1</v>
      </c>
      <c r="G528" s="17">
        <f t="shared" si="190"/>
        <v>207.1</v>
      </c>
    </row>
    <row r="529" spans="1:7" ht="31.2" x14ac:dyDescent="0.25">
      <c r="A529" s="161" t="s">
        <v>40</v>
      </c>
      <c r="B529" s="163">
        <v>1240000000</v>
      </c>
      <c r="C529" s="161"/>
      <c r="D529" s="50" t="s">
        <v>138</v>
      </c>
      <c r="E529" s="17">
        <f>E530+E534+E540</f>
        <v>607.1</v>
      </c>
      <c r="F529" s="17">
        <f t="shared" ref="F529:G529" si="191">F530+F534+F540</f>
        <v>207.1</v>
      </c>
      <c r="G529" s="17">
        <f t="shared" si="191"/>
        <v>207.1</v>
      </c>
    </row>
    <row r="530" spans="1:7" ht="31.2" x14ac:dyDescent="0.25">
      <c r="A530" s="161" t="s">
        <v>40</v>
      </c>
      <c r="B530" s="163">
        <v>1240100000</v>
      </c>
      <c r="C530" s="161"/>
      <c r="D530" s="50" t="s">
        <v>211</v>
      </c>
      <c r="E530" s="17">
        <f>'№ 7 ведом'!F367</f>
        <v>400</v>
      </c>
      <c r="F530" s="17">
        <f t="shared" ref="F530:G530" si="192">F531</f>
        <v>0</v>
      </c>
      <c r="G530" s="17">
        <f t="shared" si="192"/>
        <v>0</v>
      </c>
    </row>
    <row r="531" spans="1:7" ht="31.2" x14ac:dyDescent="0.25">
      <c r="A531" s="161" t="s">
        <v>40</v>
      </c>
      <c r="B531" s="163">
        <v>1240120330</v>
      </c>
      <c r="C531" s="161"/>
      <c r="D531" s="50" t="s">
        <v>155</v>
      </c>
      <c r="E531" s="17">
        <f t="shared" ref="E531" si="193">E532</f>
        <v>400</v>
      </c>
      <c r="F531" s="17">
        <f t="shared" ref="F531:G532" si="194">F532</f>
        <v>0</v>
      </c>
      <c r="G531" s="17">
        <f t="shared" si="194"/>
        <v>0</v>
      </c>
    </row>
    <row r="532" spans="1:7" ht="31.2" x14ac:dyDescent="0.25">
      <c r="A532" s="161" t="s">
        <v>40</v>
      </c>
      <c r="B532" s="163">
        <v>1240120330</v>
      </c>
      <c r="C532" s="163" t="s">
        <v>97</v>
      </c>
      <c r="D532" s="162" t="s">
        <v>98</v>
      </c>
      <c r="E532" s="17">
        <f>E533</f>
        <v>400</v>
      </c>
      <c r="F532" s="17">
        <f t="shared" si="194"/>
        <v>0</v>
      </c>
      <c r="G532" s="17">
        <f t="shared" si="194"/>
        <v>0</v>
      </c>
    </row>
    <row r="533" spans="1:7" ht="31.2" x14ac:dyDescent="0.25">
      <c r="A533" s="161" t="s">
        <v>40</v>
      </c>
      <c r="B533" s="163">
        <v>1240120330</v>
      </c>
      <c r="C533" s="161">
        <v>630</v>
      </c>
      <c r="D533" s="50" t="s">
        <v>156</v>
      </c>
      <c r="E533" s="17">
        <f>'№ 7 ведом'!F370</f>
        <v>400</v>
      </c>
      <c r="F533" s="17">
        <f>'№ 7 ведом'!G370</f>
        <v>0</v>
      </c>
      <c r="G533" s="17">
        <f>'№ 7 ведом'!H370</f>
        <v>0</v>
      </c>
    </row>
    <row r="534" spans="1:7" ht="31.2" x14ac:dyDescent="0.25">
      <c r="A534" s="161" t="s">
        <v>40</v>
      </c>
      <c r="B534" s="163">
        <v>1240200000</v>
      </c>
      <c r="C534" s="3"/>
      <c r="D534" s="50" t="s">
        <v>157</v>
      </c>
      <c r="E534" s="17">
        <f t="shared" ref="E534:G534" si="195">E535</f>
        <v>107.1</v>
      </c>
      <c r="F534" s="17">
        <f t="shared" si="195"/>
        <v>107.1</v>
      </c>
      <c r="G534" s="17">
        <f t="shared" si="195"/>
        <v>107.1</v>
      </c>
    </row>
    <row r="535" spans="1:7" ht="31.2" x14ac:dyDescent="0.25">
      <c r="A535" s="161" t="s">
        <v>40</v>
      </c>
      <c r="B535" s="163">
        <v>1240220350</v>
      </c>
      <c r="C535" s="161"/>
      <c r="D535" s="50" t="s">
        <v>212</v>
      </c>
      <c r="E535" s="17">
        <f t="shared" ref="E535:G535" si="196">E536+E538</f>
        <v>107.1</v>
      </c>
      <c r="F535" s="17">
        <f t="shared" si="196"/>
        <v>107.1</v>
      </c>
      <c r="G535" s="17">
        <f t="shared" si="196"/>
        <v>107.1</v>
      </c>
    </row>
    <row r="536" spans="1:7" ht="31.2" x14ac:dyDescent="0.25">
      <c r="A536" s="161" t="s">
        <v>40</v>
      </c>
      <c r="B536" s="163">
        <v>1240220350</v>
      </c>
      <c r="C536" s="163" t="s">
        <v>69</v>
      </c>
      <c r="D536" s="162" t="s">
        <v>95</v>
      </c>
      <c r="E536" s="17">
        <f t="shared" ref="E536:G536" si="197">E537</f>
        <v>3.1</v>
      </c>
      <c r="F536" s="17">
        <f t="shared" si="197"/>
        <v>3.1</v>
      </c>
      <c r="G536" s="17">
        <f t="shared" si="197"/>
        <v>3.1</v>
      </c>
    </row>
    <row r="537" spans="1:7" ht="31.2" x14ac:dyDescent="0.25">
      <c r="A537" s="161" t="s">
        <v>40</v>
      </c>
      <c r="B537" s="163">
        <v>1240220350</v>
      </c>
      <c r="C537" s="161">
        <v>240</v>
      </c>
      <c r="D537" s="50" t="s">
        <v>251</v>
      </c>
      <c r="E537" s="17">
        <f>'№ 7 ведом'!F374</f>
        <v>3.1</v>
      </c>
      <c r="F537" s="17">
        <f>'№ 7 ведом'!G374</f>
        <v>3.1</v>
      </c>
      <c r="G537" s="17">
        <f>'№ 7 ведом'!H374</f>
        <v>3.1</v>
      </c>
    </row>
    <row r="538" spans="1:7" x14ac:dyDescent="0.25">
      <c r="A538" s="161" t="s">
        <v>40</v>
      </c>
      <c r="B538" s="163">
        <v>1240220350</v>
      </c>
      <c r="C538" s="161" t="s">
        <v>73</v>
      </c>
      <c r="D538" s="50" t="s">
        <v>74</v>
      </c>
      <c r="E538" s="17">
        <f t="shared" ref="E538:G538" si="198">E539</f>
        <v>104</v>
      </c>
      <c r="F538" s="17">
        <f t="shared" si="198"/>
        <v>104</v>
      </c>
      <c r="G538" s="17">
        <f t="shared" si="198"/>
        <v>104</v>
      </c>
    </row>
    <row r="539" spans="1:7" x14ac:dyDescent="0.25">
      <c r="A539" s="161" t="s">
        <v>40</v>
      </c>
      <c r="B539" s="163">
        <v>1240220350</v>
      </c>
      <c r="C539" s="161" t="s">
        <v>152</v>
      </c>
      <c r="D539" s="50" t="s">
        <v>153</v>
      </c>
      <c r="E539" s="17">
        <f>'№ 7 ведом'!F376</f>
        <v>104</v>
      </c>
      <c r="F539" s="17">
        <f>'№ 7 ведом'!G376</f>
        <v>104</v>
      </c>
      <c r="G539" s="17">
        <f>'№ 7 ведом'!H376</f>
        <v>104</v>
      </c>
    </row>
    <row r="540" spans="1:7" x14ac:dyDescent="0.25">
      <c r="A540" s="161" t="s">
        <v>40</v>
      </c>
      <c r="B540" s="161">
        <v>1240400000</v>
      </c>
      <c r="C540" s="3"/>
      <c r="D540" s="50" t="s">
        <v>210</v>
      </c>
      <c r="E540" s="17">
        <f t="shared" ref="E540:G540" si="199">E541</f>
        <v>100</v>
      </c>
      <c r="F540" s="17">
        <f t="shared" si="199"/>
        <v>100</v>
      </c>
      <c r="G540" s="17">
        <f t="shared" si="199"/>
        <v>100</v>
      </c>
    </row>
    <row r="541" spans="1:7" ht="31.2" x14ac:dyDescent="0.25">
      <c r="A541" s="161" t="s">
        <v>40</v>
      </c>
      <c r="B541" s="161">
        <v>1240420380</v>
      </c>
      <c r="C541" s="161"/>
      <c r="D541" s="50" t="s">
        <v>154</v>
      </c>
      <c r="E541" s="17">
        <f t="shared" ref="E541" si="200">E542</f>
        <v>100</v>
      </c>
      <c r="F541" s="17">
        <f t="shared" ref="E541:G542" si="201">F542</f>
        <v>100</v>
      </c>
      <c r="G541" s="17">
        <f t="shared" si="201"/>
        <v>100</v>
      </c>
    </row>
    <row r="542" spans="1:7" x14ac:dyDescent="0.25">
      <c r="A542" s="161" t="s">
        <v>40</v>
      </c>
      <c r="B542" s="161">
        <v>1240420380</v>
      </c>
      <c r="C542" s="163" t="s">
        <v>73</v>
      </c>
      <c r="D542" s="162" t="s">
        <v>74</v>
      </c>
      <c r="E542" s="17">
        <f t="shared" si="201"/>
        <v>100</v>
      </c>
      <c r="F542" s="17">
        <f t="shared" si="201"/>
        <v>100</v>
      </c>
      <c r="G542" s="17">
        <f t="shared" si="201"/>
        <v>100</v>
      </c>
    </row>
    <row r="543" spans="1:7" ht="31.2" x14ac:dyDescent="0.25">
      <c r="A543" s="161" t="s">
        <v>40</v>
      </c>
      <c r="B543" s="161">
        <v>1240420380</v>
      </c>
      <c r="C543" s="163" t="s">
        <v>103</v>
      </c>
      <c r="D543" s="162" t="s">
        <v>104</v>
      </c>
      <c r="E543" s="17">
        <f>'№ 7 ведом'!F380</f>
        <v>100</v>
      </c>
      <c r="F543" s="17">
        <f>'№ 7 ведом'!G380</f>
        <v>100</v>
      </c>
      <c r="G543" s="17">
        <f>'№ 7 ведом'!H380</f>
        <v>100</v>
      </c>
    </row>
    <row r="544" spans="1:7" x14ac:dyDescent="0.25">
      <c r="A544" s="161">
        <v>1004</v>
      </c>
      <c r="B544" s="73"/>
      <c r="C544" s="73"/>
      <c r="D544" s="50" t="s">
        <v>85</v>
      </c>
      <c r="E544" s="72">
        <f>E545+E559+E553</f>
        <v>16297.400000000001</v>
      </c>
      <c r="F544" s="72">
        <f t="shared" ref="F544:G544" si="202">F545+F559+F553</f>
        <v>14644.400000000001</v>
      </c>
      <c r="G544" s="72">
        <f t="shared" si="202"/>
        <v>12495.600000000002</v>
      </c>
    </row>
    <row r="545" spans="1:7" ht="46.8" x14ac:dyDescent="0.25">
      <c r="A545" s="161" t="s">
        <v>84</v>
      </c>
      <c r="B545" s="163">
        <v>1100000000</v>
      </c>
      <c r="C545" s="161"/>
      <c r="D545" s="162" t="s">
        <v>197</v>
      </c>
      <c r="E545" s="17">
        <f t="shared" ref="E545" si="203">E546</f>
        <v>9685.8000000000011</v>
      </c>
      <c r="F545" s="63">
        <f t="shared" ref="F545:G545" si="204">F546</f>
        <v>9685.8000000000011</v>
      </c>
      <c r="G545" s="63">
        <f t="shared" si="204"/>
        <v>9685.8000000000011</v>
      </c>
    </row>
    <row r="546" spans="1:7" x14ac:dyDescent="0.25">
      <c r="A546" s="161" t="s">
        <v>84</v>
      </c>
      <c r="B546" s="161">
        <v>1110000000</v>
      </c>
      <c r="C546" s="161"/>
      <c r="D546" s="162" t="s">
        <v>180</v>
      </c>
      <c r="E546" s="17">
        <f t="shared" ref="E546:G547" si="205">E547</f>
        <v>9685.8000000000011</v>
      </c>
      <c r="F546" s="17">
        <f t="shared" si="205"/>
        <v>9685.8000000000011</v>
      </c>
      <c r="G546" s="17">
        <f t="shared" si="205"/>
        <v>9685.8000000000011</v>
      </c>
    </row>
    <row r="547" spans="1:7" ht="46.8" x14ac:dyDescent="0.25">
      <c r="A547" s="161" t="s">
        <v>84</v>
      </c>
      <c r="B547" s="161">
        <v>1110200000</v>
      </c>
      <c r="C547" s="161"/>
      <c r="D547" s="162" t="s">
        <v>191</v>
      </c>
      <c r="E547" s="17">
        <f t="shared" ref="E547" si="206">E548</f>
        <v>9685.8000000000011</v>
      </c>
      <c r="F547" s="17">
        <f t="shared" si="205"/>
        <v>9685.8000000000011</v>
      </c>
      <c r="G547" s="17">
        <f t="shared" si="205"/>
        <v>9685.8000000000011</v>
      </c>
    </row>
    <row r="548" spans="1:7" ht="78" x14ac:dyDescent="0.25">
      <c r="A548" s="161" t="s">
        <v>84</v>
      </c>
      <c r="B548" s="161">
        <v>1110210500</v>
      </c>
      <c r="C548" s="161"/>
      <c r="D548" s="162" t="s">
        <v>244</v>
      </c>
      <c r="E548" s="17">
        <f t="shared" ref="E548:G548" si="207">E549+E551</f>
        <v>9685.8000000000011</v>
      </c>
      <c r="F548" s="17">
        <f t="shared" si="207"/>
        <v>9685.8000000000011</v>
      </c>
      <c r="G548" s="17">
        <f t="shared" si="207"/>
        <v>9685.8000000000011</v>
      </c>
    </row>
    <row r="549" spans="1:7" ht="31.2" x14ac:dyDescent="0.25">
      <c r="A549" s="161" t="s">
        <v>84</v>
      </c>
      <c r="B549" s="161">
        <v>1110210500</v>
      </c>
      <c r="C549" s="161" t="s">
        <v>69</v>
      </c>
      <c r="D549" s="162" t="s">
        <v>95</v>
      </c>
      <c r="E549" s="17">
        <f t="shared" ref="E549" si="208">E550</f>
        <v>236.2</v>
      </c>
      <c r="F549" s="17">
        <f t="shared" ref="F549:G549" si="209">F550</f>
        <v>236.2</v>
      </c>
      <c r="G549" s="17">
        <f t="shared" si="209"/>
        <v>236.2</v>
      </c>
    </row>
    <row r="550" spans="1:7" ht="31.2" x14ac:dyDescent="0.25">
      <c r="A550" s="161" t="s">
        <v>84</v>
      </c>
      <c r="B550" s="161">
        <v>1110210500</v>
      </c>
      <c r="C550" s="161">
        <v>240</v>
      </c>
      <c r="D550" s="162" t="s">
        <v>251</v>
      </c>
      <c r="E550" s="17">
        <f>'№ 7 ведом'!F673</f>
        <v>236.2</v>
      </c>
      <c r="F550" s="17">
        <f>'№ 7 ведом'!G673</f>
        <v>236.2</v>
      </c>
      <c r="G550" s="17">
        <f>'№ 7 ведом'!H673</f>
        <v>236.2</v>
      </c>
    </row>
    <row r="551" spans="1:7" x14ac:dyDescent="0.25">
      <c r="A551" s="161" t="s">
        <v>84</v>
      </c>
      <c r="B551" s="161">
        <v>1110210500</v>
      </c>
      <c r="C551" s="161" t="s">
        <v>73</v>
      </c>
      <c r="D551" s="162" t="s">
        <v>74</v>
      </c>
      <c r="E551" s="17">
        <f t="shared" ref="E551" si="210">E552</f>
        <v>9449.6</v>
      </c>
      <c r="F551" s="17">
        <f t="shared" ref="F551:G551" si="211">F552</f>
        <v>9449.6</v>
      </c>
      <c r="G551" s="17">
        <f t="shared" si="211"/>
        <v>9449.6</v>
      </c>
    </row>
    <row r="552" spans="1:7" ht="31.2" x14ac:dyDescent="0.25">
      <c r="A552" s="161" t="s">
        <v>84</v>
      </c>
      <c r="B552" s="161">
        <v>1110210500</v>
      </c>
      <c r="C552" s="1" t="s">
        <v>103</v>
      </c>
      <c r="D552" s="48" t="s">
        <v>104</v>
      </c>
      <c r="E552" s="17">
        <f>'№ 7 ведом'!F675</f>
        <v>9449.6</v>
      </c>
      <c r="F552" s="17">
        <f>'№ 7 ведом'!G675</f>
        <v>9449.6</v>
      </c>
      <c r="G552" s="17">
        <f>'№ 7 ведом'!H675</f>
        <v>9449.6</v>
      </c>
    </row>
    <row r="553" spans="1:7" ht="46.8" x14ac:dyDescent="0.25">
      <c r="A553" s="161">
        <v>1004</v>
      </c>
      <c r="B553" s="163">
        <v>1200000000</v>
      </c>
      <c r="C553" s="161"/>
      <c r="D553" s="162" t="s">
        <v>192</v>
      </c>
      <c r="E553" s="17">
        <f t="shared" ref="E553" si="212">E554</f>
        <v>1717.7</v>
      </c>
      <c r="F553" s="17">
        <f t="shared" ref="E553:G557" si="213">F554</f>
        <v>661</v>
      </c>
      <c r="G553" s="17">
        <f t="shared" si="213"/>
        <v>661</v>
      </c>
    </row>
    <row r="554" spans="1:7" ht="31.2" x14ac:dyDescent="0.25">
      <c r="A554" s="161">
        <v>1004</v>
      </c>
      <c r="B554" s="163">
        <v>1240000000</v>
      </c>
      <c r="C554" s="161"/>
      <c r="D554" s="162" t="s">
        <v>138</v>
      </c>
      <c r="E554" s="17">
        <f t="shared" si="213"/>
        <v>1717.7</v>
      </c>
      <c r="F554" s="17">
        <f t="shared" si="213"/>
        <v>661</v>
      </c>
      <c r="G554" s="17">
        <f t="shared" si="213"/>
        <v>661</v>
      </c>
    </row>
    <row r="555" spans="1:7" x14ac:dyDescent="0.25">
      <c r="A555" s="161">
        <v>1004</v>
      </c>
      <c r="B555" s="161">
        <v>1240400000</v>
      </c>
      <c r="C555" s="161"/>
      <c r="D555" s="162" t="s">
        <v>210</v>
      </c>
      <c r="E555" s="17">
        <f t="shared" ref="E555" si="214">E556</f>
        <v>1717.7</v>
      </c>
      <c r="F555" s="17">
        <f t="shared" si="213"/>
        <v>661</v>
      </c>
      <c r="G555" s="17">
        <f t="shared" si="213"/>
        <v>661</v>
      </c>
    </row>
    <row r="556" spans="1:7" x14ac:dyDescent="0.25">
      <c r="A556" s="161" t="s">
        <v>84</v>
      </c>
      <c r="B556" s="161" t="s">
        <v>250</v>
      </c>
      <c r="C556" s="161"/>
      <c r="D556" s="162" t="s">
        <v>249</v>
      </c>
      <c r="E556" s="17">
        <f t="shared" si="213"/>
        <v>1717.7</v>
      </c>
      <c r="F556" s="17">
        <f t="shared" si="213"/>
        <v>661</v>
      </c>
      <c r="G556" s="17">
        <f t="shared" si="213"/>
        <v>661</v>
      </c>
    </row>
    <row r="557" spans="1:7" x14ac:dyDescent="0.25">
      <c r="A557" s="161">
        <v>1004</v>
      </c>
      <c r="B557" s="161" t="s">
        <v>250</v>
      </c>
      <c r="C557" s="1" t="s">
        <v>73</v>
      </c>
      <c r="D557" s="48" t="s">
        <v>74</v>
      </c>
      <c r="E557" s="17">
        <f t="shared" ref="E557" si="215">E558</f>
        <v>1717.7</v>
      </c>
      <c r="F557" s="17">
        <f t="shared" si="213"/>
        <v>661</v>
      </c>
      <c r="G557" s="17">
        <f t="shared" si="213"/>
        <v>661</v>
      </c>
    </row>
    <row r="558" spans="1:7" ht="31.2" x14ac:dyDescent="0.25">
      <c r="A558" s="161">
        <v>1004</v>
      </c>
      <c r="B558" s="161" t="s">
        <v>250</v>
      </c>
      <c r="C558" s="1" t="s">
        <v>103</v>
      </c>
      <c r="D558" s="48" t="s">
        <v>104</v>
      </c>
      <c r="E558" s="17">
        <f>'№ 7 ведом'!F387</f>
        <v>1717.7</v>
      </c>
      <c r="F558" s="17">
        <f>'№ 7 ведом'!G387</f>
        <v>661</v>
      </c>
      <c r="G558" s="17">
        <f>'№ 7 ведом'!H387</f>
        <v>661</v>
      </c>
    </row>
    <row r="559" spans="1:7" ht="46.8" x14ac:dyDescent="0.25">
      <c r="A559" s="163" t="s">
        <v>84</v>
      </c>
      <c r="B559" s="163">
        <v>1600000000</v>
      </c>
      <c r="C559" s="163"/>
      <c r="D559" s="162" t="s">
        <v>116</v>
      </c>
      <c r="E559" s="17">
        <f t="shared" ref="E559" si="216">E560</f>
        <v>4893.8999999999996</v>
      </c>
      <c r="F559" s="17">
        <f t="shared" ref="E559:G560" si="217">F560</f>
        <v>4297.6000000000004</v>
      </c>
      <c r="G559" s="17">
        <f t="shared" si="217"/>
        <v>2148.8000000000002</v>
      </c>
    </row>
    <row r="560" spans="1:7" ht="31.2" x14ac:dyDescent="0.25">
      <c r="A560" s="163" t="s">
        <v>84</v>
      </c>
      <c r="B560" s="163">
        <v>1620000000</v>
      </c>
      <c r="C560" s="163"/>
      <c r="D560" s="162" t="s">
        <v>109</v>
      </c>
      <c r="E560" s="17">
        <f t="shared" si="217"/>
        <v>4893.8999999999996</v>
      </c>
      <c r="F560" s="17">
        <f t="shared" si="217"/>
        <v>4297.6000000000004</v>
      </c>
      <c r="G560" s="17">
        <f t="shared" si="217"/>
        <v>2148.8000000000002</v>
      </c>
    </row>
    <row r="561" spans="1:7" x14ac:dyDescent="0.25">
      <c r="A561" s="163" t="s">
        <v>84</v>
      </c>
      <c r="B561" s="163">
        <v>1620200000</v>
      </c>
      <c r="C561" s="163"/>
      <c r="D561" s="162" t="s">
        <v>114</v>
      </c>
      <c r="E561" s="17">
        <f t="shared" ref="E561:G561" si="218">E562+E565</f>
        <v>4893.8999999999996</v>
      </c>
      <c r="F561" s="17">
        <f t="shared" si="218"/>
        <v>4297.6000000000004</v>
      </c>
      <c r="G561" s="17">
        <f t="shared" si="218"/>
        <v>2148.8000000000002</v>
      </c>
    </row>
    <row r="562" spans="1:7" ht="62.4" x14ac:dyDescent="0.25">
      <c r="A562" s="163" t="s">
        <v>84</v>
      </c>
      <c r="B562" s="163">
        <v>1620210820</v>
      </c>
      <c r="C562" s="163"/>
      <c r="D562" s="162" t="s">
        <v>246</v>
      </c>
      <c r="E562" s="17">
        <f t="shared" ref="E562:G563" si="219">E563</f>
        <v>1957.6</v>
      </c>
      <c r="F562" s="17">
        <f t="shared" si="219"/>
        <v>2148.8000000000002</v>
      </c>
      <c r="G562" s="17">
        <f t="shared" si="219"/>
        <v>0</v>
      </c>
    </row>
    <row r="563" spans="1:7" ht="31.2" x14ac:dyDescent="0.25">
      <c r="A563" s="163" t="s">
        <v>84</v>
      </c>
      <c r="B563" s="163">
        <v>1620210820</v>
      </c>
      <c r="C563" s="163" t="s">
        <v>72</v>
      </c>
      <c r="D563" s="162" t="s">
        <v>96</v>
      </c>
      <c r="E563" s="17">
        <f t="shared" ref="E563" si="220">E564</f>
        <v>1957.6</v>
      </c>
      <c r="F563" s="17">
        <f t="shared" si="219"/>
        <v>2148.8000000000002</v>
      </c>
      <c r="G563" s="17">
        <f t="shared" si="219"/>
        <v>0</v>
      </c>
    </row>
    <row r="564" spans="1:7" x14ac:dyDescent="0.25">
      <c r="A564" s="163" t="s">
        <v>84</v>
      </c>
      <c r="B564" s="163">
        <v>1620210820</v>
      </c>
      <c r="C564" s="163" t="s">
        <v>122</v>
      </c>
      <c r="D564" s="162" t="s">
        <v>123</v>
      </c>
      <c r="E564" s="17">
        <f>'№ 7 ведом'!F522</f>
        <v>1957.6</v>
      </c>
      <c r="F564" s="17">
        <f>'№ 7 ведом'!G522</f>
        <v>2148.8000000000002</v>
      </c>
      <c r="G564" s="17">
        <f>'№ 7 ведом'!H522</f>
        <v>0</v>
      </c>
    </row>
    <row r="565" spans="1:7" ht="46.8" x14ac:dyDescent="0.25">
      <c r="A565" s="163" t="s">
        <v>84</v>
      </c>
      <c r="B565" s="163" t="s">
        <v>270</v>
      </c>
      <c r="C565" s="163"/>
      <c r="D565" s="57" t="s">
        <v>271</v>
      </c>
      <c r="E565" s="17">
        <f t="shared" ref="E565" si="221">E566</f>
        <v>2936.3</v>
      </c>
      <c r="F565" s="17">
        <f t="shared" ref="E565:G566" si="222">F566</f>
        <v>2148.8000000000002</v>
      </c>
      <c r="G565" s="17">
        <f t="shared" si="222"/>
        <v>2148.8000000000002</v>
      </c>
    </row>
    <row r="566" spans="1:7" ht="31.2" x14ac:dyDescent="0.25">
      <c r="A566" s="163" t="s">
        <v>84</v>
      </c>
      <c r="B566" s="163" t="s">
        <v>270</v>
      </c>
      <c r="C566" s="163" t="s">
        <v>72</v>
      </c>
      <c r="D566" s="57" t="s">
        <v>96</v>
      </c>
      <c r="E566" s="17">
        <f t="shared" si="222"/>
        <v>2936.3</v>
      </c>
      <c r="F566" s="17">
        <f t="shared" si="222"/>
        <v>2148.8000000000002</v>
      </c>
      <c r="G566" s="17">
        <f t="shared" si="222"/>
        <v>2148.8000000000002</v>
      </c>
    </row>
    <row r="567" spans="1:7" x14ac:dyDescent="0.25">
      <c r="A567" s="163" t="s">
        <v>84</v>
      </c>
      <c r="B567" s="163" t="s">
        <v>270</v>
      </c>
      <c r="C567" s="163" t="s">
        <v>122</v>
      </c>
      <c r="D567" s="57" t="s">
        <v>123</v>
      </c>
      <c r="E567" s="17">
        <f>'№ 7 ведом'!F525</f>
        <v>2936.3</v>
      </c>
      <c r="F567" s="17">
        <f>'№ 7 ведом'!G525</f>
        <v>2148.8000000000002</v>
      </c>
      <c r="G567" s="17">
        <f>'№ 7 ведом'!H525</f>
        <v>2148.8000000000002</v>
      </c>
    </row>
    <row r="568" spans="1:7" x14ac:dyDescent="0.25">
      <c r="A568" s="4" t="s">
        <v>61</v>
      </c>
      <c r="B568" s="4" t="s">
        <v>66</v>
      </c>
      <c r="C568" s="4" t="s">
        <v>66</v>
      </c>
      <c r="D568" s="20" t="s">
        <v>30</v>
      </c>
      <c r="E568" s="6">
        <f>E569+E595</f>
        <v>29686</v>
      </c>
      <c r="F568" s="6">
        <f>F569+F595</f>
        <v>29186</v>
      </c>
      <c r="G568" s="6">
        <f>G569+G595</f>
        <v>29186</v>
      </c>
    </row>
    <row r="569" spans="1:7" x14ac:dyDescent="0.25">
      <c r="A569" s="161" t="s">
        <v>86</v>
      </c>
      <c r="B569" s="161" t="s">
        <v>66</v>
      </c>
      <c r="C569" s="161" t="s">
        <v>66</v>
      </c>
      <c r="D569" s="162" t="s">
        <v>62</v>
      </c>
      <c r="E569" s="17">
        <f t="shared" ref="E569:G570" si="223">E570</f>
        <v>13004.6</v>
      </c>
      <c r="F569" s="17">
        <f t="shared" si="223"/>
        <v>13004.6</v>
      </c>
      <c r="G569" s="17">
        <f t="shared" si="223"/>
        <v>13004.6</v>
      </c>
    </row>
    <row r="570" spans="1:7" ht="46.8" x14ac:dyDescent="0.25">
      <c r="A570" s="161" t="s">
        <v>86</v>
      </c>
      <c r="B570" s="163">
        <v>1200000000</v>
      </c>
      <c r="C570" s="161"/>
      <c r="D570" s="162" t="s">
        <v>192</v>
      </c>
      <c r="E570" s="17">
        <f>E571</f>
        <v>13004.6</v>
      </c>
      <c r="F570" s="17">
        <f t="shared" si="223"/>
        <v>13004.6</v>
      </c>
      <c r="G570" s="17">
        <f t="shared" si="223"/>
        <v>13004.6</v>
      </c>
    </row>
    <row r="571" spans="1:7" x14ac:dyDescent="0.25">
      <c r="A571" s="161" t="s">
        <v>86</v>
      </c>
      <c r="B571" s="161">
        <v>1230000000</v>
      </c>
      <c r="C571" s="161"/>
      <c r="D571" s="162" t="s">
        <v>214</v>
      </c>
      <c r="E571" s="17">
        <f>E572+E576+E580</f>
        <v>13004.6</v>
      </c>
      <c r="F571" s="17">
        <f t="shared" ref="F571:G571" si="224">F572+F576+F580</f>
        <v>13004.6</v>
      </c>
      <c r="G571" s="17">
        <f t="shared" si="224"/>
        <v>13004.6</v>
      </c>
    </row>
    <row r="572" spans="1:7" ht="31.2" x14ac:dyDescent="0.25">
      <c r="A572" s="161" t="s">
        <v>86</v>
      </c>
      <c r="B572" s="161">
        <v>1230100000</v>
      </c>
      <c r="C572" s="161"/>
      <c r="D572" s="162" t="s">
        <v>215</v>
      </c>
      <c r="E572" s="17">
        <f t="shared" ref="E572:G574" si="225">E573</f>
        <v>11839.6</v>
      </c>
      <c r="F572" s="17">
        <f t="shared" si="225"/>
        <v>11839.6</v>
      </c>
      <c r="G572" s="17">
        <f t="shared" si="225"/>
        <v>11839.6</v>
      </c>
    </row>
    <row r="573" spans="1:7" ht="31.2" x14ac:dyDescent="0.25">
      <c r="A573" s="2" t="s">
        <v>86</v>
      </c>
      <c r="B573" s="161">
        <v>1230120010</v>
      </c>
      <c r="C573" s="161"/>
      <c r="D573" s="162" t="s">
        <v>126</v>
      </c>
      <c r="E573" s="17">
        <f t="shared" si="225"/>
        <v>11839.6</v>
      </c>
      <c r="F573" s="17">
        <f t="shared" si="225"/>
        <v>11839.6</v>
      </c>
      <c r="G573" s="17">
        <f t="shared" si="225"/>
        <v>11839.6</v>
      </c>
    </row>
    <row r="574" spans="1:7" ht="31.2" x14ac:dyDescent="0.25">
      <c r="A574" s="2" t="s">
        <v>86</v>
      </c>
      <c r="B574" s="161">
        <v>1230120010</v>
      </c>
      <c r="C574" s="163" t="s">
        <v>97</v>
      </c>
      <c r="D574" s="162" t="s">
        <v>98</v>
      </c>
      <c r="E574" s="17">
        <f t="shared" si="225"/>
        <v>11839.6</v>
      </c>
      <c r="F574" s="17">
        <f t="shared" si="225"/>
        <v>11839.6</v>
      </c>
      <c r="G574" s="17">
        <f t="shared" si="225"/>
        <v>11839.6</v>
      </c>
    </row>
    <row r="575" spans="1:7" x14ac:dyDescent="0.25">
      <c r="A575" s="161" t="s">
        <v>86</v>
      </c>
      <c r="B575" s="161">
        <v>1230120010</v>
      </c>
      <c r="C575" s="161">
        <v>610</v>
      </c>
      <c r="D575" s="162" t="s">
        <v>106</v>
      </c>
      <c r="E575" s="17">
        <f>'№ 7 ведом'!F395</f>
        <v>11839.6</v>
      </c>
      <c r="F575" s="17">
        <f>'№ 7 ведом'!G395</f>
        <v>11839.6</v>
      </c>
      <c r="G575" s="17">
        <f>'№ 7 ведом'!H395</f>
        <v>11839.6</v>
      </c>
    </row>
    <row r="576" spans="1:7" ht="62.4" x14ac:dyDescent="0.25">
      <c r="A576" s="161" t="s">
        <v>86</v>
      </c>
      <c r="B576" s="161">
        <v>1230200000</v>
      </c>
      <c r="C576" s="161"/>
      <c r="D576" s="162" t="s">
        <v>216</v>
      </c>
      <c r="E576" s="17">
        <f t="shared" ref="E576:G578" si="226">E577</f>
        <v>260.7</v>
      </c>
      <c r="F576" s="17">
        <f t="shared" si="226"/>
        <v>260.7</v>
      </c>
      <c r="G576" s="17">
        <f t="shared" si="226"/>
        <v>260.7</v>
      </c>
    </row>
    <row r="577" spans="1:7" x14ac:dyDescent="0.25">
      <c r="A577" s="161" t="s">
        <v>86</v>
      </c>
      <c r="B577" s="161">
        <v>1230220040</v>
      </c>
      <c r="C577" s="161"/>
      <c r="D577" s="162" t="s">
        <v>217</v>
      </c>
      <c r="E577" s="17">
        <f t="shared" ref="E577" si="227">E578</f>
        <v>260.7</v>
      </c>
      <c r="F577" s="17">
        <f t="shared" si="226"/>
        <v>260.7</v>
      </c>
      <c r="G577" s="17">
        <f t="shared" si="226"/>
        <v>260.7</v>
      </c>
    </row>
    <row r="578" spans="1:7" ht="31.2" x14ac:dyDescent="0.25">
      <c r="A578" s="161" t="s">
        <v>86</v>
      </c>
      <c r="B578" s="161">
        <v>1230220040</v>
      </c>
      <c r="C578" s="163" t="s">
        <v>97</v>
      </c>
      <c r="D578" s="162" t="s">
        <v>98</v>
      </c>
      <c r="E578" s="17">
        <f t="shared" si="226"/>
        <v>260.7</v>
      </c>
      <c r="F578" s="17">
        <f t="shared" si="226"/>
        <v>260.7</v>
      </c>
      <c r="G578" s="17">
        <f t="shared" si="226"/>
        <v>260.7</v>
      </c>
    </row>
    <row r="579" spans="1:7" x14ac:dyDescent="0.25">
      <c r="A579" s="161" t="s">
        <v>86</v>
      </c>
      <c r="B579" s="161">
        <v>1230220040</v>
      </c>
      <c r="C579" s="161">
        <v>610</v>
      </c>
      <c r="D579" s="162" t="s">
        <v>106</v>
      </c>
      <c r="E579" s="17">
        <f>'№ 7 ведом'!F399</f>
        <v>260.7</v>
      </c>
      <c r="F579" s="17">
        <f>'№ 7 ведом'!G399</f>
        <v>260.7</v>
      </c>
      <c r="G579" s="17">
        <f>'№ 7 ведом'!H399</f>
        <v>260.7</v>
      </c>
    </row>
    <row r="580" spans="1:7" ht="31.2" x14ac:dyDescent="0.25">
      <c r="A580" s="161" t="s">
        <v>86</v>
      </c>
      <c r="B580" s="161">
        <v>1230600000</v>
      </c>
      <c r="C580" s="161"/>
      <c r="D580" s="162" t="s">
        <v>218</v>
      </c>
      <c r="E580" s="17">
        <f t="shared" ref="E580:G580" si="228">E581+E588</f>
        <v>904.3</v>
      </c>
      <c r="F580" s="17">
        <f t="shared" si="228"/>
        <v>904.3</v>
      </c>
      <c r="G580" s="17">
        <f t="shared" si="228"/>
        <v>904.3</v>
      </c>
    </row>
    <row r="581" spans="1:7" ht="31.2" x14ac:dyDescent="0.25">
      <c r="A581" s="161" t="s">
        <v>86</v>
      </c>
      <c r="B581" s="161">
        <v>1230620300</v>
      </c>
      <c r="C581" s="161"/>
      <c r="D581" s="162" t="s">
        <v>219</v>
      </c>
      <c r="E581" s="17">
        <f t="shared" ref="E581:G581" si="229">E582+E584+E586</f>
        <v>345.9</v>
      </c>
      <c r="F581" s="17">
        <f t="shared" si="229"/>
        <v>345.9</v>
      </c>
      <c r="G581" s="17">
        <f t="shared" si="229"/>
        <v>345.9</v>
      </c>
    </row>
    <row r="582" spans="1:7" ht="62.4" x14ac:dyDescent="0.25">
      <c r="A582" s="161" t="s">
        <v>86</v>
      </c>
      <c r="B582" s="161">
        <v>1230620300</v>
      </c>
      <c r="C582" s="163" t="s">
        <v>68</v>
      </c>
      <c r="D582" s="162" t="s">
        <v>1</v>
      </c>
      <c r="E582" s="17">
        <f t="shared" ref="E582:G582" si="230">E583</f>
        <v>149.69999999999999</v>
      </c>
      <c r="F582" s="17">
        <f t="shared" si="230"/>
        <v>149.69999999999999</v>
      </c>
      <c r="G582" s="17">
        <f t="shared" si="230"/>
        <v>149.69999999999999</v>
      </c>
    </row>
    <row r="583" spans="1:7" ht="31.2" x14ac:dyDescent="0.25">
      <c r="A583" s="161" t="s">
        <v>86</v>
      </c>
      <c r="B583" s="161">
        <v>1230620300</v>
      </c>
      <c r="C583" s="161">
        <v>120</v>
      </c>
      <c r="D583" s="162" t="s">
        <v>253</v>
      </c>
      <c r="E583" s="17">
        <f>'№ 7 ведом'!F403</f>
        <v>149.69999999999999</v>
      </c>
      <c r="F583" s="17">
        <f>'№ 7 ведом'!G403</f>
        <v>149.69999999999999</v>
      </c>
      <c r="G583" s="17">
        <f>'№ 7 ведом'!H403</f>
        <v>149.69999999999999</v>
      </c>
    </row>
    <row r="584" spans="1:7" ht="31.2" x14ac:dyDescent="0.25">
      <c r="A584" s="161" t="s">
        <v>86</v>
      </c>
      <c r="B584" s="161">
        <v>1230620300</v>
      </c>
      <c r="C584" s="163" t="s">
        <v>69</v>
      </c>
      <c r="D584" s="162" t="s">
        <v>95</v>
      </c>
      <c r="E584" s="17">
        <f t="shared" ref="E584:G584" si="231">E585</f>
        <v>102</v>
      </c>
      <c r="F584" s="17">
        <f t="shared" si="231"/>
        <v>102</v>
      </c>
      <c r="G584" s="17">
        <f t="shared" si="231"/>
        <v>102</v>
      </c>
    </row>
    <row r="585" spans="1:7" ht="31.2" x14ac:dyDescent="0.25">
      <c r="A585" s="161" t="s">
        <v>86</v>
      </c>
      <c r="B585" s="161">
        <v>1230620300</v>
      </c>
      <c r="C585" s="161">
        <v>240</v>
      </c>
      <c r="D585" s="162" t="s">
        <v>251</v>
      </c>
      <c r="E585" s="17">
        <f>'№ 7 ведом'!F405</f>
        <v>102</v>
      </c>
      <c r="F585" s="17">
        <f>'№ 7 ведом'!G405</f>
        <v>102</v>
      </c>
      <c r="G585" s="17">
        <f>'№ 7 ведом'!H405</f>
        <v>102</v>
      </c>
    </row>
    <row r="586" spans="1:7" x14ac:dyDescent="0.25">
      <c r="A586" s="161" t="s">
        <v>86</v>
      </c>
      <c r="B586" s="161">
        <v>1230620300</v>
      </c>
      <c r="C586" s="161" t="s">
        <v>70</v>
      </c>
      <c r="D586" s="162" t="s">
        <v>71</v>
      </c>
      <c r="E586" s="17">
        <f t="shared" ref="E586:G586" si="232">E587</f>
        <v>94.2</v>
      </c>
      <c r="F586" s="17">
        <f t="shared" si="232"/>
        <v>94.2</v>
      </c>
      <c r="G586" s="17">
        <f t="shared" si="232"/>
        <v>94.2</v>
      </c>
    </row>
    <row r="587" spans="1:7" x14ac:dyDescent="0.25">
      <c r="A587" s="161" t="s">
        <v>86</v>
      </c>
      <c r="B587" s="161">
        <v>1230620300</v>
      </c>
      <c r="C587" s="161">
        <v>850</v>
      </c>
      <c r="D587" s="162" t="s">
        <v>102</v>
      </c>
      <c r="E587" s="17">
        <f>'№ 7 ведом'!F407</f>
        <v>94.2</v>
      </c>
      <c r="F587" s="17">
        <f>'№ 7 ведом'!G407</f>
        <v>94.2</v>
      </c>
      <c r="G587" s="17">
        <f>'№ 7 ведом'!H407</f>
        <v>94.2</v>
      </c>
    </row>
    <row r="588" spans="1:7" x14ac:dyDescent="0.25">
      <c r="A588" s="161" t="s">
        <v>86</v>
      </c>
      <c r="B588" s="161">
        <v>1230620320</v>
      </c>
      <c r="C588" s="161"/>
      <c r="D588" s="162" t="s">
        <v>151</v>
      </c>
      <c r="E588" s="17">
        <f t="shared" ref="E588:G588" si="233">E589+E591+E593</f>
        <v>558.4</v>
      </c>
      <c r="F588" s="17">
        <f t="shared" si="233"/>
        <v>558.4</v>
      </c>
      <c r="G588" s="17">
        <f t="shared" si="233"/>
        <v>558.4</v>
      </c>
    </row>
    <row r="589" spans="1:7" ht="62.4" x14ac:dyDescent="0.25">
      <c r="A589" s="161" t="s">
        <v>86</v>
      </c>
      <c r="B589" s="161">
        <v>1230620320</v>
      </c>
      <c r="C589" s="163" t="s">
        <v>68</v>
      </c>
      <c r="D589" s="162" t="s">
        <v>1</v>
      </c>
      <c r="E589" s="17">
        <f t="shared" ref="E589" si="234">E590</f>
        <v>278.39999999999998</v>
      </c>
      <c r="F589" s="17">
        <f t="shared" ref="F589:G589" si="235">F590</f>
        <v>278.39999999999998</v>
      </c>
      <c r="G589" s="17">
        <f t="shared" si="235"/>
        <v>278.39999999999998</v>
      </c>
    </row>
    <row r="590" spans="1:7" ht="31.2" x14ac:dyDescent="0.25">
      <c r="A590" s="161" t="s">
        <v>86</v>
      </c>
      <c r="B590" s="161">
        <v>1230620320</v>
      </c>
      <c r="C590" s="161">
        <v>120</v>
      </c>
      <c r="D590" s="162" t="s">
        <v>253</v>
      </c>
      <c r="E590" s="17">
        <f>'№ 7 ведом'!F410</f>
        <v>278.39999999999998</v>
      </c>
      <c r="F590" s="17">
        <f>'№ 7 ведом'!G410</f>
        <v>278.39999999999998</v>
      </c>
      <c r="G590" s="17">
        <f>'№ 7 ведом'!H410</f>
        <v>278.39999999999998</v>
      </c>
    </row>
    <row r="591" spans="1:7" ht="31.2" x14ac:dyDescent="0.25">
      <c r="A591" s="161" t="s">
        <v>86</v>
      </c>
      <c r="B591" s="161">
        <v>1230620320</v>
      </c>
      <c r="C591" s="163" t="s">
        <v>69</v>
      </c>
      <c r="D591" s="162" t="s">
        <v>95</v>
      </c>
      <c r="E591" s="17">
        <f t="shared" ref="E591" si="236">E592</f>
        <v>213.1</v>
      </c>
      <c r="F591" s="17">
        <f t="shared" ref="F591:G591" si="237">F592</f>
        <v>213.1</v>
      </c>
      <c r="G591" s="17">
        <f t="shared" si="237"/>
        <v>213.1</v>
      </c>
    </row>
    <row r="592" spans="1:7" ht="31.2" x14ac:dyDescent="0.25">
      <c r="A592" s="161" t="s">
        <v>86</v>
      </c>
      <c r="B592" s="161">
        <v>1230620320</v>
      </c>
      <c r="C592" s="161">
        <v>240</v>
      </c>
      <c r="D592" s="162" t="s">
        <v>251</v>
      </c>
      <c r="E592" s="17">
        <f>'№ 7 ведом'!F412</f>
        <v>213.1</v>
      </c>
      <c r="F592" s="17">
        <f>'№ 7 ведом'!G412</f>
        <v>213.1</v>
      </c>
      <c r="G592" s="17">
        <f>'№ 7 ведом'!H412</f>
        <v>213.1</v>
      </c>
    </row>
    <row r="593" spans="1:7" ht="31.2" x14ac:dyDescent="0.25">
      <c r="A593" s="161" t="s">
        <v>86</v>
      </c>
      <c r="B593" s="161">
        <v>1230620320</v>
      </c>
      <c r="C593" s="163" t="s">
        <v>97</v>
      </c>
      <c r="D593" s="162" t="s">
        <v>98</v>
      </c>
      <c r="E593" s="17">
        <f t="shared" ref="E593" si="238">E594</f>
        <v>66.900000000000006</v>
      </c>
      <c r="F593" s="17">
        <f t="shared" ref="F593:G593" si="239">F594</f>
        <v>66.900000000000006</v>
      </c>
      <c r="G593" s="17">
        <f t="shared" si="239"/>
        <v>66.900000000000006</v>
      </c>
    </row>
    <row r="594" spans="1:7" x14ac:dyDescent="0.25">
      <c r="A594" s="161" t="s">
        <v>86</v>
      </c>
      <c r="B594" s="161">
        <v>1230620320</v>
      </c>
      <c r="C594" s="161">
        <v>610</v>
      </c>
      <c r="D594" s="162" t="s">
        <v>106</v>
      </c>
      <c r="E594" s="17">
        <f>'№ 7 ведом'!F414</f>
        <v>66.900000000000006</v>
      </c>
      <c r="F594" s="17">
        <f>'№ 7 ведом'!G414</f>
        <v>66.900000000000006</v>
      </c>
      <c r="G594" s="17">
        <f>'№ 7 ведом'!H414</f>
        <v>66.900000000000006</v>
      </c>
    </row>
    <row r="595" spans="1:7" x14ac:dyDescent="0.25">
      <c r="A595" s="161">
        <v>1103</v>
      </c>
      <c r="B595" s="161" t="s">
        <v>66</v>
      </c>
      <c r="C595" s="161" t="s">
        <v>66</v>
      </c>
      <c r="D595" s="162" t="s">
        <v>314</v>
      </c>
      <c r="E595" s="17">
        <f>E596+E606+E612</f>
        <v>16681.400000000001</v>
      </c>
      <c r="F595" s="17">
        <f t="shared" ref="F595:G595" si="240">F596+F606+F612</f>
        <v>16181.4</v>
      </c>
      <c r="G595" s="17">
        <f t="shared" si="240"/>
        <v>16181.4</v>
      </c>
    </row>
    <row r="596" spans="1:7" ht="46.8" x14ac:dyDescent="0.25">
      <c r="A596" s="161">
        <v>1103</v>
      </c>
      <c r="B596" s="163">
        <v>1200000000</v>
      </c>
      <c r="C596" s="161"/>
      <c r="D596" s="162" t="s">
        <v>192</v>
      </c>
      <c r="E596" s="17">
        <f>E597</f>
        <v>15789.6</v>
      </c>
      <c r="F596" s="17">
        <f t="shared" ref="F596:G596" si="241">F597</f>
        <v>15489.6</v>
      </c>
      <c r="G596" s="17">
        <f t="shared" si="241"/>
        <v>15489.6</v>
      </c>
    </row>
    <row r="597" spans="1:7" ht="31.2" x14ac:dyDescent="0.25">
      <c r="A597" s="161">
        <v>1103</v>
      </c>
      <c r="B597" s="161">
        <v>1260000000</v>
      </c>
      <c r="C597" s="161"/>
      <c r="D597" s="162" t="s">
        <v>315</v>
      </c>
      <c r="E597" s="17">
        <f>E598+E602</f>
        <v>15789.6</v>
      </c>
      <c r="F597" s="17">
        <f t="shared" ref="F597:G597" si="242">F598+F602</f>
        <v>15489.6</v>
      </c>
      <c r="G597" s="17">
        <f t="shared" si="242"/>
        <v>15489.6</v>
      </c>
    </row>
    <row r="598" spans="1:7" ht="46.8" x14ac:dyDescent="0.25">
      <c r="A598" s="161">
        <v>1103</v>
      </c>
      <c r="B598" s="161">
        <v>1260100000</v>
      </c>
      <c r="C598" s="161"/>
      <c r="D598" s="162" t="s">
        <v>316</v>
      </c>
      <c r="E598" s="17">
        <f t="shared" ref="E598:G600" si="243">E599</f>
        <v>15489.6</v>
      </c>
      <c r="F598" s="17">
        <f t="shared" si="243"/>
        <v>15489.6</v>
      </c>
      <c r="G598" s="17">
        <f t="shared" si="243"/>
        <v>15489.6</v>
      </c>
    </row>
    <row r="599" spans="1:7" ht="31.2" x14ac:dyDescent="0.25">
      <c r="A599" s="161">
        <v>1103</v>
      </c>
      <c r="B599" s="161">
        <v>1260120010</v>
      </c>
      <c r="C599" s="161"/>
      <c r="D599" s="162" t="s">
        <v>126</v>
      </c>
      <c r="E599" s="17">
        <f t="shared" si="243"/>
        <v>15489.6</v>
      </c>
      <c r="F599" s="17">
        <f t="shared" si="243"/>
        <v>15489.6</v>
      </c>
      <c r="G599" s="17">
        <f t="shared" si="243"/>
        <v>15489.6</v>
      </c>
    </row>
    <row r="600" spans="1:7" ht="31.2" x14ac:dyDescent="0.25">
      <c r="A600" s="161">
        <v>1103</v>
      </c>
      <c r="B600" s="161">
        <v>1260120010</v>
      </c>
      <c r="C600" s="163" t="s">
        <v>97</v>
      </c>
      <c r="D600" s="162" t="s">
        <v>98</v>
      </c>
      <c r="E600" s="17">
        <f t="shared" si="243"/>
        <v>15489.6</v>
      </c>
      <c r="F600" s="17">
        <f t="shared" si="243"/>
        <v>15489.6</v>
      </c>
      <c r="G600" s="17">
        <f t="shared" si="243"/>
        <v>15489.6</v>
      </c>
    </row>
    <row r="601" spans="1:7" x14ac:dyDescent="0.25">
      <c r="A601" s="161">
        <v>1103</v>
      </c>
      <c r="B601" s="161">
        <v>1260120010</v>
      </c>
      <c r="C601" s="161">
        <v>610</v>
      </c>
      <c r="D601" s="162" t="s">
        <v>106</v>
      </c>
      <c r="E601" s="17">
        <f>'№ 7 ведом'!F421</f>
        <v>15489.6</v>
      </c>
      <c r="F601" s="17">
        <f>'№ 7 ведом'!G421</f>
        <v>15489.6</v>
      </c>
      <c r="G601" s="17">
        <f>'№ 7 ведом'!H421</f>
        <v>15489.6</v>
      </c>
    </row>
    <row r="602" spans="1:7" ht="62.4" x14ac:dyDescent="0.25">
      <c r="A602" s="161">
        <v>1103</v>
      </c>
      <c r="B602" s="161">
        <v>1260500000</v>
      </c>
      <c r="C602" s="161"/>
      <c r="D602" s="162" t="s">
        <v>657</v>
      </c>
      <c r="E602" s="17">
        <f>E603</f>
        <v>300</v>
      </c>
      <c r="F602" s="17">
        <f t="shared" ref="F602:G604" si="244">F603</f>
        <v>0</v>
      </c>
      <c r="G602" s="17">
        <f t="shared" si="244"/>
        <v>0</v>
      </c>
    </row>
    <row r="603" spans="1:7" ht="31.2" x14ac:dyDescent="0.25">
      <c r="A603" s="161">
        <v>1103</v>
      </c>
      <c r="B603" s="161">
        <v>1260520020</v>
      </c>
      <c r="C603" s="161"/>
      <c r="D603" s="162" t="s">
        <v>658</v>
      </c>
      <c r="E603" s="17">
        <f>E604</f>
        <v>300</v>
      </c>
      <c r="F603" s="17">
        <f t="shared" si="244"/>
        <v>0</v>
      </c>
      <c r="G603" s="17">
        <f t="shared" si="244"/>
        <v>0</v>
      </c>
    </row>
    <row r="604" spans="1:7" ht="31.2" x14ac:dyDescent="0.25">
      <c r="A604" s="161">
        <v>1103</v>
      </c>
      <c r="B604" s="161">
        <v>1260520020</v>
      </c>
      <c r="C604" s="163" t="s">
        <v>97</v>
      </c>
      <c r="D604" s="162" t="s">
        <v>98</v>
      </c>
      <c r="E604" s="17">
        <f>E605</f>
        <v>300</v>
      </c>
      <c r="F604" s="17">
        <f t="shared" si="244"/>
        <v>0</v>
      </c>
      <c r="G604" s="17">
        <f t="shared" si="244"/>
        <v>0</v>
      </c>
    </row>
    <row r="605" spans="1:7" x14ac:dyDescent="0.25">
      <c r="A605" s="161">
        <v>1103</v>
      </c>
      <c r="B605" s="161">
        <v>1260520020</v>
      </c>
      <c r="C605" s="161">
        <v>610</v>
      </c>
      <c r="D605" s="162" t="s">
        <v>106</v>
      </c>
      <c r="E605" s="17">
        <f>'№ 7 ведом'!F425</f>
        <v>300</v>
      </c>
      <c r="F605" s="17">
        <f>'№ 7 ведом'!G425</f>
        <v>0</v>
      </c>
      <c r="G605" s="17">
        <f>'№ 7 ведом'!H425</f>
        <v>0</v>
      </c>
    </row>
    <row r="606" spans="1:7" ht="31.2" x14ac:dyDescent="0.25">
      <c r="A606" s="161">
        <v>1103</v>
      </c>
      <c r="B606" s="163">
        <v>1500000000</v>
      </c>
      <c r="C606" s="161"/>
      <c r="D606" s="162" t="s">
        <v>193</v>
      </c>
      <c r="E606" s="17">
        <f>E607</f>
        <v>691.8</v>
      </c>
      <c r="F606" s="17">
        <f t="shared" ref="F606:G610" si="245">F607</f>
        <v>691.8</v>
      </c>
      <c r="G606" s="17">
        <f t="shared" si="245"/>
        <v>691.8</v>
      </c>
    </row>
    <row r="607" spans="1:7" ht="31.2" x14ac:dyDescent="0.25">
      <c r="A607" s="161">
        <v>1103</v>
      </c>
      <c r="B607" s="163">
        <v>1520000000</v>
      </c>
      <c r="C607" s="161"/>
      <c r="D607" s="162" t="s">
        <v>301</v>
      </c>
      <c r="E607" s="17">
        <f>E608</f>
        <v>691.8</v>
      </c>
      <c r="F607" s="17">
        <f t="shared" si="245"/>
        <v>691.8</v>
      </c>
      <c r="G607" s="17">
        <f t="shared" si="245"/>
        <v>691.8</v>
      </c>
    </row>
    <row r="608" spans="1:7" ht="46.8" x14ac:dyDescent="0.25">
      <c r="A608" s="161">
        <v>1103</v>
      </c>
      <c r="B608" s="163">
        <v>1520300000</v>
      </c>
      <c r="C608" s="161"/>
      <c r="D608" s="162" t="s">
        <v>364</v>
      </c>
      <c r="E608" s="17">
        <f>E609</f>
        <v>691.8</v>
      </c>
      <c r="F608" s="17">
        <f t="shared" si="245"/>
        <v>691.8</v>
      </c>
      <c r="G608" s="17">
        <f t="shared" si="245"/>
        <v>691.8</v>
      </c>
    </row>
    <row r="609" spans="1:7" x14ac:dyDescent="0.25">
      <c r="A609" s="161">
        <v>1103</v>
      </c>
      <c r="B609" s="163">
        <v>1520320200</v>
      </c>
      <c r="C609" s="161"/>
      <c r="D609" s="57" t="s">
        <v>365</v>
      </c>
      <c r="E609" s="17">
        <f>E610</f>
        <v>691.8</v>
      </c>
      <c r="F609" s="17">
        <f t="shared" si="245"/>
        <v>691.8</v>
      </c>
      <c r="G609" s="17">
        <f t="shared" si="245"/>
        <v>691.8</v>
      </c>
    </row>
    <row r="610" spans="1:7" ht="31.2" x14ac:dyDescent="0.25">
      <c r="A610" s="161">
        <v>1103</v>
      </c>
      <c r="B610" s="163">
        <v>1520320200</v>
      </c>
      <c r="C610" s="163" t="s">
        <v>97</v>
      </c>
      <c r="D610" s="57" t="s">
        <v>98</v>
      </c>
      <c r="E610" s="17">
        <f>E611</f>
        <v>691.8</v>
      </c>
      <c r="F610" s="17">
        <f t="shared" si="245"/>
        <v>691.8</v>
      </c>
      <c r="G610" s="17">
        <f t="shared" si="245"/>
        <v>691.8</v>
      </c>
    </row>
    <row r="611" spans="1:7" x14ac:dyDescent="0.25">
      <c r="A611" s="161">
        <v>1103</v>
      </c>
      <c r="B611" s="163">
        <v>1520320200</v>
      </c>
      <c r="C611" s="161">
        <v>610</v>
      </c>
      <c r="D611" s="57" t="s">
        <v>106</v>
      </c>
      <c r="E611" s="17">
        <f>'№ 7 ведом'!F431</f>
        <v>691.8</v>
      </c>
      <c r="F611" s="17">
        <f>'№ 7 ведом'!G431</f>
        <v>691.8</v>
      </c>
      <c r="G611" s="17">
        <f>'№ 7 ведом'!H431</f>
        <v>691.8</v>
      </c>
    </row>
    <row r="612" spans="1:7" x14ac:dyDescent="0.25">
      <c r="A612" s="173">
        <v>1103</v>
      </c>
      <c r="B612" s="173">
        <v>9900000000</v>
      </c>
      <c r="C612" s="173"/>
      <c r="D612" s="57" t="s">
        <v>107</v>
      </c>
      <c r="E612" s="17">
        <f>E613</f>
        <v>200</v>
      </c>
      <c r="F612" s="17">
        <f t="shared" ref="F612:G615" si="246">F613</f>
        <v>0</v>
      </c>
      <c r="G612" s="17">
        <f t="shared" si="246"/>
        <v>0</v>
      </c>
    </row>
    <row r="613" spans="1:7" ht="46.8" x14ac:dyDescent="0.25">
      <c r="A613" s="173">
        <v>1103</v>
      </c>
      <c r="B613" s="173">
        <v>9920000000</v>
      </c>
      <c r="C613" s="173"/>
      <c r="D613" s="57" t="s">
        <v>686</v>
      </c>
      <c r="E613" s="17">
        <f>E614</f>
        <v>200</v>
      </c>
      <c r="F613" s="17">
        <f t="shared" si="246"/>
        <v>0</v>
      </c>
      <c r="G613" s="17">
        <f t="shared" si="246"/>
        <v>0</v>
      </c>
    </row>
    <row r="614" spans="1:7" ht="46.8" x14ac:dyDescent="0.25">
      <c r="A614" s="173">
        <v>1103</v>
      </c>
      <c r="B614" s="173">
        <v>9920010920</v>
      </c>
      <c r="C614" s="173"/>
      <c r="D614" s="57" t="s">
        <v>687</v>
      </c>
      <c r="E614" s="17">
        <f>E615</f>
        <v>200</v>
      </c>
      <c r="F614" s="17">
        <f t="shared" si="246"/>
        <v>0</v>
      </c>
      <c r="G614" s="17">
        <f t="shared" si="246"/>
        <v>0</v>
      </c>
    </row>
    <row r="615" spans="1:7" ht="31.2" x14ac:dyDescent="0.25">
      <c r="A615" s="173">
        <v>1103</v>
      </c>
      <c r="B615" s="173">
        <v>9920010920</v>
      </c>
      <c r="C615" s="173" t="s">
        <v>97</v>
      </c>
      <c r="D615" s="57" t="s">
        <v>98</v>
      </c>
      <c r="E615" s="17">
        <f>E616</f>
        <v>200</v>
      </c>
      <c r="F615" s="17">
        <f t="shared" si="246"/>
        <v>0</v>
      </c>
      <c r="G615" s="17">
        <f t="shared" si="246"/>
        <v>0</v>
      </c>
    </row>
    <row r="616" spans="1:7" x14ac:dyDescent="0.25">
      <c r="A616" s="173">
        <v>1103</v>
      </c>
      <c r="B616" s="173">
        <v>9920010920</v>
      </c>
      <c r="C616" s="173">
        <v>610</v>
      </c>
      <c r="D616" s="57" t="s">
        <v>106</v>
      </c>
      <c r="E616" s="17">
        <f>'№ 7 ведом'!F436</f>
        <v>200</v>
      </c>
      <c r="F616" s="17">
        <f>'№ 7 ведом'!G436</f>
        <v>0</v>
      </c>
      <c r="G616" s="17">
        <f>'№ 7 ведом'!H436</f>
        <v>0</v>
      </c>
    </row>
    <row r="617" spans="1:7" x14ac:dyDescent="0.25">
      <c r="A617" s="4" t="s">
        <v>92</v>
      </c>
      <c r="B617" s="4" t="s">
        <v>66</v>
      </c>
      <c r="C617" s="4" t="s">
        <v>66</v>
      </c>
      <c r="D617" s="20" t="s">
        <v>63</v>
      </c>
      <c r="E617" s="62">
        <f t="shared" ref="E617:G620" si="247">E618</f>
        <v>1503.9</v>
      </c>
      <c r="F617" s="62">
        <f t="shared" si="247"/>
        <v>1503.9</v>
      </c>
      <c r="G617" s="62">
        <f t="shared" si="247"/>
        <v>1503.9</v>
      </c>
    </row>
    <row r="618" spans="1:7" x14ac:dyDescent="0.25">
      <c r="A618" s="161" t="s">
        <v>64</v>
      </c>
      <c r="B618" s="161" t="s">
        <v>66</v>
      </c>
      <c r="C618" s="161" t="s">
        <v>66</v>
      </c>
      <c r="D618" s="162" t="s">
        <v>65</v>
      </c>
      <c r="E618" s="17">
        <f t="shared" si="247"/>
        <v>1503.9</v>
      </c>
      <c r="F618" s="17">
        <f t="shared" si="247"/>
        <v>1503.9</v>
      </c>
      <c r="G618" s="17">
        <f t="shared" si="247"/>
        <v>1503.9</v>
      </c>
    </row>
    <row r="619" spans="1:7" ht="46.8" x14ac:dyDescent="0.25">
      <c r="A619" s="161" t="s">
        <v>64</v>
      </c>
      <c r="B619" s="163">
        <v>1200000000</v>
      </c>
      <c r="C619" s="161"/>
      <c r="D619" s="162" t="s">
        <v>192</v>
      </c>
      <c r="E619" s="17">
        <f t="shared" si="247"/>
        <v>1503.9</v>
      </c>
      <c r="F619" s="17">
        <f t="shared" si="247"/>
        <v>1503.9</v>
      </c>
      <c r="G619" s="17">
        <f t="shared" si="247"/>
        <v>1503.9</v>
      </c>
    </row>
    <row r="620" spans="1:7" ht="31.2" x14ac:dyDescent="0.25">
      <c r="A620" s="161" t="s">
        <v>64</v>
      </c>
      <c r="B620" s="163">
        <v>1240000000</v>
      </c>
      <c r="C620" s="161"/>
      <c r="D620" s="162" t="s">
        <v>138</v>
      </c>
      <c r="E620" s="17">
        <f t="shared" si="247"/>
        <v>1503.9</v>
      </c>
      <c r="F620" s="17">
        <f t="shared" si="247"/>
        <v>1503.9</v>
      </c>
      <c r="G620" s="17">
        <f t="shared" si="247"/>
        <v>1503.9</v>
      </c>
    </row>
    <row r="621" spans="1:7" x14ac:dyDescent="0.25">
      <c r="A621" s="161" t="s">
        <v>64</v>
      </c>
      <c r="B621" s="161">
        <v>1240300000</v>
      </c>
      <c r="C621" s="161"/>
      <c r="D621" s="162" t="s">
        <v>213</v>
      </c>
      <c r="E621" s="17">
        <f>E622+E625+E628</f>
        <v>1503.9</v>
      </c>
      <c r="F621" s="17">
        <f t="shared" ref="F621:G621" si="248">F622+F625+F628</f>
        <v>1503.9</v>
      </c>
      <c r="G621" s="17">
        <f t="shared" si="248"/>
        <v>1503.9</v>
      </c>
    </row>
    <row r="622" spans="1:7" ht="46.8" x14ac:dyDescent="0.25">
      <c r="A622" s="161" t="s">
        <v>64</v>
      </c>
      <c r="B622" s="161">
        <v>1240310320</v>
      </c>
      <c r="C622" s="161"/>
      <c r="D622" s="57" t="s">
        <v>294</v>
      </c>
      <c r="E622" s="17">
        <f t="shared" ref="E622:G623" si="249">E623</f>
        <v>471.4</v>
      </c>
      <c r="F622" s="17">
        <f t="shared" si="249"/>
        <v>471.4</v>
      </c>
      <c r="G622" s="17">
        <f t="shared" si="249"/>
        <v>471.4</v>
      </c>
    </row>
    <row r="623" spans="1:7" ht="31.2" x14ac:dyDescent="0.25">
      <c r="A623" s="161" t="s">
        <v>64</v>
      </c>
      <c r="B623" s="161">
        <v>1240310320</v>
      </c>
      <c r="C623" s="163" t="s">
        <v>97</v>
      </c>
      <c r="D623" s="162" t="s">
        <v>98</v>
      </c>
      <c r="E623" s="17">
        <f t="shared" si="249"/>
        <v>471.4</v>
      </c>
      <c r="F623" s="17">
        <f t="shared" si="249"/>
        <v>471.4</v>
      </c>
      <c r="G623" s="17">
        <f t="shared" si="249"/>
        <v>471.4</v>
      </c>
    </row>
    <row r="624" spans="1:7" ht="31.2" x14ac:dyDescent="0.25">
      <c r="A624" s="161" t="s">
        <v>64</v>
      </c>
      <c r="B624" s="161">
        <v>1240310320</v>
      </c>
      <c r="C624" s="161">
        <v>630</v>
      </c>
      <c r="D624" s="162" t="s">
        <v>156</v>
      </c>
      <c r="E624" s="17">
        <f>'№ 7 ведом'!F444</f>
        <v>471.4</v>
      </c>
      <c r="F624" s="17">
        <f>'№ 7 ведом'!G444</f>
        <v>471.4</v>
      </c>
      <c r="G624" s="17">
        <f>'№ 7 ведом'!H444</f>
        <v>471.4</v>
      </c>
    </row>
    <row r="625" spans="1:7" ht="46.8" x14ac:dyDescent="0.25">
      <c r="A625" s="161" t="s">
        <v>64</v>
      </c>
      <c r="B625" s="161">
        <v>1240320400</v>
      </c>
      <c r="C625" s="161"/>
      <c r="D625" s="162" t="s">
        <v>295</v>
      </c>
      <c r="E625" s="17">
        <f>E626</f>
        <v>396</v>
      </c>
      <c r="F625" s="17">
        <f t="shared" ref="F625:G626" si="250">F626</f>
        <v>396</v>
      </c>
      <c r="G625" s="17">
        <f t="shared" si="250"/>
        <v>396</v>
      </c>
    </row>
    <row r="626" spans="1:7" ht="31.2" x14ac:dyDescent="0.25">
      <c r="A626" s="161" t="s">
        <v>64</v>
      </c>
      <c r="B626" s="161">
        <v>1240320400</v>
      </c>
      <c r="C626" s="163" t="s">
        <v>69</v>
      </c>
      <c r="D626" s="162" t="s">
        <v>95</v>
      </c>
      <c r="E626" s="17">
        <f>E627</f>
        <v>396</v>
      </c>
      <c r="F626" s="17">
        <f t="shared" si="250"/>
        <v>396</v>
      </c>
      <c r="G626" s="17">
        <f t="shared" si="250"/>
        <v>396</v>
      </c>
    </row>
    <row r="627" spans="1:7" ht="31.2" x14ac:dyDescent="0.25">
      <c r="A627" s="161" t="s">
        <v>64</v>
      </c>
      <c r="B627" s="161">
        <v>1240320400</v>
      </c>
      <c r="C627" s="161">
        <v>240</v>
      </c>
      <c r="D627" s="162" t="s">
        <v>251</v>
      </c>
      <c r="E627" s="17">
        <f>'№ 7 ведом'!F447</f>
        <v>396</v>
      </c>
      <c r="F627" s="17">
        <f>'№ 7 ведом'!G447</f>
        <v>396</v>
      </c>
      <c r="G627" s="17">
        <f>'№ 7 ведом'!H447</f>
        <v>396</v>
      </c>
    </row>
    <row r="628" spans="1:7" ht="46.8" x14ac:dyDescent="0.25">
      <c r="A628" s="161" t="s">
        <v>64</v>
      </c>
      <c r="B628" s="161" t="s">
        <v>159</v>
      </c>
      <c r="C628" s="161"/>
      <c r="D628" s="162" t="s">
        <v>158</v>
      </c>
      <c r="E628" s="17">
        <f>E629</f>
        <v>636.5</v>
      </c>
      <c r="F628" s="22">
        <f t="shared" ref="F628:G629" si="251">F629</f>
        <v>636.5</v>
      </c>
      <c r="G628" s="22">
        <f t="shared" si="251"/>
        <v>636.5</v>
      </c>
    </row>
    <row r="629" spans="1:7" ht="31.2" x14ac:dyDescent="0.25">
      <c r="A629" s="161" t="s">
        <v>64</v>
      </c>
      <c r="B629" s="161" t="s">
        <v>159</v>
      </c>
      <c r="C629" s="163" t="s">
        <v>97</v>
      </c>
      <c r="D629" s="162" t="s">
        <v>98</v>
      </c>
      <c r="E629" s="17">
        <f t="shared" ref="E629" si="252">E630</f>
        <v>636.5</v>
      </c>
      <c r="F629" s="22">
        <f t="shared" si="251"/>
        <v>636.5</v>
      </c>
      <c r="G629" s="22">
        <f t="shared" si="251"/>
        <v>636.5</v>
      </c>
    </row>
    <row r="630" spans="1:7" ht="31.2" x14ac:dyDescent="0.25">
      <c r="A630" s="161" t="s">
        <v>64</v>
      </c>
      <c r="B630" s="161" t="s">
        <v>159</v>
      </c>
      <c r="C630" s="161">
        <v>630</v>
      </c>
      <c r="D630" s="162" t="s">
        <v>156</v>
      </c>
      <c r="E630" s="22">
        <f>'№ 7 ведом'!F450</f>
        <v>636.5</v>
      </c>
      <c r="F630" s="22">
        <f>'№ 7 ведом'!G450</f>
        <v>636.5</v>
      </c>
      <c r="G630" s="22">
        <f>'№ 7 ведом'!H450</f>
        <v>636.5</v>
      </c>
    </row>
    <row r="631" spans="1:7" x14ac:dyDescent="0.25">
      <c r="A631" s="4" t="s">
        <v>259</v>
      </c>
      <c r="B631" s="4" t="s">
        <v>66</v>
      </c>
      <c r="C631" s="4" t="s">
        <v>66</v>
      </c>
      <c r="D631" s="20" t="s">
        <v>260</v>
      </c>
      <c r="E631" s="6">
        <f t="shared" ref="E631:G636" si="253">E632</f>
        <v>20</v>
      </c>
      <c r="F631" s="6">
        <f t="shared" si="253"/>
        <v>0</v>
      </c>
      <c r="G631" s="6">
        <f t="shared" si="253"/>
        <v>0</v>
      </c>
    </row>
    <row r="632" spans="1:7" ht="31.2" x14ac:dyDescent="0.25">
      <c r="A632" s="161" t="s">
        <v>261</v>
      </c>
      <c r="B632" s="161" t="s">
        <v>66</v>
      </c>
      <c r="C632" s="161" t="s">
        <v>66</v>
      </c>
      <c r="D632" s="57" t="s">
        <v>262</v>
      </c>
      <c r="E632" s="22">
        <f t="shared" si="253"/>
        <v>20</v>
      </c>
      <c r="F632" s="22">
        <f t="shared" si="253"/>
        <v>0</v>
      </c>
      <c r="G632" s="22">
        <f t="shared" si="253"/>
        <v>0</v>
      </c>
    </row>
    <row r="633" spans="1:7" x14ac:dyDescent="0.25">
      <c r="A633" s="161" t="s">
        <v>261</v>
      </c>
      <c r="B633" s="161">
        <v>9900000000</v>
      </c>
      <c r="C633" s="161"/>
      <c r="D633" s="57" t="s">
        <v>107</v>
      </c>
      <c r="E633" s="22">
        <f t="shared" si="253"/>
        <v>20</v>
      </c>
      <c r="F633" s="22">
        <f t="shared" si="253"/>
        <v>0</v>
      </c>
      <c r="G633" s="22">
        <f t="shared" si="253"/>
        <v>0</v>
      </c>
    </row>
    <row r="634" spans="1:7" ht="31.2" x14ac:dyDescent="0.25">
      <c r="A634" s="161" t="s">
        <v>261</v>
      </c>
      <c r="B634" s="161">
        <v>9930000000</v>
      </c>
      <c r="C634" s="161"/>
      <c r="D634" s="57" t="s">
        <v>170</v>
      </c>
      <c r="E634" s="22">
        <f t="shared" si="253"/>
        <v>20</v>
      </c>
      <c r="F634" s="22">
        <f t="shared" si="253"/>
        <v>0</v>
      </c>
      <c r="G634" s="22">
        <f t="shared" si="253"/>
        <v>0</v>
      </c>
    </row>
    <row r="635" spans="1:7" x14ac:dyDescent="0.25">
      <c r="A635" s="161" t="s">
        <v>261</v>
      </c>
      <c r="B635" s="161">
        <v>9930020500</v>
      </c>
      <c r="C635" s="161"/>
      <c r="D635" s="57" t="s">
        <v>263</v>
      </c>
      <c r="E635" s="22">
        <f t="shared" si="253"/>
        <v>20</v>
      </c>
      <c r="F635" s="22">
        <f t="shared" si="253"/>
        <v>0</v>
      </c>
      <c r="G635" s="22">
        <f t="shared" si="253"/>
        <v>0</v>
      </c>
    </row>
    <row r="636" spans="1:7" x14ac:dyDescent="0.25">
      <c r="A636" s="161" t="s">
        <v>261</v>
      </c>
      <c r="B636" s="161">
        <v>9930020500</v>
      </c>
      <c r="C636" s="161" t="s">
        <v>264</v>
      </c>
      <c r="D636" s="57" t="s">
        <v>265</v>
      </c>
      <c r="E636" s="22">
        <f t="shared" si="253"/>
        <v>20</v>
      </c>
      <c r="F636" s="22">
        <f t="shared" si="253"/>
        <v>0</v>
      </c>
      <c r="G636" s="22">
        <f t="shared" si="253"/>
        <v>0</v>
      </c>
    </row>
    <row r="637" spans="1:7" x14ac:dyDescent="0.25">
      <c r="A637" s="161" t="s">
        <v>261</v>
      </c>
      <c r="B637" s="161">
        <v>9930020500</v>
      </c>
      <c r="C637" s="1" t="s">
        <v>266</v>
      </c>
      <c r="D637" s="61" t="s">
        <v>263</v>
      </c>
      <c r="E637" s="22">
        <f>'№ 7 ведом'!F474</f>
        <v>20</v>
      </c>
      <c r="F637" s="22">
        <f>'№ 7 ведом'!G474</f>
        <v>0</v>
      </c>
      <c r="G637" s="22">
        <f>'№ 7 ведом'!H474</f>
        <v>0</v>
      </c>
    </row>
  </sheetData>
  <autoFilter ref="A6:K637"/>
  <mergeCells count="10">
    <mergeCell ref="A1:G1"/>
    <mergeCell ref="A3:G3"/>
    <mergeCell ref="A4:A6"/>
    <mergeCell ref="B4:B6"/>
    <mergeCell ref="C4:C6"/>
    <mergeCell ref="D4:D6"/>
    <mergeCell ref="E4:G4"/>
    <mergeCell ref="E5:E6"/>
    <mergeCell ref="F5:G5"/>
    <mergeCell ref="D2:G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  <headerFooter>
    <oddFooter>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L1076"/>
  <sheetViews>
    <sheetView view="pageBreakPreview" zoomScaleSheetLayoutView="100" workbookViewId="0">
      <selection activeCell="D405" sqref="D405:F405"/>
    </sheetView>
  </sheetViews>
  <sheetFormatPr defaultColWidth="8.88671875" defaultRowHeight="15.6" x14ac:dyDescent="0.25"/>
  <cols>
    <col min="1" max="1" width="15" style="31" customWidth="1"/>
    <col min="2" max="2" width="8.6640625" style="31" customWidth="1"/>
    <col min="3" max="3" width="73.33203125" style="55" customWidth="1"/>
    <col min="4" max="4" width="12.33203125" style="39" customWidth="1"/>
    <col min="5" max="5" width="13.109375" style="39" customWidth="1"/>
    <col min="6" max="6" width="12.6640625" style="39" customWidth="1"/>
    <col min="7" max="7" width="8.88671875" style="31"/>
    <col min="8" max="11" width="8.88671875" style="82"/>
    <col min="12" max="16384" width="8.88671875" style="31"/>
  </cols>
  <sheetData>
    <row r="1" spans="1:6" ht="52.2" customHeight="1" x14ac:dyDescent="0.25">
      <c r="A1" s="207" t="s">
        <v>650</v>
      </c>
      <c r="B1" s="207"/>
      <c r="C1" s="207"/>
      <c r="D1" s="207"/>
      <c r="E1" s="207"/>
      <c r="F1" s="207"/>
    </row>
    <row r="2" spans="1:6" ht="33.6" customHeight="1" x14ac:dyDescent="0.25">
      <c r="A2" s="166"/>
      <c r="B2" s="166"/>
      <c r="C2" s="200" t="s">
        <v>676</v>
      </c>
      <c r="D2" s="200"/>
      <c r="E2" s="200"/>
      <c r="F2" s="200"/>
    </row>
    <row r="3" spans="1:6" ht="50.4" customHeight="1" x14ac:dyDescent="0.25">
      <c r="A3" s="208" t="s">
        <v>356</v>
      </c>
      <c r="B3" s="208"/>
      <c r="C3" s="208"/>
      <c r="D3" s="208"/>
      <c r="E3" s="208"/>
      <c r="F3" s="208"/>
    </row>
    <row r="4" spans="1:6" x14ac:dyDescent="0.25">
      <c r="A4" s="209"/>
      <c r="B4" s="209" t="s">
        <v>17</v>
      </c>
      <c r="C4" s="209" t="s">
        <v>18</v>
      </c>
      <c r="D4" s="210" t="s">
        <v>87</v>
      </c>
      <c r="E4" s="210"/>
      <c r="F4" s="210"/>
    </row>
    <row r="5" spans="1:6" x14ac:dyDescent="0.25">
      <c r="A5" s="209" t="s">
        <v>66</v>
      </c>
      <c r="B5" s="209" t="s">
        <v>66</v>
      </c>
      <c r="C5" s="209" t="s">
        <v>66</v>
      </c>
      <c r="D5" s="210" t="s">
        <v>252</v>
      </c>
      <c r="E5" s="210" t="s">
        <v>88</v>
      </c>
      <c r="F5" s="210"/>
    </row>
    <row r="6" spans="1:6" x14ac:dyDescent="0.25">
      <c r="A6" s="209" t="s">
        <v>66</v>
      </c>
      <c r="B6" s="209" t="s">
        <v>66</v>
      </c>
      <c r="C6" s="209" t="s">
        <v>66</v>
      </c>
      <c r="D6" s="210" t="s">
        <v>66</v>
      </c>
      <c r="E6" s="168" t="s">
        <v>279</v>
      </c>
      <c r="F6" s="168" t="s">
        <v>348</v>
      </c>
    </row>
    <row r="7" spans="1:6" x14ac:dyDescent="0.25">
      <c r="A7" s="167" t="s">
        <v>3</v>
      </c>
      <c r="B7" s="167" t="s">
        <v>77</v>
      </c>
      <c r="C7" s="53" t="s">
        <v>78</v>
      </c>
      <c r="D7" s="168" t="s">
        <v>79</v>
      </c>
      <c r="E7" s="168" t="s">
        <v>80</v>
      </c>
      <c r="F7" s="168" t="s">
        <v>81</v>
      </c>
    </row>
    <row r="8" spans="1:6" x14ac:dyDescent="0.25">
      <c r="A8" s="32" t="s">
        <v>66</v>
      </c>
      <c r="B8" s="32" t="s">
        <v>66</v>
      </c>
      <c r="C8" s="33" t="s">
        <v>0</v>
      </c>
      <c r="D8" s="36">
        <f>D9+D99+D231+D269+D320+D342+D397</f>
        <v>912938.69999999984</v>
      </c>
      <c r="E8" s="36">
        <f>E9+E99+E231+E269+E320+E342+E397</f>
        <v>923515.89999999979</v>
      </c>
      <c r="F8" s="36">
        <f>F9+F99+F231+F269+F320+F342+F397</f>
        <v>904134.9</v>
      </c>
    </row>
    <row r="9" spans="1:6" ht="33" customHeight="1" x14ac:dyDescent="0.25">
      <c r="A9" s="29">
        <v>1100000000</v>
      </c>
      <c r="B9" s="34"/>
      <c r="C9" s="46" t="s">
        <v>197</v>
      </c>
      <c r="D9" s="37">
        <f>D10+D65+D76</f>
        <v>550977.1</v>
      </c>
      <c r="E9" s="37">
        <f>E10+E65+E76</f>
        <v>543648.69999999984</v>
      </c>
      <c r="F9" s="37">
        <f>F10+F65+F76</f>
        <v>543426.29999999993</v>
      </c>
    </row>
    <row r="10" spans="1:6" x14ac:dyDescent="0.25">
      <c r="A10" s="161">
        <v>1110000000</v>
      </c>
      <c r="B10" s="161"/>
      <c r="C10" s="162" t="s">
        <v>180</v>
      </c>
      <c r="D10" s="38">
        <f>D11+D21+D27+D31+D40+D53+D57+D61</f>
        <v>516111.6</v>
      </c>
      <c r="E10" s="38">
        <f>E11+E21+E27+E31+E40+E53+E57+E61</f>
        <v>509131.1999999999</v>
      </c>
      <c r="F10" s="38">
        <f>F11+F21+F27+F31+F40+F53+F57+F61</f>
        <v>508908.79999999993</v>
      </c>
    </row>
    <row r="11" spans="1:6" ht="46.8" x14ac:dyDescent="0.25">
      <c r="A11" s="161">
        <v>1110100000</v>
      </c>
      <c r="B11" s="25"/>
      <c r="C11" s="162" t="s">
        <v>181</v>
      </c>
      <c r="D11" s="38">
        <f>D18+D12+D15</f>
        <v>455470.4</v>
      </c>
      <c r="E11" s="38">
        <f t="shared" ref="E11:F11" si="0">E18+E12+E15</f>
        <v>456219.6</v>
      </c>
      <c r="F11" s="38">
        <f t="shared" si="0"/>
        <v>456219.6</v>
      </c>
    </row>
    <row r="12" spans="1:6" ht="46.8" x14ac:dyDescent="0.25">
      <c r="A12" s="10" t="s">
        <v>183</v>
      </c>
      <c r="B12" s="11"/>
      <c r="C12" s="43" t="s">
        <v>105</v>
      </c>
      <c r="D12" s="38">
        <f>D13</f>
        <v>108604.6</v>
      </c>
      <c r="E12" s="38">
        <f t="shared" ref="E12:F13" si="1">E13</f>
        <v>108604.6</v>
      </c>
      <c r="F12" s="38">
        <f t="shared" si="1"/>
        <v>108604.6</v>
      </c>
    </row>
    <row r="13" spans="1:6" ht="31.2" x14ac:dyDescent="0.25">
      <c r="A13" s="10" t="s">
        <v>183</v>
      </c>
      <c r="B13" s="163" t="s">
        <v>97</v>
      </c>
      <c r="C13" s="162" t="s">
        <v>98</v>
      </c>
      <c r="D13" s="38">
        <f>D14</f>
        <v>108604.6</v>
      </c>
      <c r="E13" s="38">
        <f t="shared" si="1"/>
        <v>108604.6</v>
      </c>
      <c r="F13" s="38">
        <f t="shared" si="1"/>
        <v>108604.6</v>
      </c>
    </row>
    <row r="14" spans="1:6" x14ac:dyDescent="0.25">
      <c r="A14" s="10" t="s">
        <v>183</v>
      </c>
      <c r="B14" s="161">
        <v>610</v>
      </c>
      <c r="C14" s="162" t="s">
        <v>106</v>
      </c>
      <c r="D14" s="38">
        <f>' № 8  рп, кцср, квр'!E305</f>
        <v>108604.6</v>
      </c>
      <c r="E14" s="38">
        <f>' № 8  рп, кцср, квр'!F305</f>
        <v>108604.6</v>
      </c>
      <c r="F14" s="38">
        <f>' № 8  рп, кцср, квр'!G305</f>
        <v>108604.6</v>
      </c>
    </row>
    <row r="15" spans="1:6" ht="81" customHeight="1" x14ac:dyDescent="0.25">
      <c r="A15" s="161">
        <v>1110110750</v>
      </c>
      <c r="B15" s="161"/>
      <c r="C15" s="162" t="s">
        <v>184</v>
      </c>
      <c r="D15" s="38">
        <f>D16</f>
        <v>208042.3</v>
      </c>
      <c r="E15" s="38">
        <f t="shared" ref="E15:F16" si="2">E16</f>
        <v>208042.3</v>
      </c>
      <c r="F15" s="38">
        <f t="shared" si="2"/>
        <v>208042.3</v>
      </c>
    </row>
    <row r="16" spans="1:6" ht="31.2" x14ac:dyDescent="0.25">
      <c r="A16" s="161">
        <v>1110110750</v>
      </c>
      <c r="B16" s="163" t="s">
        <v>97</v>
      </c>
      <c r="C16" s="162" t="s">
        <v>98</v>
      </c>
      <c r="D16" s="38">
        <f>D17</f>
        <v>208042.3</v>
      </c>
      <c r="E16" s="38">
        <f t="shared" si="2"/>
        <v>208042.3</v>
      </c>
      <c r="F16" s="38">
        <f t="shared" si="2"/>
        <v>208042.3</v>
      </c>
    </row>
    <row r="17" spans="1:6" x14ac:dyDescent="0.25">
      <c r="A17" s="161">
        <v>1110110750</v>
      </c>
      <c r="B17" s="161">
        <v>610</v>
      </c>
      <c r="C17" s="162" t="s">
        <v>106</v>
      </c>
      <c r="D17" s="38">
        <f>' № 8  рп, кцср, квр'!E336</f>
        <v>208042.3</v>
      </c>
      <c r="E17" s="38">
        <f>' № 8  рп, кцср, квр'!F336</f>
        <v>208042.3</v>
      </c>
      <c r="F17" s="38">
        <f>' № 8  рп, кцср, квр'!G336</f>
        <v>208042.3</v>
      </c>
    </row>
    <row r="18" spans="1:6" ht="31.2" x14ac:dyDescent="0.25">
      <c r="A18" s="10" t="s">
        <v>182</v>
      </c>
      <c r="B18" s="10"/>
      <c r="C18" s="43" t="s">
        <v>126</v>
      </c>
      <c r="D18" s="38">
        <f>D19</f>
        <v>138823.5</v>
      </c>
      <c r="E18" s="38">
        <f t="shared" ref="E18:F18" si="3">E19</f>
        <v>139572.70000000001</v>
      </c>
      <c r="F18" s="38">
        <f t="shared" si="3"/>
        <v>139572.70000000001</v>
      </c>
    </row>
    <row r="19" spans="1:6" ht="31.2" x14ac:dyDescent="0.25">
      <c r="A19" s="10" t="s">
        <v>182</v>
      </c>
      <c r="B19" s="163" t="s">
        <v>97</v>
      </c>
      <c r="C19" s="162" t="s">
        <v>98</v>
      </c>
      <c r="D19" s="38">
        <f>D20</f>
        <v>138823.5</v>
      </c>
      <c r="E19" s="38">
        <f t="shared" ref="E19:F19" si="4">E20</f>
        <v>139572.70000000001</v>
      </c>
      <c r="F19" s="38">
        <f t="shared" si="4"/>
        <v>139572.70000000001</v>
      </c>
    </row>
    <row r="20" spans="1:6" x14ac:dyDescent="0.25">
      <c r="A20" s="10" t="s">
        <v>182</v>
      </c>
      <c r="B20" s="161">
        <v>610</v>
      </c>
      <c r="C20" s="162" t="s">
        <v>106</v>
      </c>
      <c r="D20" s="38">
        <f>' № 8  рп, кцср, квр'!E308+' № 8  рп, кцср, квр'!E337</f>
        <v>138823.5</v>
      </c>
      <c r="E20" s="38">
        <f>' № 8  рп, кцср, квр'!F308+' № 8  рп, кцср, квр'!F337</f>
        <v>139572.70000000001</v>
      </c>
      <c r="F20" s="38">
        <f>' № 8  рп, кцср, квр'!G308+' № 8  рп, кцср, квр'!G337</f>
        <v>139572.70000000001</v>
      </c>
    </row>
    <row r="21" spans="1:6" ht="33.75" customHeight="1" x14ac:dyDescent="0.25">
      <c r="A21" s="161">
        <v>1110200000</v>
      </c>
      <c r="B21" s="161"/>
      <c r="C21" s="162" t="s">
        <v>191</v>
      </c>
      <c r="D21" s="38">
        <f>D22</f>
        <v>9685.8000000000011</v>
      </c>
      <c r="E21" s="38">
        <f t="shared" ref="E21:F21" si="5">E22</f>
        <v>9685.8000000000011</v>
      </c>
      <c r="F21" s="38">
        <f t="shared" si="5"/>
        <v>9685.8000000000011</v>
      </c>
    </row>
    <row r="22" spans="1:6" ht="78" x14ac:dyDescent="0.25">
      <c r="A22" s="161">
        <v>1110210500</v>
      </c>
      <c r="B22" s="161"/>
      <c r="C22" s="162" t="s">
        <v>244</v>
      </c>
      <c r="D22" s="38">
        <f>D23+D25</f>
        <v>9685.8000000000011</v>
      </c>
      <c r="E22" s="38">
        <f t="shared" ref="E22:F22" si="6">E23+E25</f>
        <v>9685.8000000000011</v>
      </c>
      <c r="F22" s="38">
        <f t="shared" si="6"/>
        <v>9685.8000000000011</v>
      </c>
    </row>
    <row r="23" spans="1:6" ht="31.2" x14ac:dyDescent="0.25">
      <c r="A23" s="161">
        <v>1110210500</v>
      </c>
      <c r="B23" s="161" t="s">
        <v>69</v>
      </c>
      <c r="C23" s="162" t="s">
        <v>95</v>
      </c>
      <c r="D23" s="38">
        <f>D24</f>
        <v>236.2</v>
      </c>
      <c r="E23" s="38">
        <f t="shared" ref="E23:F23" si="7">E24</f>
        <v>236.2</v>
      </c>
      <c r="F23" s="38">
        <f t="shared" si="7"/>
        <v>236.2</v>
      </c>
    </row>
    <row r="24" spans="1:6" ht="31.2" x14ac:dyDescent="0.25">
      <c r="A24" s="161">
        <v>1110210500</v>
      </c>
      <c r="B24" s="161">
        <v>240</v>
      </c>
      <c r="C24" s="162" t="s">
        <v>251</v>
      </c>
      <c r="D24" s="38">
        <f>' № 8  рп, кцср, квр'!E550</f>
        <v>236.2</v>
      </c>
      <c r="E24" s="38">
        <f>' № 8  рп, кцср, квр'!F550</f>
        <v>236.2</v>
      </c>
      <c r="F24" s="38">
        <f>' № 8  рп, кцср, квр'!G550</f>
        <v>236.2</v>
      </c>
    </row>
    <row r="25" spans="1:6" x14ac:dyDescent="0.25">
      <c r="A25" s="161">
        <v>1110210500</v>
      </c>
      <c r="B25" s="161" t="s">
        <v>73</v>
      </c>
      <c r="C25" s="162" t="s">
        <v>74</v>
      </c>
      <c r="D25" s="38">
        <f>D26</f>
        <v>9449.6</v>
      </c>
      <c r="E25" s="38">
        <f t="shared" ref="E25:F25" si="8">E26</f>
        <v>9449.6</v>
      </c>
      <c r="F25" s="38">
        <f t="shared" si="8"/>
        <v>9449.6</v>
      </c>
    </row>
    <row r="26" spans="1:6" ht="31.2" x14ac:dyDescent="0.25">
      <c r="A26" s="161">
        <v>1110210500</v>
      </c>
      <c r="B26" s="1" t="s">
        <v>103</v>
      </c>
      <c r="C26" s="48" t="s">
        <v>104</v>
      </c>
      <c r="D26" s="38">
        <f>' № 8  рп, кцср, квр'!E552</f>
        <v>9449.6</v>
      </c>
      <c r="E26" s="38">
        <f>' № 8  рп, кцср, квр'!F552</f>
        <v>9449.6</v>
      </c>
      <c r="F26" s="38">
        <f>' № 8  рп, кцср, квр'!G552</f>
        <v>9449.6</v>
      </c>
    </row>
    <row r="27" spans="1:6" ht="31.2" x14ac:dyDescent="0.25">
      <c r="A27" s="161">
        <v>1110300000</v>
      </c>
      <c r="B27" s="161"/>
      <c r="C27" s="162" t="s">
        <v>185</v>
      </c>
      <c r="D27" s="38">
        <f>D28</f>
        <v>22884.300000000003</v>
      </c>
      <c r="E27" s="38">
        <f t="shared" ref="E27:F27" si="9">E28</f>
        <v>23995.1</v>
      </c>
      <c r="F27" s="38">
        <f t="shared" si="9"/>
        <v>23772.7</v>
      </c>
    </row>
    <row r="28" spans="1:6" ht="46.8" x14ac:dyDescent="0.25">
      <c r="A28" s="161" t="s">
        <v>341</v>
      </c>
      <c r="B28" s="161"/>
      <c r="C28" s="162" t="s">
        <v>343</v>
      </c>
      <c r="D28" s="38">
        <f>D29</f>
        <v>22884.300000000003</v>
      </c>
      <c r="E28" s="38">
        <f t="shared" ref="E28:F29" si="10">E29</f>
        <v>23995.1</v>
      </c>
      <c r="F28" s="38">
        <f t="shared" si="10"/>
        <v>23772.7</v>
      </c>
    </row>
    <row r="29" spans="1:6" ht="31.2" x14ac:dyDescent="0.25">
      <c r="A29" s="161" t="s">
        <v>341</v>
      </c>
      <c r="B29" s="163" t="s">
        <v>97</v>
      </c>
      <c r="C29" s="162" t="s">
        <v>98</v>
      </c>
      <c r="D29" s="38">
        <f>D30</f>
        <v>22884.300000000003</v>
      </c>
      <c r="E29" s="38">
        <f t="shared" si="10"/>
        <v>23995.1</v>
      </c>
      <c r="F29" s="38">
        <f t="shared" si="10"/>
        <v>23772.7</v>
      </c>
    </row>
    <row r="30" spans="1:6" x14ac:dyDescent="0.25">
      <c r="A30" s="161" t="s">
        <v>341</v>
      </c>
      <c r="B30" s="161">
        <v>610</v>
      </c>
      <c r="C30" s="162" t="s">
        <v>106</v>
      </c>
      <c r="D30" s="38">
        <f>' № 8  рп, кцср, квр'!E343</f>
        <v>22884.300000000003</v>
      </c>
      <c r="E30" s="38">
        <f>' № 8  рп, кцср, квр'!F343</f>
        <v>23995.1</v>
      </c>
      <c r="F30" s="38">
        <f>' № 8  рп, кцср, квр'!G343</f>
        <v>23772.7</v>
      </c>
    </row>
    <row r="31" spans="1:6" x14ac:dyDescent="0.25">
      <c r="A31" s="161">
        <v>1110400000</v>
      </c>
      <c r="B31" s="161"/>
      <c r="C31" s="50" t="s">
        <v>186</v>
      </c>
      <c r="D31" s="38">
        <f>D37+D32</f>
        <v>3781.1</v>
      </c>
      <c r="E31" s="38">
        <f t="shared" ref="E31:F31" si="11">E37+E32</f>
        <v>3781.1</v>
      </c>
      <c r="F31" s="38">
        <f t="shared" si="11"/>
        <v>3781.1</v>
      </c>
    </row>
    <row r="32" spans="1:6" ht="31.2" x14ac:dyDescent="0.25">
      <c r="A32" s="161">
        <v>1110410240</v>
      </c>
      <c r="B32" s="161"/>
      <c r="C32" s="57" t="s">
        <v>293</v>
      </c>
      <c r="D32" s="38">
        <f>D33+D35</f>
        <v>3403</v>
      </c>
      <c r="E32" s="38">
        <f t="shared" ref="E32:F32" si="12">E33+E35</f>
        <v>3403</v>
      </c>
      <c r="F32" s="38">
        <f t="shared" si="12"/>
        <v>3403</v>
      </c>
    </row>
    <row r="33" spans="1:6" x14ac:dyDescent="0.25">
      <c r="A33" s="161">
        <v>1110410240</v>
      </c>
      <c r="B33" s="1" t="s">
        <v>73</v>
      </c>
      <c r="C33" s="48" t="s">
        <v>74</v>
      </c>
      <c r="D33" s="38">
        <f>D34</f>
        <v>330.6</v>
      </c>
      <c r="E33" s="38">
        <f t="shared" ref="E33:F33" si="13">E34</f>
        <v>330.6</v>
      </c>
      <c r="F33" s="38">
        <f t="shared" si="13"/>
        <v>330.6</v>
      </c>
    </row>
    <row r="34" spans="1:6" ht="31.2" x14ac:dyDescent="0.25">
      <c r="A34" s="161">
        <v>1110410240</v>
      </c>
      <c r="B34" s="161">
        <v>320</v>
      </c>
      <c r="C34" s="162" t="s">
        <v>104</v>
      </c>
      <c r="D34" s="38">
        <f>' № 8  рп, кцср, квр'!E414</f>
        <v>330.6</v>
      </c>
      <c r="E34" s="38">
        <f>' № 8  рп, кцср, квр'!F414</f>
        <v>330.6</v>
      </c>
      <c r="F34" s="38">
        <f>' № 8  рп, кцср, квр'!G414</f>
        <v>330.6</v>
      </c>
    </row>
    <row r="35" spans="1:6" ht="31.2" x14ac:dyDescent="0.25">
      <c r="A35" s="161">
        <v>1110410240</v>
      </c>
      <c r="B35" s="163" t="s">
        <v>97</v>
      </c>
      <c r="C35" s="162" t="s">
        <v>98</v>
      </c>
      <c r="D35" s="38">
        <f>D36</f>
        <v>3072.4</v>
      </c>
      <c r="E35" s="38">
        <f t="shared" ref="E35:F35" si="14">E36</f>
        <v>3072.4</v>
      </c>
      <c r="F35" s="38">
        <f t="shared" si="14"/>
        <v>3072.4</v>
      </c>
    </row>
    <row r="36" spans="1:6" x14ac:dyDescent="0.25">
      <c r="A36" s="161">
        <v>1110410240</v>
      </c>
      <c r="B36" s="161">
        <v>610</v>
      </c>
      <c r="C36" s="162" t="s">
        <v>106</v>
      </c>
      <c r="D36" s="38">
        <f>' № 8  рп, кцср, квр'!E416</f>
        <v>3072.4</v>
      </c>
      <c r="E36" s="38">
        <f>' № 8  рп, кцср, квр'!F416</f>
        <v>3072.4</v>
      </c>
      <c r="F36" s="38">
        <f>' № 8  рп, кцср, квр'!G416</f>
        <v>3072.4</v>
      </c>
    </row>
    <row r="37" spans="1:6" ht="31.2" x14ac:dyDescent="0.25">
      <c r="A37" s="161" t="s">
        <v>188</v>
      </c>
      <c r="B37" s="161"/>
      <c r="C37" s="50" t="s">
        <v>187</v>
      </c>
      <c r="D37" s="38">
        <f>D38</f>
        <v>378.1</v>
      </c>
      <c r="E37" s="38">
        <f t="shared" ref="E37:F38" si="15">E38</f>
        <v>378.1</v>
      </c>
      <c r="F37" s="38">
        <f t="shared" si="15"/>
        <v>378.1</v>
      </c>
    </row>
    <row r="38" spans="1:6" x14ac:dyDescent="0.25">
      <c r="A38" s="161" t="s">
        <v>188</v>
      </c>
      <c r="B38" s="1" t="s">
        <v>73</v>
      </c>
      <c r="C38" s="51" t="s">
        <v>74</v>
      </c>
      <c r="D38" s="38">
        <f>D39</f>
        <v>378.1</v>
      </c>
      <c r="E38" s="38">
        <f t="shared" si="15"/>
        <v>378.1</v>
      </c>
      <c r="F38" s="38">
        <f t="shared" si="15"/>
        <v>378.1</v>
      </c>
    </row>
    <row r="39" spans="1:6" ht="31.2" x14ac:dyDescent="0.25">
      <c r="A39" s="161" t="s">
        <v>188</v>
      </c>
      <c r="B39" s="161">
        <v>320</v>
      </c>
      <c r="C39" s="162" t="s">
        <v>104</v>
      </c>
      <c r="D39" s="38">
        <f>' № 8  рп, кцср, квр'!E419</f>
        <v>378.1</v>
      </c>
      <c r="E39" s="38">
        <f>' № 8  рп, кцср, квр'!F419</f>
        <v>378.1</v>
      </c>
      <c r="F39" s="38">
        <f>' № 8  рп, кцср, квр'!G419</f>
        <v>378.1</v>
      </c>
    </row>
    <row r="40" spans="1:6" ht="62.4" x14ac:dyDescent="0.25">
      <c r="A40" s="161">
        <v>1110700000</v>
      </c>
      <c r="B40" s="161"/>
      <c r="C40" s="57" t="s">
        <v>306</v>
      </c>
      <c r="D40" s="38">
        <f>D50+D41+D47+D44</f>
        <v>8428.4</v>
      </c>
      <c r="E40" s="38">
        <f t="shared" ref="E40:F40" si="16">E50+E41+E47+E44</f>
        <v>0</v>
      </c>
      <c r="F40" s="38">
        <f t="shared" si="16"/>
        <v>0</v>
      </c>
    </row>
    <row r="41" spans="1:6" ht="31.2" x14ac:dyDescent="0.25">
      <c r="A41" s="101" t="s">
        <v>339</v>
      </c>
      <c r="B41" s="102"/>
      <c r="C41" s="103" t="s">
        <v>340</v>
      </c>
      <c r="D41" s="38">
        <f>D42</f>
        <v>4416.2</v>
      </c>
      <c r="E41" s="38">
        <f t="shared" ref="E41:F42" si="17">E42</f>
        <v>0</v>
      </c>
      <c r="F41" s="38">
        <f t="shared" si="17"/>
        <v>0</v>
      </c>
    </row>
    <row r="42" spans="1:6" ht="31.2" x14ac:dyDescent="0.25">
      <c r="A42" s="101" t="s">
        <v>339</v>
      </c>
      <c r="B42" s="104">
        <v>600</v>
      </c>
      <c r="C42" s="103" t="s">
        <v>98</v>
      </c>
      <c r="D42" s="38">
        <f>D43</f>
        <v>4416.2</v>
      </c>
      <c r="E42" s="38">
        <f t="shared" si="17"/>
        <v>0</v>
      </c>
      <c r="F42" s="38">
        <f t="shared" si="17"/>
        <v>0</v>
      </c>
    </row>
    <row r="43" spans="1:6" x14ac:dyDescent="0.25">
      <c r="A43" s="101" t="s">
        <v>339</v>
      </c>
      <c r="B43" s="102">
        <v>610</v>
      </c>
      <c r="C43" s="103" t="s">
        <v>106</v>
      </c>
      <c r="D43" s="38">
        <f>' № 8  рп, кцср, квр'!E312</f>
        <v>4416.2</v>
      </c>
      <c r="E43" s="38">
        <f>' № 8  рп, кцср, квр'!F312</f>
        <v>0</v>
      </c>
      <c r="F43" s="38">
        <f>' № 8  рп, кцср, квр'!G312</f>
        <v>0</v>
      </c>
    </row>
    <row r="44" spans="1:6" ht="31.2" x14ac:dyDescent="0.25">
      <c r="A44" s="10" t="s">
        <v>677</v>
      </c>
      <c r="B44" s="161"/>
      <c r="C44" s="57" t="s">
        <v>658</v>
      </c>
      <c r="D44" s="38">
        <f>D45</f>
        <v>631.1</v>
      </c>
      <c r="E44" s="38">
        <f t="shared" ref="E44:F45" si="18">E45</f>
        <v>0</v>
      </c>
      <c r="F44" s="38">
        <f t="shared" si="18"/>
        <v>0</v>
      </c>
    </row>
    <row r="45" spans="1:6" ht="31.2" x14ac:dyDescent="0.25">
      <c r="A45" s="10" t="s">
        <v>677</v>
      </c>
      <c r="B45" s="163" t="s">
        <v>97</v>
      </c>
      <c r="C45" s="162" t="s">
        <v>98</v>
      </c>
      <c r="D45" s="38">
        <f>D46</f>
        <v>631.1</v>
      </c>
      <c r="E45" s="38">
        <f t="shared" si="18"/>
        <v>0</v>
      </c>
      <c r="F45" s="38">
        <f t="shared" si="18"/>
        <v>0</v>
      </c>
    </row>
    <row r="46" spans="1:6" x14ac:dyDescent="0.25">
      <c r="A46" s="10" t="s">
        <v>677</v>
      </c>
      <c r="B46" s="161">
        <v>610</v>
      </c>
      <c r="C46" s="162" t="s">
        <v>106</v>
      </c>
      <c r="D46" s="38">
        <f>' № 8  рп, кцср, квр'!E347</f>
        <v>631.1</v>
      </c>
      <c r="E46" s="38">
        <f>' № 8  рп, кцср, квр'!F347</f>
        <v>0</v>
      </c>
      <c r="F46" s="38">
        <f>' № 8  рп, кцср, квр'!G347</f>
        <v>0</v>
      </c>
    </row>
    <row r="47" spans="1:6" ht="31.2" x14ac:dyDescent="0.25">
      <c r="A47" s="161" t="s">
        <v>655</v>
      </c>
      <c r="B47" s="161"/>
      <c r="C47" s="162" t="s">
        <v>656</v>
      </c>
      <c r="D47" s="38">
        <f>D48</f>
        <v>1852</v>
      </c>
      <c r="E47" s="38">
        <f t="shared" ref="E47:F48" si="19">E48</f>
        <v>0</v>
      </c>
      <c r="F47" s="38">
        <f t="shared" si="19"/>
        <v>0</v>
      </c>
    </row>
    <row r="48" spans="1:6" ht="31.2" x14ac:dyDescent="0.25">
      <c r="A48" s="161" t="s">
        <v>655</v>
      </c>
      <c r="B48" s="163" t="s">
        <v>97</v>
      </c>
      <c r="C48" s="162" t="s">
        <v>98</v>
      </c>
      <c r="D48" s="38">
        <f>D49</f>
        <v>1852</v>
      </c>
      <c r="E48" s="38">
        <f t="shared" si="19"/>
        <v>0</v>
      </c>
      <c r="F48" s="38">
        <f t="shared" si="19"/>
        <v>0</v>
      </c>
    </row>
    <row r="49" spans="1:6" x14ac:dyDescent="0.25">
      <c r="A49" s="161" t="s">
        <v>655</v>
      </c>
      <c r="B49" s="161">
        <v>610</v>
      </c>
      <c r="C49" s="162" t="s">
        <v>106</v>
      </c>
      <c r="D49" s="38">
        <f>' № 8  рп, кцср, квр'!E350</f>
        <v>1852</v>
      </c>
      <c r="E49" s="38">
        <f>' № 8  рп, кцср, квр'!F350</f>
        <v>0</v>
      </c>
      <c r="F49" s="38">
        <f>' № 8  рп, кцср, квр'!G350</f>
        <v>0</v>
      </c>
    </row>
    <row r="50" spans="1:6" ht="31.2" x14ac:dyDescent="0.25">
      <c r="A50" s="10" t="s">
        <v>317</v>
      </c>
      <c r="B50" s="102"/>
      <c r="C50" s="103" t="s">
        <v>318</v>
      </c>
      <c r="D50" s="38">
        <f>D51</f>
        <v>1529.1</v>
      </c>
      <c r="E50" s="38">
        <f t="shared" ref="E50:F51" si="20">E51</f>
        <v>0</v>
      </c>
      <c r="F50" s="38">
        <f t="shared" si="20"/>
        <v>0</v>
      </c>
    </row>
    <row r="51" spans="1:6" ht="31.2" x14ac:dyDescent="0.25">
      <c r="A51" s="10" t="s">
        <v>317</v>
      </c>
      <c r="B51" s="104">
        <v>600</v>
      </c>
      <c r="C51" s="103" t="s">
        <v>98</v>
      </c>
      <c r="D51" s="38">
        <f>D52</f>
        <v>1529.1</v>
      </c>
      <c r="E51" s="38">
        <f t="shared" si="20"/>
        <v>0</v>
      </c>
      <c r="F51" s="38">
        <f t="shared" si="20"/>
        <v>0</v>
      </c>
    </row>
    <row r="52" spans="1:6" x14ac:dyDescent="0.25">
      <c r="A52" s="10" t="s">
        <v>317</v>
      </c>
      <c r="B52" s="102">
        <v>610</v>
      </c>
      <c r="C52" s="103" t="s">
        <v>106</v>
      </c>
      <c r="D52" s="105">
        <f>' № 8  рп, кцср, квр'!E315</f>
        <v>1529.1</v>
      </c>
      <c r="E52" s="105">
        <f>' № 8  рп, кцср, квр'!F315</f>
        <v>0</v>
      </c>
      <c r="F52" s="105">
        <f>' № 8  рп, кцср, квр'!G315</f>
        <v>0</v>
      </c>
    </row>
    <row r="53" spans="1:6" ht="46.8" x14ac:dyDescent="0.25">
      <c r="A53" s="161">
        <v>1110800000</v>
      </c>
      <c r="B53" s="161"/>
      <c r="C53" s="162" t="s">
        <v>344</v>
      </c>
      <c r="D53" s="105">
        <f>D54</f>
        <v>14530.3</v>
      </c>
      <c r="E53" s="105">
        <f t="shared" ref="E53:F55" si="21">E54</f>
        <v>14530.3</v>
      </c>
      <c r="F53" s="105">
        <f t="shared" si="21"/>
        <v>14530.3</v>
      </c>
    </row>
    <row r="54" spans="1:6" ht="46.8" x14ac:dyDescent="0.3">
      <c r="A54" s="161">
        <v>1110853031</v>
      </c>
      <c r="B54" s="161"/>
      <c r="C54" s="64" t="s">
        <v>345</v>
      </c>
      <c r="D54" s="105">
        <f>D55</f>
        <v>14530.3</v>
      </c>
      <c r="E54" s="105">
        <f t="shared" si="21"/>
        <v>14530.3</v>
      </c>
      <c r="F54" s="105">
        <f t="shared" si="21"/>
        <v>14530.3</v>
      </c>
    </row>
    <row r="55" spans="1:6" ht="31.2" x14ac:dyDescent="0.25">
      <c r="A55" s="161">
        <v>1110853031</v>
      </c>
      <c r="B55" s="163" t="s">
        <v>97</v>
      </c>
      <c r="C55" s="162" t="s">
        <v>98</v>
      </c>
      <c r="D55" s="105">
        <f>D56</f>
        <v>14530.3</v>
      </c>
      <c r="E55" s="105">
        <f t="shared" si="21"/>
        <v>14530.3</v>
      </c>
      <c r="F55" s="105">
        <f t="shared" si="21"/>
        <v>14530.3</v>
      </c>
    </row>
    <row r="56" spans="1:6" x14ac:dyDescent="0.25">
      <c r="A56" s="161">
        <v>1110853031</v>
      </c>
      <c r="B56" s="161">
        <v>610</v>
      </c>
      <c r="C56" s="162" t="s">
        <v>106</v>
      </c>
      <c r="D56" s="105">
        <f>' № 8  рп, кцср, квр'!E354</f>
        <v>14530.3</v>
      </c>
      <c r="E56" s="105">
        <f>' № 8  рп, кцср, квр'!F354</f>
        <v>14530.3</v>
      </c>
      <c r="F56" s="105">
        <f>' № 8  рп, кцср, квр'!G354</f>
        <v>14530.3</v>
      </c>
    </row>
    <row r="57" spans="1:6" ht="31.2" x14ac:dyDescent="0.25">
      <c r="A57" s="161">
        <v>1110900000</v>
      </c>
      <c r="B57" s="161"/>
      <c r="C57" s="162" t="s">
        <v>367</v>
      </c>
      <c r="D57" s="105">
        <f>D58</f>
        <v>919.3</v>
      </c>
      <c r="E57" s="105">
        <f t="shared" ref="E57:F59" si="22">E58</f>
        <v>919.3</v>
      </c>
      <c r="F57" s="105">
        <f t="shared" si="22"/>
        <v>919.3</v>
      </c>
    </row>
    <row r="58" spans="1:6" ht="46.8" x14ac:dyDescent="0.25">
      <c r="A58" s="161">
        <v>1110920020</v>
      </c>
      <c r="B58" s="161"/>
      <c r="C58" s="162" t="s">
        <v>645</v>
      </c>
      <c r="D58" s="105">
        <f>D59</f>
        <v>919.3</v>
      </c>
      <c r="E58" s="105">
        <f t="shared" si="22"/>
        <v>919.3</v>
      </c>
      <c r="F58" s="105">
        <f t="shared" si="22"/>
        <v>919.3</v>
      </c>
    </row>
    <row r="59" spans="1:6" ht="31.2" x14ac:dyDescent="0.25">
      <c r="A59" s="161">
        <v>1110920020</v>
      </c>
      <c r="B59" s="163" t="s">
        <v>97</v>
      </c>
      <c r="C59" s="162" t="s">
        <v>98</v>
      </c>
      <c r="D59" s="105">
        <f>D60</f>
        <v>919.3</v>
      </c>
      <c r="E59" s="105">
        <f t="shared" si="22"/>
        <v>919.3</v>
      </c>
      <c r="F59" s="105">
        <f t="shared" si="22"/>
        <v>919.3</v>
      </c>
    </row>
    <row r="60" spans="1:6" x14ac:dyDescent="0.25">
      <c r="A60" s="161">
        <v>1110920020</v>
      </c>
      <c r="B60" s="161">
        <v>610</v>
      </c>
      <c r="C60" s="162" t="s">
        <v>106</v>
      </c>
      <c r="D60" s="105">
        <f>' № 8  рп, кцср, квр'!E358</f>
        <v>919.3</v>
      </c>
      <c r="E60" s="105">
        <f>' № 8  рп, кцср, квр'!F358</f>
        <v>919.3</v>
      </c>
      <c r="F60" s="105">
        <f>' № 8  рп, кцср, квр'!G358</f>
        <v>919.3</v>
      </c>
    </row>
    <row r="61" spans="1:6" ht="31.2" x14ac:dyDescent="0.25">
      <c r="A61" s="161">
        <v>1111000000</v>
      </c>
      <c r="B61" s="161"/>
      <c r="C61" s="162" t="s">
        <v>654</v>
      </c>
      <c r="D61" s="105">
        <f>D62</f>
        <v>412</v>
      </c>
      <c r="E61" s="105">
        <f t="shared" ref="E61:F63" si="23">E62</f>
        <v>0</v>
      </c>
      <c r="F61" s="105">
        <f t="shared" si="23"/>
        <v>0</v>
      </c>
    </row>
    <row r="62" spans="1:6" x14ac:dyDescent="0.25">
      <c r="A62" s="161">
        <v>1111020030</v>
      </c>
      <c r="B62" s="161"/>
      <c r="C62" s="162" t="s">
        <v>272</v>
      </c>
      <c r="D62" s="105">
        <f>D63</f>
        <v>412</v>
      </c>
      <c r="E62" s="105">
        <f t="shared" si="23"/>
        <v>0</v>
      </c>
      <c r="F62" s="105">
        <f t="shared" si="23"/>
        <v>0</v>
      </c>
    </row>
    <row r="63" spans="1:6" ht="31.2" x14ac:dyDescent="0.25">
      <c r="A63" s="161">
        <v>1111020030</v>
      </c>
      <c r="B63" s="163" t="s">
        <v>97</v>
      </c>
      <c r="C63" s="162" t="s">
        <v>98</v>
      </c>
      <c r="D63" s="105">
        <f>D64</f>
        <v>412</v>
      </c>
      <c r="E63" s="105">
        <f t="shared" si="23"/>
        <v>0</v>
      </c>
      <c r="F63" s="105">
        <f t="shared" si="23"/>
        <v>0</v>
      </c>
    </row>
    <row r="64" spans="1:6" x14ac:dyDescent="0.25">
      <c r="A64" s="161">
        <v>1111020030</v>
      </c>
      <c r="B64" s="161">
        <v>610</v>
      </c>
      <c r="C64" s="162" t="s">
        <v>106</v>
      </c>
      <c r="D64" s="105">
        <f>' № 8  рп, кцср, квр'!E362</f>
        <v>412</v>
      </c>
      <c r="E64" s="105">
        <f>' № 8  рп, кцср, квр'!F362</f>
        <v>0</v>
      </c>
      <c r="F64" s="105">
        <f>' № 8  рп, кцср, квр'!G362</f>
        <v>0</v>
      </c>
    </row>
    <row r="65" spans="1:6" x14ac:dyDescent="0.25">
      <c r="A65" s="161">
        <v>1120000000</v>
      </c>
      <c r="B65" s="161"/>
      <c r="C65" s="162" t="s">
        <v>124</v>
      </c>
      <c r="D65" s="38">
        <f>D66</f>
        <v>33984.300000000003</v>
      </c>
      <c r="E65" s="38">
        <f t="shared" ref="E65:F65" si="24">E66</f>
        <v>33984.300000000003</v>
      </c>
      <c r="F65" s="38">
        <f t="shared" si="24"/>
        <v>33984.300000000003</v>
      </c>
    </row>
    <row r="66" spans="1:6" ht="46.8" x14ac:dyDescent="0.25">
      <c r="A66" s="161">
        <v>1120100000</v>
      </c>
      <c r="B66" s="161"/>
      <c r="C66" s="162" t="s">
        <v>125</v>
      </c>
      <c r="D66" s="38">
        <f>D70+D67+D73</f>
        <v>33984.300000000003</v>
      </c>
      <c r="E66" s="38">
        <f t="shared" ref="E66:F66" si="25">E70+E67+E73</f>
        <v>33984.300000000003</v>
      </c>
      <c r="F66" s="38">
        <f t="shared" si="25"/>
        <v>33984.300000000003</v>
      </c>
    </row>
    <row r="67" spans="1:6" ht="46.8" x14ac:dyDescent="0.25">
      <c r="A67" s="161">
        <v>1120110690</v>
      </c>
      <c r="B67" s="161"/>
      <c r="C67" s="57" t="s">
        <v>284</v>
      </c>
      <c r="D67" s="38">
        <f>D68</f>
        <v>6513.7</v>
      </c>
      <c r="E67" s="38">
        <f t="shared" ref="E67:F68" si="26">E68</f>
        <v>6513.7</v>
      </c>
      <c r="F67" s="38">
        <f t="shared" si="26"/>
        <v>6513.7</v>
      </c>
    </row>
    <row r="68" spans="1:6" ht="31.2" x14ac:dyDescent="0.25">
      <c r="A68" s="161">
        <v>1120110690</v>
      </c>
      <c r="B68" s="163" t="s">
        <v>97</v>
      </c>
      <c r="C68" s="57" t="s">
        <v>98</v>
      </c>
      <c r="D68" s="38">
        <f>D69</f>
        <v>6513.7</v>
      </c>
      <c r="E68" s="38">
        <f t="shared" si="26"/>
        <v>6513.7</v>
      </c>
      <c r="F68" s="38">
        <f t="shared" si="26"/>
        <v>6513.7</v>
      </c>
    </row>
    <row r="69" spans="1:6" x14ac:dyDescent="0.25">
      <c r="A69" s="161">
        <v>1120110690</v>
      </c>
      <c r="B69" s="161">
        <v>610</v>
      </c>
      <c r="C69" s="57" t="s">
        <v>106</v>
      </c>
      <c r="D69" s="38">
        <f>' № 8  рп, кцср, квр'!E388</f>
        <v>6513.7</v>
      </c>
      <c r="E69" s="38">
        <f>' № 8  рп, кцср, квр'!F388</f>
        <v>6513.7</v>
      </c>
      <c r="F69" s="38">
        <f>' № 8  рп, кцср, квр'!G388</f>
        <v>6513.7</v>
      </c>
    </row>
    <row r="70" spans="1:6" ht="31.2" x14ac:dyDescent="0.25">
      <c r="A70" s="161">
        <v>1120120010</v>
      </c>
      <c r="B70" s="161"/>
      <c r="C70" s="162" t="s">
        <v>126</v>
      </c>
      <c r="D70" s="38">
        <f>D71</f>
        <v>27404.799999999999</v>
      </c>
      <c r="E70" s="38">
        <f t="shared" ref="E70:F71" si="27">E71</f>
        <v>27404.799999999999</v>
      </c>
      <c r="F70" s="38">
        <f t="shared" si="27"/>
        <v>27404.799999999999</v>
      </c>
    </row>
    <row r="71" spans="1:6" ht="31.2" x14ac:dyDescent="0.25">
      <c r="A71" s="161">
        <v>1120120010</v>
      </c>
      <c r="B71" s="163" t="s">
        <v>97</v>
      </c>
      <c r="C71" s="162" t="s">
        <v>98</v>
      </c>
      <c r="D71" s="38">
        <f>D72</f>
        <v>27404.799999999999</v>
      </c>
      <c r="E71" s="38">
        <f t="shared" si="27"/>
        <v>27404.799999999999</v>
      </c>
      <c r="F71" s="38">
        <f t="shared" si="27"/>
        <v>27404.799999999999</v>
      </c>
    </row>
    <row r="72" spans="1:6" x14ac:dyDescent="0.25">
      <c r="A72" s="161">
        <v>1120120010</v>
      </c>
      <c r="B72" s="161">
        <v>610</v>
      </c>
      <c r="C72" s="162" t="s">
        <v>106</v>
      </c>
      <c r="D72" s="38">
        <f>' № 8  рп, кцср, квр'!E391</f>
        <v>27404.799999999999</v>
      </c>
      <c r="E72" s="38">
        <f>' № 8  рп, кцср, квр'!F391</f>
        <v>27404.799999999999</v>
      </c>
      <c r="F72" s="38">
        <f>' № 8  рп, кцср, квр'!G391</f>
        <v>27404.799999999999</v>
      </c>
    </row>
    <row r="73" spans="1:6" ht="46.8" x14ac:dyDescent="0.25">
      <c r="A73" s="161" t="s">
        <v>296</v>
      </c>
      <c r="B73" s="161"/>
      <c r="C73" s="57" t="s">
        <v>297</v>
      </c>
      <c r="D73" s="38">
        <f>D74</f>
        <v>65.8</v>
      </c>
      <c r="E73" s="38">
        <f t="shared" ref="E73:F74" si="28">E74</f>
        <v>65.8</v>
      </c>
      <c r="F73" s="38">
        <f t="shared" si="28"/>
        <v>65.8</v>
      </c>
    </row>
    <row r="74" spans="1:6" ht="31.2" x14ac:dyDescent="0.25">
      <c r="A74" s="161" t="s">
        <v>296</v>
      </c>
      <c r="B74" s="163" t="s">
        <v>97</v>
      </c>
      <c r="C74" s="57" t="s">
        <v>98</v>
      </c>
      <c r="D74" s="38">
        <f>D75</f>
        <v>65.8</v>
      </c>
      <c r="E74" s="38">
        <f t="shared" si="28"/>
        <v>65.8</v>
      </c>
      <c r="F74" s="38">
        <f t="shared" si="28"/>
        <v>65.8</v>
      </c>
    </row>
    <row r="75" spans="1:6" x14ac:dyDescent="0.25">
      <c r="A75" s="161" t="s">
        <v>296</v>
      </c>
      <c r="B75" s="161">
        <v>610</v>
      </c>
      <c r="C75" s="57" t="s">
        <v>106</v>
      </c>
      <c r="D75" s="38">
        <f>' № 8  рп, кцср, квр'!E394</f>
        <v>65.8</v>
      </c>
      <c r="E75" s="38">
        <f>' № 8  рп, кцср, квр'!F394</f>
        <v>65.8</v>
      </c>
      <c r="F75" s="38">
        <f>' № 8  рп, кцср, квр'!G394</f>
        <v>65.8</v>
      </c>
    </row>
    <row r="76" spans="1:6" ht="31.2" x14ac:dyDescent="0.25">
      <c r="A76" s="163">
        <v>1130000000</v>
      </c>
      <c r="B76" s="25"/>
      <c r="C76" s="50" t="s">
        <v>117</v>
      </c>
      <c r="D76" s="38">
        <f>D77+D87+D91+D95</f>
        <v>881.19999999999993</v>
      </c>
      <c r="E76" s="38">
        <f t="shared" ref="E76:F76" si="29">E77+E87+E91+E95</f>
        <v>533.19999999999993</v>
      </c>
      <c r="F76" s="38">
        <f t="shared" si="29"/>
        <v>533.19999999999993</v>
      </c>
    </row>
    <row r="77" spans="1:6" ht="31.2" x14ac:dyDescent="0.25">
      <c r="A77" s="161">
        <v>1130100000</v>
      </c>
      <c r="B77" s="25"/>
      <c r="C77" s="50" t="s">
        <v>235</v>
      </c>
      <c r="D77" s="38">
        <f>D78+D84+D81</f>
        <v>285.60000000000002</v>
      </c>
      <c r="E77" s="38">
        <f t="shared" ref="E77:F77" si="30">E78+E84+E81</f>
        <v>285.60000000000002</v>
      </c>
      <c r="F77" s="38">
        <f t="shared" si="30"/>
        <v>285.60000000000002</v>
      </c>
    </row>
    <row r="78" spans="1:6" ht="31.2" x14ac:dyDescent="0.25">
      <c r="A78" s="163">
        <v>1130120260</v>
      </c>
      <c r="B78" s="25"/>
      <c r="C78" s="50" t="s">
        <v>236</v>
      </c>
      <c r="D78" s="38">
        <f>D79</f>
        <v>155.9</v>
      </c>
      <c r="E78" s="38">
        <f>E79</f>
        <v>155.9</v>
      </c>
      <c r="F78" s="38">
        <f>F79</f>
        <v>155.9</v>
      </c>
    </row>
    <row r="79" spans="1:6" ht="31.2" x14ac:dyDescent="0.25">
      <c r="A79" s="163">
        <v>1130120260</v>
      </c>
      <c r="B79" s="161" t="s">
        <v>69</v>
      </c>
      <c r="C79" s="50" t="s">
        <v>95</v>
      </c>
      <c r="D79" s="38">
        <f>D80</f>
        <v>155.9</v>
      </c>
      <c r="E79" s="38">
        <f t="shared" ref="E79:F79" si="31">E80</f>
        <v>155.9</v>
      </c>
      <c r="F79" s="38">
        <f t="shared" si="31"/>
        <v>155.9</v>
      </c>
    </row>
    <row r="80" spans="1:6" ht="31.2" x14ac:dyDescent="0.25">
      <c r="A80" s="163">
        <v>1130120260</v>
      </c>
      <c r="B80" s="161">
        <v>240</v>
      </c>
      <c r="C80" s="50" t="s">
        <v>251</v>
      </c>
      <c r="D80" s="38">
        <f>' № 8  рп, кцср, квр'!E450</f>
        <v>155.9</v>
      </c>
      <c r="E80" s="38">
        <f>' № 8  рп, кцср, квр'!F450</f>
        <v>155.9</v>
      </c>
      <c r="F80" s="38">
        <f>' № 8  рп, кцср, квр'!G450</f>
        <v>155.9</v>
      </c>
    </row>
    <row r="81" spans="1:6" ht="31.2" x14ac:dyDescent="0.25">
      <c r="A81" s="163">
        <v>1130111080</v>
      </c>
      <c r="B81" s="161"/>
      <c r="C81" s="162" t="s">
        <v>292</v>
      </c>
      <c r="D81" s="38">
        <f>D82</f>
        <v>116.7</v>
      </c>
      <c r="E81" s="38">
        <f t="shared" ref="E81:F82" si="32">E82</f>
        <v>116.7</v>
      </c>
      <c r="F81" s="38">
        <f t="shared" si="32"/>
        <v>116.7</v>
      </c>
    </row>
    <row r="82" spans="1:6" ht="31.2" x14ac:dyDescent="0.25">
      <c r="A82" s="163">
        <v>1130111080</v>
      </c>
      <c r="B82" s="163" t="s">
        <v>97</v>
      </c>
      <c r="C82" s="162" t="s">
        <v>98</v>
      </c>
      <c r="D82" s="38">
        <f>D83</f>
        <v>116.7</v>
      </c>
      <c r="E82" s="38">
        <f t="shared" si="32"/>
        <v>116.7</v>
      </c>
      <c r="F82" s="38">
        <f t="shared" si="32"/>
        <v>116.7</v>
      </c>
    </row>
    <row r="83" spans="1:6" x14ac:dyDescent="0.25">
      <c r="A83" s="163">
        <v>1130111080</v>
      </c>
      <c r="B83" s="161">
        <v>610</v>
      </c>
      <c r="C83" s="162" t="s">
        <v>106</v>
      </c>
      <c r="D83" s="38">
        <f>' № 8  рп, кцср, квр'!E367</f>
        <v>116.7</v>
      </c>
      <c r="E83" s="38">
        <f>' № 8  рп, кцср, квр'!F367</f>
        <v>116.7</v>
      </c>
      <c r="F83" s="38">
        <f>' № 8  рп, кцср, квр'!G367</f>
        <v>116.7</v>
      </c>
    </row>
    <row r="84" spans="1:6" ht="31.2" x14ac:dyDescent="0.25">
      <c r="A84" s="163" t="s">
        <v>257</v>
      </c>
      <c r="B84" s="161"/>
      <c r="C84" s="162" t="s">
        <v>258</v>
      </c>
      <c r="D84" s="38">
        <f>D85</f>
        <v>13</v>
      </c>
      <c r="E84" s="38">
        <f t="shared" ref="E84:F85" si="33">E85</f>
        <v>13</v>
      </c>
      <c r="F84" s="38">
        <f t="shared" si="33"/>
        <v>13</v>
      </c>
    </row>
    <row r="85" spans="1:6" ht="31.2" x14ac:dyDescent="0.25">
      <c r="A85" s="163" t="s">
        <v>257</v>
      </c>
      <c r="B85" s="163" t="s">
        <v>97</v>
      </c>
      <c r="C85" s="162" t="s">
        <v>98</v>
      </c>
      <c r="D85" s="38">
        <f>D86</f>
        <v>13</v>
      </c>
      <c r="E85" s="38">
        <f t="shared" si="33"/>
        <v>13</v>
      </c>
      <c r="F85" s="38">
        <f t="shared" si="33"/>
        <v>13</v>
      </c>
    </row>
    <row r="86" spans="1:6" x14ac:dyDescent="0.25">
      <c r="A86" s="163" t="s">
        <v>257</v>
      </c>
      <c r="B86" s="161">
        <v>610</v>
      </c>
      <c r="C86" s="162" t="s">
        <v>106</v>
      </c>
      <c r="D86" s="38">
        <f>' № 8  рп, кцср, квр'!E370</f>
        <v>13</v>
      </c>
      <c r="E86" s="38">
        <f>' № 8  рп, кцср, квр'!F370</f>
        <v>13</v>
      </c>
      <c r="F86" s="38">
        <f>' № 8  рп, кцср, квр'!G370</f>
        <v>13</v>
      </c>
    </row>
    <row r="87" spans="1:6" ht="31.2" x14ac:dyDescent="0.25">
      <c r="A87" s="161">
        <v>1130200000</v>
      </c>
      <c r="B87" s="161"/>
      <c r="C87" s="50" t="s">
        <v>189</v>
      </c>
      <c r="D87" s="38">
        <f>D88</f>
        <v>177.79999999999998</v>
      </c>
      <c r="E87" s="38">
        <f t="shared" ref="E87:F88" si="34">E88</f>
        <v>177.79999999999998</v>
      </c>
      <c r="F87" s="38">
        <f t="shared" si="34"/>
        <v>177.79999999999998</v>
      </c>
    </row>
    <row r="88" spans="1:6" ht="31.2" x14ac:dyDescent="0.25">
      <c r="A88" s="161">
        <v>1130220270</v>
      </c>
      <c r="B88" s="161"/>
      <c r="C88" s="50" t="s">
        <v>190</v>
      </c>
      <c r="D88" s="38">
        <f>D89</f>
        <v>177.79999999999998</v>
      </c>
      <c r="E88" s="38">
        <f t="shared" si="34"/>
        <v>177.79999999999998</v>
      </c>
      <c r="F88" s="38">
        <f t="shared" si="34"/>
        <v>177.79999999999998</v>
      </c>
    </row>
    <row r="89" spans="1:6" ht="31.2" x14ac:dyDescent="0.25">
      <c r="A89" s="161">
        <v>1130220270</v>
      </c>
      <c r="B89" s="161" t="s">
        <v>69</v>
      </c>
      <c r="C89" s="50" t="s">
        <v>95</v>
      </c>
      <c r="D89" s="38">
        <f>D90</f>
        <v>177.79999999999998</v>
      </c>
      <c r="E89" s="38">
        <f t="shared" ref="E89:F89" si="35">E90</f>
        <v>177.79999999999998</v>
      </c>
      <c r="F89" s="38">
        <f t="shared" si="35"/>
        <v>177.79999999999998</v>
      </c>
    </row>
    <row r="90" spans="1:6" ht="31.2" x14ac:dyDescent="0.25">
      <c r="A90" s="161">
        <v>1130220270</v>
      </c>
      <c r="B90" s="161">
        <v>240</v>
      </c>
      <c r="C90" s="50" t="s">
        <v>251</v>
      </c>
      <c r="D90" s="38">
        <f>' № 8  рп, кцср, квр'!E454+' № 8  рп, кцср, квр'!E424</f>
        <v>177.79999999999998</v>
      </c>
      <c r="E90" s="38">
        <f>' № 8  рп, кцср, квр'!F454+' № 8  рп, кцср, квр'!F424</f>
        <v>177.79999999999998</v>
      </c>
      <c r="F90" s="38">
        <f>' № 8  рп, кцср, квр'!G454+' № 8  рп, кцср, квр'!G424</f>
        <v>177.79999999999998</v>
      </c>
    </row>
    <row r="91" spans="1:6" ht="46.8" x14ac:dyDescent="0.25">
      <c r="A91" s="163">
        <v>1130300000</v>
      </c>
      <c r="B91" s="25"/>
      <c r="C91" s="50" t="s">
        <v>118</v>
      </c>
      <c r="D91" s="38">
        <f>D92</f>
        <v>348</v>
      </c>
      <c r="E91" s="38">
        <f t="shared" ref="E91:F93" si="36">E92</f>
        <v>0</v>
      </c>
      <c r="F91" s="38">
        <f t="shared" si="36"/>
        <v>0</v>
      </c>
    </row>
    <row r="92" spans="1:6" ht="31.2" x14ac:dyDescent="0.25">
      <c r="A92" s="163">
        <v>1130320280</v>
      </c>
      <c r="B92" s="25"/>
      <c r="C92" s="50" t="s">
        <v>119</v>
      </c>
      <c r="D92" s="38">
        <f>D93</f>
        <v>348</v>
      </c>
      <c r="E92" s="38">
        <f t="shared" si="36"/>
        <v>0</v>
      </c>
      <c r="F92" s="38">
        <f t="shared" si="36"/>
        <v>0</v>
      </c>
    </row>
    <row r="93" spans="1:6" ht="31.2" x14ac:dyDescent="0.25">
      <c r="A93" s="163">
        <v>1130320280</v>
      </c>
      <c r="B93" s="163" t="s">
        <v>97</v>
      </c>
      <c r="C93" s="162" t="s">
        <v>98</v>
      </c>
      <c r="D93" s="38">
        <f>D94</f>
        <v>348</v>
      </c>
      <c r="E93" s="38">
        <f t="shared" si="36"/>
        <v>0</v>
      </c>
      <c r="F93" s="38">
        <f t="shared" si="36"/>
        <v>0</v>
      </c>
    </row>
    <row r="94" spans="1:6" x14ac:dyDescent="0.25">
      <c r="A94" s="163">
        <v>1130320280</v>
      </c>
      <c r="B94" s="161">
        <v>610</v>
      </c>
      <c r="C94" s="162" t="s">
        <v>106</v>
      </c>
      <c r="D94" s="38">
        <f>' № 8  рп, кцср, квр'!E165</f>
        <v>348</v>
      </c>
      <c r="E94" s="38">
        <f>' № 8  рп, кцср, квр'!F165</f>
        <v>0</v>
      </c>
      <c r="F94" s="38">
        <f>' № 8  рп, кцср, квр'!G165</f>
        <v>0</v>
      </c>
    </row>
    <row r="95" spans="1:6" ht="31.2" x14ac:dyDescent="0.25">
      <c r="A95" s="161">
        <v>1130400000</v>
      </c>
      <c r="B95" s="161"/>
      <c r="C95" s="50" t="s">
        <v>148</v>
      </c>
      <c r="D95" s="38">
        <f>D96</f>
        <v>69.8</v>
      </c>
      <c r="E95" s="38">
        <f t="shared" ref="E95:F97" si="37">E96</f>
        <v>69.8</v>
      </c>
      <c r="F95" s="38">
        <f t="shared" si="37"/>
        <v>69.8</v>
      </c>
    </row>
    <row r="96" spans="1:6" ht="31.2" x14ac:dyDescent="0.25">
      <c r="A96" s="161">
        <v>1130420290</v>
      </c>
      <c r="B96" s="161"/>
      <c r="C96" s="50" t="s">
        <v>149</v>
      </c>
      <c r="D96" s="38">
        <f>D97</f>
        <v>69.8</v>
      </c>
      <c r="E96" s="38">
        <f t="shared" si="37"/>
        <v>69.8</v>
      </c>
      <c r="F96" s="38">
        <f t="shared" si="37"/>
        <v>69.8</v>
      </c>
    </row>
    <row r="97" spans="1:11" ht="31.2" x14ac:dyDescent="0.25">
      <c r="A97" s="161">
        <v>1130420290</v>
      </c>
      <c r="B97" s="163" t="s">
        <v>69</v>
      </c>
      <c r="C97" s="162" t="s">
        <v>95</v>
      </c>
      <c r="D97" s="38">
        <f>D98</f>
        <v>69.8</v>
      </c>
      <c r="E97" s="38">
        <f t="shared" si="37"/>
        <v>69.8</v>
      </c>
      <c r="F97" s="38">
        <f t="shared" si="37"/>
        <v>69.8</v>
      </c>
    </row>
    <row r="98" spans="1:11" ht="31.2" x14ac:dyDescent="0.25">
      <c r="A98" s="161">
        <v>1130420290</v>
      </c>
      <c r="B98" s="161">
        <v>240</v>
      </c>
      <c r="C98" s="162" t="s">
        <v>251</v>
      </c>
      <c r="D98" s="38">
        <f>' № 8  рп, кцср, квр'!E428</f>
        <v>69.8</v>
      </c>
      <c r="E98" s="38">
        <f>' № 8  рп, кцср, квр'!F428</f>
        <v>69.8</v>
      </c>
      <c r="F98" s="38">
        <f>' № 8  рп, кцср, квр'!G428</f>
        <v>69.8</v>
      </c>
    </row>
    <row r="99" spans="1:11" s="35" customFormat="1" ht="46.8" x14ac:dyDescent="0.25">
      <c r="A99" s="29">
        <v>1200000000</v>
      </c>
      <c r="B99" s="16"/>
      <c r="C99" s="54" t="s">
        <v>192</v>
      </c>
      <c r="D99" s="37">
        <f>D100+D115+D136+D160+D222</f>
        <v>71774.600000000006</v>
      </c>
      <c r="E99" s="37">
        <f>E100+E115+E136+E160+E222</f>
        <v>69466.899999999994</v>
      </c>
      <c r="F99" s="37">
        <f>F100+F115+F136+F160+F222</f>
        <v>69466.899999999994</v>
      </c>
      <c r="H99" s="85"/>
      <c r="I99" s="85"/>
      <c r="J99" s="85"/>
      <c r="K99" s="85"/>
    </row>
    <row r="100" spans="1:11" x14ac:dyDescent="0.25">
      <c r="A100" s="163">
        <v>1210000000</v>
      </c>
      <c r="B100" s="161"/>
      <c r="C100" s="162" t="s">
        <v>205</v>
      </c>
      <c r="D100" s="40">
        <f>D101+D111</f>
        <v>12545.599999999999</v>
      </c>
      <c r="E100" s="40">
        <f>E101+E111</f>
        <v>12465.599999999999</v>
      </c>
      <c r="F100" s="40">
        <f>F101+F111</f>
        <v>12465.599999999999</v>
      </c>
    </row>
    <row r="101" spans="1:11" ht="31.2" x14ac:dyDescent="0.25">
      <c r="A101" s="163">
        <v>1210100000</v>
      </c>
      <c r="B101" s="161"/>
      <c r="C101" s="162" t="s">
        <v>206</v>
      </c>
      <c r="D101" s="38">
        <f t="shared" ref="D101" si="38">D105+D102+D108</f>
        <v>12465.599999999999</v>
      </c>
      <c r="E101" s="38">
        <f t="shared" ref="E101:F101" si="39">E105+E102+E108</f>
        <v>12465.599999999999</v>
      </c>
      <c r="F101" s="38">
        <f t="shared" si="39"/>
        <v>12465.599999999999</v>
      </c>
    </row>
    <row r="102" spans="1:11" ht="46.8" x14ac:dyDescent="0.3">
      <c r="A102" s="163">
        <v>1210110680</v>
      </c>
      <c r="B102" s="161"/>
      <c r="C102" s="64" t="s">
        <v>285</v>
      </c>
      <c r="D102" s="38">
        <f t="shared" ref="D102:F103" si="40">D103</f>
        <v>4381.3999999999996</v>
      </c>
      <c r="E102" s="38">
        <f t="shared" si="40"/>
        <v>4381.3999999999996</v>
      </c>
      <c r="F102" s="38">
        <f t="shared" si="40"/>
        <v>4381.3999999999996</v>
      </c>
    </row>
    <row r="103" spans="1:11" ht="31.2" x14ac:dyDescent="0.25">
      <c r="A103" s="163">
        <v>1210110680</v>
      </c>
      <c r="B103" s="163" t="s">
        <v>97</v>
      </c>
      <c r="C103" s="57" t="s">
        <v>98</v>
      </c>
      <c r="D103" s="38">
        <f t="shared" si="40"/>
        <v>4381.3999999999996</v>
      </c>
      <c r="E103" s="38">
        <f t="shared" si="40"/>
        <v>4381.3999999999996</v>
      </c>
      <c r="F103" s="38">
        <f t="shared" si="40"/>
        <v>4381.3999999999996</v>
      </c>
    </row>
    <row r="104" spans="1:11" x14ac:dyDescent="0.25">
      <c r="A104" s="163">
        <v>1210110680</v>
      </c>
      <c r="B104" s="161">
        <v>610</v>
      </c>
      <c r="C104" s="57" t="s">
        <v>106</v>
      </c>
      <c r="D104" s="38">
        <f>' № 8  рп, кцср, квр'!E470</f>
        <v>4381.3999999999996</v>
      </c>
      <c r="E104" s="38">
        <f>' № 8  рп, кцср, квр'!F470</f>
        <v>4381.3999999999996</v>
      </c>
      <c r="F104" s="38">
        <f>' № 8  рп, кцср, квр'!G470</f>
        <v>4381.3999999999996</v>
      </c>
    </row>
    <row r="105" spans="1:11" ht="31.2" x14ac:dyDescent="0.25">
      <c r="A105" s="163">
        <v>1210120010</v>
      </c>
      <c r="B105" s="161"/>
      <c r="C105" s="162" t="s">
        <v>126</v>
      </c>
      <c r="D105" s="38">
        <f t="shared" ref="D105:F106" si="41">D106</f>
        <v>8039.9</v>
      </c>
      <c r="E105" s="38">
        <f t="shared" si="41"/>
        <v>8039.9</v>
      </c>
      <c r="F105" s="38">
        <f t="shared" si="41"/>
        <v>8039.9</v>
      </c>
    </row>
    <row r="106" spans="1:11" ht="31.2" x14ac:dyDescent="0.25">
      <c r="A106" s="163">
        <v>1210120010</v>
      </c>
      <c r="B106" s="163" t="s">
        <v>97</v>
      </c>
      <c r="C106" s="162" t="s">
        <v>98</v>
      </c>
      <c r="D106" s="38">
        <f t="shared" si="41"/>
        <v>8039.9</v>
      </c>
      <c r="E106" s="38">
        <f t="shared" si="41"/>
        <v>8039.9</v>
      </c>
      <c r="F106" s="38">
        <f t="shared" si="41"/>
        <v>8039.9</v>
      </c>
    </row>
    <row r="107" spans="1:11" x14ac:dyDescent="0.25">
      <c r="A107" s="163">
        <v>1210120010</v>
      </c>
      <c r="B107" s="161">
        <v>610</v>
      </c>
      <c r="C107" s="162" t="s">
        <v>106</v>
      </c>
      <c r="D107" s="38">
        <f>' № 8  рп, кцср, квр'!E473</f>
        <v>8039.9</v>
      </c>
      <c r="E107" s="38">
        <f>' № 8  рп, кцср, квр'!F473</f>
        <v>8039.9</v>
      </c>
      <c r="F107" s="38">
        <f>' № 8  рп, кцср, квр'!G473</f>
        <v>8039.9</v>
      </c>
    </row>
    <row r="108" spans="1:11" ht="29.25" customHeight="1" x14ac:dyDescent="0.3">
      <c r="A108" s="163" t="s">
        <v>298</v>
      </c>
      <c r="B108" s="161"/>
      <c r="C108" s="64" t="s">
        <v>299</v>
      </c>
      <c r="D108" s="38">
        <f t="shared" ref="D108:F109" si="42">D109</f>
        <v>44.3</v>
      </c>
      <c r="E108" s="38">
        <f t="shared" si="42"/>
        <v>44.3</v>
      </c>
      <c r="F108" s="38">
        <f t="shared" si="42"/>
        <v>44.3</v>
      </c>
    </row>
    <row r="109" spans="1:11" ht="31.2" x14ac:dyDescent="0.25">
      <c r="A109" s="163" t="s">
        <v>298</v>
      </c>
      <c r="B109" s="163" t="s">
        <v>97</v>
      </c>
      <c r="C109" s="57" t="s">
        <v>98</v>
      </c>
      <c r="D109" s="38">
        <f t="shared" si="42"/>
        <v>44.3</v>
      </c>
      <c r="E109" s="38">
        <f t="shared" si="42"/>
        <v>44.3</v>
      </c>
      <c r="F109" s="38">
        <f t="shared" si="42"/>
        <v>44.3</v>
      </c>
    </row>
    <row r="110" spans="1:11" x14ac:dyDescent="0.25">
      <c r="A110" s="163" t="s">
        <v>298</v>
      </c>
      <c r="B110" s="161">
        <v>610</v>
      </c>
      <c r="C110" s="57" t="s">
        <v>106</v>
      </c>
      <c r="D110" s="38">
        <f>' № 8  рп, кцср, квр'!E476</f>
        <v>44.3</v>
      </c>
      <c r="E110" s="38">
        <f>' № 8  рп, кцср, квр'!F476</f>
        <v>44.3</v>
      </c>
      <c r="F110" s="38">
        <f>' № 8  рп, кцср, квр'!G476</f>
        <v>44.3</v>
      </c>
    </row>
    <row r="111" spans="1:11" ht="31.2" x14ac:dyDescent="0.25">
      <c r="A111" s="163">
        <v>1210300000</v>
      </c>
      <c r="B111" s="161"/>
      <c r="C111" s="162" t="s">
        <v>207</v>
      </c>
      <c r="D111" s="38">
        <f t="shared" ref="D111:F111" si="43">D112</f>
        <v>80</v>
      </c>
      <c r="E111" s="38">
        <f t="shared" si="43"/>
        <v>0</v>
      </c>
      <c r="F111" s="38">
        <f t="shared" si="43"/>
        <v>0</v>
      </c>
    </row>
    <row r="112" spans="1:11" x14ac:dyDescent="0.25">
      <c r="A112" s="161">
        <v>1210320010</v>
      </c>
      <c r="B112" s="161"/>
      <c r="C112" s="50" t="s">
        <v>248</v>
      </c>
      <c r="D112" s="38">
        <f t="shared" ref="D112:F113" si="44">D113</f>
        <v>80</v>
      </c>
      <c r="E112" s="38">
        <f t="shared" si="44"/>
        <v>0</v>
      </c>
      <c r="F112" s="38">
        <f t="shared" si="44"/>
        <v>0</v>
      </c>
    </row>
    <row r="113" spans="1:6" ht="31.2" x14ac:dyDescent="0.25">
      <c r="A113" s="161">
        <v>1210320010</v>
      </c>
      <c r="B113" s="163" t="s">
        <v>97</v>
      </c>
      <c r="C113" s="162" t="s">
        <v>98</v>
      </c>
      <c r="D113" s="38">
        <f t="shared" si="44"/>
        <v>80</v>
      </c>
      <c r="E113" s="38">
        <f t="shared" si="44"/>
        <v>0</v>
      </c>
      <c r="F113" s="38">
        <f t="shared" si="44"/>
        <v>0</v>
      </c>
    </row>
    <row r="114" spans="1:6" x14ac:dyDescent="0.25">
      <c r="A114" s="161">
        <v>1210320010</v>
      </c>
      <c r="B114" s="161">
        <v>610</v>
      </c>
      <c r="C114" s="162" t="s">
        <v>106</v>
      </c>
      <c r="D114" s="38">
        <f>' № 8  рп, кцср, квр'!E480</f>
        <v>80</v>
      </c>
      <c r="E114" s="38">
        <f>' № 8  рп, кцср, квр'!F480</f>
        <v>0</v>
      </c>
      <c r="F114" s="38">
        <f>' № 8  рп, кцср, квр'!G480</f>
        <v>0</v>
      </c>
    </row>
    <row r="115" spans="1:6" ht="31.2" x14ac:dyDescent="0.25">
      <c r="A115" s="163">
        <v>1220000000</v>
      </c>
      <c r="B115" s="161"/>
      <c r="C115" s="162" t="s">
        <v>150</v>
      </c>
      <c r="D115" s="38">
        <f t="shared" ref="D115" si="45">D116+D130+D126</f>
        <v>24538.399999999998</v>
      </c>
      <c r="E115" s="38">
        <f t="shared" ref="E115:F115" si="46">E116+E130+E126</f>
        <v>24083.499999999996</v>
      </c>
      <c r="F115" s="38">
        <f t="shared" si="46"/>
        <v>24083.499999999996</v>
      </c>
    </row>
    <row r="116" spans="1:6" ht="31.2" x14ac:dyDescent="0.25">
      <c r="A116" s="161">
        <v>1220100000</v>
      </c>
      <c r="B116" s="161"/>
      <c r="C116" s="162" t="s">
        <v>208</v>
      </c>
      <c r="D116" s="38">
        <f t="shared" ref="D116" si="47">D120+D117+D123</f>
        <v>23212.699999999997</v>
      </c>
      <c r="E116" s="38">
        <f t="shared" ref="E116:F116" si="48">E120+E117+E123</f>
        <v>23212.699999999997</v>
      </c>
      <c r="F116" s="38">
        <f t="shared" si="48"/>
        <v>23212.699999999997</v>
      </c>
    </row>
    <row r="117" spans="1:6" ht="46.8" x14ac:dyDescent="0.3">
      <c r="A117" s="161">
        <v>1220110680</v>
      </c>
      <c r="B117" s="161"/>
      <c r="C117" s="64" t="s">
        <v>285</v>
      </c>
      <c r="D117" s="38">
        <f t="shared" ref="D117:F118" si="49">D118</f>
        <v>8811.4</v>
      </c>
      <c r="E117" s="38">
        <f t="shared" si="49"/>
        <v>8811.4</v>
      </c>
      <c r="F117" s="38">
        <f t="shared" si="49"/>
        <v>8811.4</v>
      </c>
    </row>
    <row r="118" spans="1:6" ht="31.2" x14ac:dyDescent="0.25">
      <c r="A118" s="161">
        <v>1220110680</v>
      </c>
      <c r="B118" s="163" t="s">
        <v>97</v>
      </c>
      <c r="C118" s="57" t="s">
        <v>98</v>
      </c>
      <c r="D118" s="38">
        <f t="shared" si="49"/>
        <v>8811.4</v>
      </c>
      <c r="E118" s="38">
        <f t="shared" si="49"/>
        <v>8811.4</v>
      </c>
      <c r="F118" s="38">
        <f t="shared" si="49"/>
        <v>8811.4</v>
      </c>
    </row>
    <row r="119" spans="1:6" x14ac:dyDescent="0.25">
      <c r="A119" s="161">
        <v>1220110680</v>
      </c>
      <c r="B119" s="161">
        <v>610</v>
      </c>
      <c r="C119" s="57" t="s">
        <v>106</v>
      </c>
      <c r="D119" s="38">
        <f>' № 8  рп, кцср, квр'!E485</f>
        <v>8811.4</v>
      </c>
      <c r="E119" s="38">
        <f>' № 8  рп, кцср, квр'!F485</f>
        <v>8811.4</v>
      </c>
      <c r="F119" s="38">
        <f>' № 8  рп, кцср, квр'!G485</f>
        <v>8811.4</v>
      </c>
    </row>
    <row r="120" spans="1:6" ht="31.2" x14ac:dyDescent="0.25">
      <c r="A120" s="161">
        <v>1220120010</v>
      </c>
      <c r="B120" s="161"/>
      <c r="C120" s="162" t="s">
        <v>126</v>
      </c>
      <c r="D120" s="38">
        <f t="shared" ref="D120:F121" si="50">D121</f>
        <v>14312.3</v>
      </c>
      <c r="E120" s="38">
        <f t="shared" si="50"/>
        <v>14312.3</v>
      </c>
      <c r="F120" s="38">
        <f t="shared" si="50"/>
        <v>14312.3</v>
      </c>
    </row>
    <row r="121" spans="1:6" ht="31.2" x14ac:dyDescent="0.25">
      <c r="A121" s="161">
        <v>1220120010</v>
      </c>
      <c r="B121" s="163" t="s">
        <v>97</v>
      </c>
      <c r="C121" s="162" t="s">
        <v>98</v>
      </c>
      <c r="D121" s="38">
        <f t="shared" si="50"/>
        <v>14312.3</v>
      </c>
      <c r="E121" s="38">
        <f t="shared" si="50"/>
        <v>14312.3</v>
      </c>
      <c r="F121" s="38">
        <f t="shared" si="50"/>
        <v>14312.3</v>
      </c>
    </row>
    <row r="122" spans="1:6" x14ac:dyDescent="0.25">
      <c r="A122" s="161">
        <v>1220120010</v>
      </c>
      <c r="B122" s="161">
        <v>610</v>
      </c>
      <c r="C122" s="162" t="s">
        <v>106</v>
      </c>
      <c r="D122" s="38">
        <f>' № 8  рп, кцср, квр'!E488</f>
        <v>14312.3</v>
      </c>
      <c r="E122" s="38">
        <f>' № 8  рп, кцср, квр'!F488</f>
        <v>14312.3</v>
      </c>
      <c r="F122" s="38">
        <f>' № 8  рп, кцср, квр'!G488</f>
        <v>14312.3</v>
      </c>
    </row>
    <row r="123" spans="1:6" ht="30.75" customHeight="1" x14ac:dyDescent="0.3">
      <c r="A123" s="161" t="s">
        <v>300</v>
      </c>
      <c r="B123" s="161"/>
      <c r="C123" s="64" t="s">
        <v>299</v>
      </c>
      <c r="D123" s="38">
        <f t="shared" ref="D123:F124" si="51">D124</f>
        <v>89</v>
      </c>
      <c r="E123" s="38">
        <f t="shared" si="51"/>
        <v>89</v>
      </c>
      <c r="F123" s="38">
        <f t="shared" si="51"/>
        <v>89</v>
      </c>
    </row>
    <row r="124" spans="1:6" ht="31.2" x14ac:dyDescent="0.25">
      <c r="A124" s="161" t="s">
        <v>300</v>
      </c>
      <c r="B124" s="163" t="s">
        <v>97</v>
      </c>
      <c r="C124" s="57" t="s">
        <v>98</v>
      </c>
      <c r="D124" s="38">
        <f t="shared" si="51"/>
        <v>89</v>
      </c>
      <c r="E124" s="38">
        <f t="shared" si="51"/>
        <v>89</v>
      </c>
      <c r="F124" s="38">
        <f t="shared" si="51"/>
        <v>89</v>
      </c>
    </row>
    <row r="125" spans="1:6" x14ac:dyDescent="0.25">
      <c r="A125" s="161" t="s">
        <v>300</v>
      </c>
      <c r="B125" s="161">
        <v>610</v>
      </c>
      <c r="C125" s="57" t="s">
        <v>106</v>
      </c>
      <c r="D125" s="38">
        <f>' № 8  рп, кцср, квр'!E491</f>
        <v>89</v>
      </c>
      <c r="E125" s="38">
        <f>' № 8  рп, кцср, квр'!F491</f>
        <v>89</v>
      </c>
      <c r="F125" s="38">
        <f>' № 8  рп, кцср, квр'!G491</f>
        <v>89</v>
      </c>
    </row>
    <row r="126" spans="1:6" ht="46.8" x14ac:dyDescent="0.25">
      <c r="A126" s="161">
        <v>1220300000</v>
      </c>
      <c r="B126" s="161"/>
      <c r="C126" s="57" t="s">
        <v>307</v>
      </c>
      <c r="D126" s="38">
        <f t="shared" ref="D126:F128" si="52">D127</f>
        <v>40.9</v>
      </c>
      <c r="E126" s="38">
        <f t="shared" si="52"/>
        <v>0</v>
      </c>
      <c r="F126" s="38">
        <f t="shared" si="52"/>
        <v>0</v>
      </c>
    </row>
    <row r="127" spans="1:6" ht="31.2" x14ac:dyDescent="0.25">
      <c r="A127" s="161" t="s">
        <v>308</v>
      </c>
      <c r="B127" s="161"/>
      <c r="C127" s="57" t="s">
        <v>309</v>
      </c>
      <c r="D127" s="38">
        <f t="shared" si="52"/>
        <v>40.9</v>
      </c>
      <c r="E127" s="38">
        <f t="shared" si="52"/>
        <v>0</v>
      </c>
      <c r="F127" s="38">
        <f t="shared" si="52"/>
        <v>0</v>
      </c>
    </row>
    <row r="128" spans="1:6" ht="31.2" x14ac:dyDescent="0.25">
      <c r="A128" s="161" t="s">
        <v>308</v>
      </c>
      <c r="B128" s="163" t="s">
        <v>97</v>
      </c>
      <c r="C128" s="57" t="s">
        <v>98</v>
      </c>
      <c r="D128" s="38">
        <f t="shared" si="52"/>
        <v>40.9</v>
      </c>
      <c r="E128" s="38">
        <f t="shared" si="52"/>
        <v>0</v>
      </c>
      <c r="F128" s="38">
        <f t="shared" si="52"/>
        <v>0</v>
      </c>
    </row>
    <row r="129" spans="1:6" x14ac:dyDescent="0.25">
      <c r="A129" s="161" t="s">
        <v>308</v>
      </c>
      <c r="B129" s="161">
        <v>610</v>
      </c>
      <c r="C129" s="57" t="s">
        <v>106</v>
      </c>
      <c r="D129" s="38">
        <f>' № 8  рп, кцср, квр'!E495</f>
        <v>40.9</v>
      </c>
      <c r="E129" s="38">
        <f>' № 8  рп, кцср, квр'!F495</f>
        <v>0</v>
      </c>
      <c r="F129" s="38">
        <f>' № 8  рп, кцср, квр'!G495</f>
        <v>0</v>
      </c>
    </row>
    <row r="130" spans="1:6" ht="31.2" x14ac:dyDescent="0.25">
      <c r="A130" s="161">
        <v>1220500000</v>
      </c>
      <c r="B130" s="161"/>
      <c r="C130" s="162" t="s">
        <v>209</v>
      </c>
      <c r="D130" s="38">
        <f t="shared" ref="D130:F134" si="53">D131</f>
        <v>1284.8</v>
      </c>
      <c r="E130" s="38">
        <f t="shared" si="53"/>
        <v>870.8</v>
      </c>
      <c r="F130" s="38">
        <f t="shared" si="53"/>
        <v>870.8</v>
      </c>
    </row>
    <row r="131" spans="1:6" x14ac:dyDescent="0.25">
      <c r="A131" s="161">
        <v>1220520320</v>
      </c>
      <c r="B131" s="161"/>
      <c r="C131" s="162" t="s">
        <v>151</v>
      </c>
      <c r="D131" s="38">
        <f t="shared" ref="D131" si="54">D134+D132</f>
        <v>1284.8</v>
      </c>
      <c r="E131" s="38">
        <f t="shared" ref="E131:F131" si="55">E134+E132</f>
        <v>870.8</v>
      </c>
      <c r="F131" s="38">
        <f t="shared" si="55"/>
        <v>870.8</v>
      </c>
    </row>
    <row r="132" spans="1:6" ht="31.2" x14ac:dyDescent="0.25">
      <c r="A132" s="161">
        <v>1220520320</v>
      </c>
      <c r="B132" s="163" t="s">
        <v>69</v>
      </c>
      <c r="C132" s="162" t="s">
        <v>95</v>
      </c>
      <c r="D132" s="38">
        <f t="shared" ref="D132:F132" si="56">D133</f>
        <v>24</v>
      </c>
      <c r="E132" s="38">
        <f t="shared" si="56"/>
        <v>0</v>
      </c>
      <c r="F132" s="38">
        <f t="shared" si="56"/>
        <v>0</v>
      </c>
    </row>
    <row r="133" spans="1:6" ht="31.2" x14ac:dyDescent="0.25">
      <c r="A133" s="161">
        <v>1220520320</v>
      </c>
      <c r="B133" s="161">
        <v>240</v>
      </c>
      <c r="C133" s="162" t="s">
        <v>251</v>
      </c>
      <c r="D133" s="38">
        <f>' № 8  рп, кцср, квр'!E499</f>
        <v>24</v>
      </c>
      <c r="E133" s="38">
        <f>' № 8  рп, кцср, квр'!F499</f>
        <v>0</v>
      </c>
      <c r="F133" s="38">
        <f>' № 8  рп, кцср, квр'!G499</f>
        <v>0</v>
      </c>
    </row>
    <row r="134" spans="1:6" ht="31.2" x14ac:dyDescent="0.25">
      <c r="A134" s="161">
        <v>1220520320</v>
      </c>
      <c r="B134" s="163" t="s">
        <v>97</v>
      </c>
      <c r="C134" s="162" t="s">
        <v>98</v>
      </c>
      <c r="D134" s="38">
        <f t="shared" si="53"/>
        <v>1260.8</v>
      </c>
      <c r="E134" s="38">
        <f t="shared" si="53"/>
        <v>870.8</v>
      </c>
      <c r="F134" s="38">
        <f t="shared" si="53"/>
        <v>870.8</v>
      </c>
    </row>
    <row r="135" spans="1:6" x14ac:dyDescent="0.25">
      <c r="A135" s="161">
        <v>1220520320</v>
      </c>
      <c r="B135" s="161">
        <v>610</v>
      </c>
      <c r="C135" s="162" t="s">
        <v>106</v>
      </c>
      <c r="D135" s="38">
        <f>' № 8  рп, кцср, квр'!E501</f>
        <v>1260.8</v>
      </c>
      <c r="E135" s="38">
        <f>' № 8  рп, кцср, квр'!F501</f>
        <v>870.8</v>
      </c>
      <c r="F135" s="38">
        <f>' № 8  рп, кцср, квр'!G501</f>
        <v>870.8</v>
      </c>
    </row>
    <row r="136" spans="1:6" x14ac:dyDescent="0.25">
      <c r="A136" s="161">
        <v>1230000000</v>
      </c>
      <c r="B136" s="161"/>
      <c r="C136" s="162" t="s">
        <v>214</v>
      </c>
      <c r="D136" s="38">
        <f>D137+D141+D145</f>
        <v>13004.6</v>
      </c>
      <c r="E136" s="38">
        <f t="shared" ref="E136:F136" si="57">E137+E141+E145</f>
        <v>13004.6</v>
      </c>
      <c r="F136" s="38">
        <f t="shared" si="57"/>
        <v>13004.6</v>
      </c>
    </row>
    <row r="137" spans="1:6" ht="31.2" x14ac:dyDescent="0.25">
      <c r="A137" s="161">
        <v>1230100000</v>
      </c>
      <c r="B137" s="161"/>
      <c r="C137" s="162" t="s">
        <v>215</v>
      </c>
      <c r="D137" s="38">
        <f t="shared" ref="D137:F137" si="58">D138</f>
        <v>11839.6</v>
      </c>
      <c r="E137" s="38">
        <f t="shared" si="58"/>
        <v>11839.6</v>
      </c>
      <c r="F137" s="38">
        <f t="shared" si="58"/>
        <v>11839.6</v>
      </c>
    </row>
    <row r="138" spans="1:6" ht="31.2" x14ac:dyDescent="0.25">
      <c r="A138" s="161">
        <v>1230120010</v>
      </c>
      <c r="B138" s="161"/>
      <c r="C138" s="162" t="s">
        <v>126</v>
      </c>
      <c r="D138" s="38">
        <f t="shared" ref="D138:F139" si="59">D139</f>
        <v>11839.6</v>
      </c>
      <c r="E138" s="38">
        <f t="shared" si="59"/>
        <v>11839.6</v>
      </c>
      <c r="F138" s="38">
        <f t="shared" si="59"/>
        <v>11839.6</v>
      </c>
    </row>
    <row r="139" spans="1:6" ht="31.2" x14ac:dyDescent="0.25">
      <c r="A139" s="161">
        <v>1230120010</v>
      </c>
      <c r="B139" s="163" t="s">
        <v>97</v>
      </c>
      <c r="C139" s="162" t="s">
        <v>98</v>
      </c>
      <c r="D139" s="38">
        <f t="shared" si="59"/>
        <v>11839.6</v>
      </c>
      <c r="E139" s="38">
        <f t="shared" si="59"/>
        <v>11839.6</v>
      </c>
      <c r="F139" s="38">
        <f t="shared" si="59"/>
        <v>11839.6</v>
      </c>
    </row>
    <row r="140" spans="1:6" x14ac:dyDescent="0.25">
      <c r="A140" s="161">
        <v>1230120010</v>
      </c>
      <c r="B140" s="161">
        <v>610</v>
      </c>
      <c r="C140" s="162" t="s">
        <v>106</v>
      </c>
      <c r="D140" s="38">
        <f>' № 8  рп, кцср, квр'!E575</f>
        <v>11839.6</v>
      </c>
      <c r="E140" s="38">
        <f>' № 8  рп, кцср, квр'!F575</f>
        <v>11839.6</v>
      </c>
      <c r="F140" s="38">
        <f>' № 8  рп, кцср, квр'!G575</f>
        <v>11839.6</v>
      </c>
    </row>
    <row r="141" spans="1:6" ht="62.4" x14ac:dyDescent="0.25">
      <c r="A141" s="161">
        <v>1230200000</v>
      </c>
      <c r="B141" s="161"/>
      <c r="C141" s="162" t="s">
        <v>216</v>
      </c>
      <c r="D141" s="38">
        <f t="shared" ref="D141:F143" si="60">D142</f>
        <v>260.7</v>
      </c>
      <c r="E141" s="38">
        <f t="shared" si="60"/>
        <v>260.7</v>
      </c>
      <c r="F141" s="38">
        <f t="shared" si="60"/>
        <v>260.7</v>
      </c>
    </row>
    <row r="142" spans="1:6" x14ac:dyDescent="0.25">
      <c r="A142" s="161">
        <v>1230220040</v>
      </c>
      <c r="B142" s="161"/>
      <c r="C142" s="162" t="s">
        <v>217</v>
      </c>
      <c r="D142" s="38">
        <f t="shared" si="60"/>
        <v>260.7</v>
      </c>
      <c r="E142" s="38">
        <f t="shared" si="60"/>
        <v>260.7</v>
      </c>
      <c r="F142" s="38">
        <f t="shared" si="60"/>
        <v>260.7</v>
      </c>
    </row>
    <row r="143" spans="1:6" ht="31.2" x14ac:dyDescent="0.25">
      <c r="A143" s="161">
        <v>1230220040</v>
      </c>
      <c r="B143" s="163" t="s">
        <v>97</v>
      </c>
      <c r="C143" s="162" t="s">
        <v>98</v>
      </c>
      <c r="D143" s="38">
        <f t="shared" si="60"/>
        <v>260.7</v>
      </c>
      <c r="E143" s="38">
        <f t="shared" si="60"/>
        <v>260.7</v>
      </c>
      <c r="F143" s="38">
        <f t="shared" si="60"/>
        <v>260.7</v>
      </c>
    </row>
    <row r="144" spans="1:6" x14ac:dyDescent="0.25">
      <c r="A144" s="161">
        <v>1230220040</v>
      </c>
      <c r="B144" s="161">
        <v>610</v>
      </c>
      <c r="C144" s="162" t="s">
        <v>106</v>
      </c>
      <c r="D144" s="38">
        <f>' № 8  рп, кцср, квр'!E579</f>
        <v>260.7</v>
      </c>
      <c r="E144" s="38">
        <f>' № 8  рп, кцср, квр'!F579</f>
        <v>260.7</v>
      </c>
      <c r="F144" s="38">
        <f>' № 8  рп, кцср, квр'!G579</f>
        <v>260.7</v>
      </c>
    </row>
    <row r="145" spans="1:6" ht="31.2" x14ac:dyDescent="0.25">
      <c r="A145" s="161">
        <v>1230600000</v>
      </c>
      <c r="B145" s="161"/>
      <c r="C145" s="162" t="s">
        <v>218</v>
      </c>
      <c r="D145" s="38">
        <f>D146+D153</f>
        <v>904.3</v>
      </c>
      <c r="E145" s="38">
        <f>E146+E153</f>
        <v>904.3</v>
      </c>
      <c r="F145" s="38">
        <f>F146+F153</f>
        <v>904.3</v>
      </c>
    </row>
    <row r="146" spans="1:6" ht="31.2" x14ac:dyDescent="0.25">
      <c r="A146" s="161">
        <v>1230620300</v>
      </c>
      <c r="B146" s="161"/>
      <c r="C146" s="162" t="s">
        <v>219</v>
      </c>
      <c r="D146" s="38">
        <f t="shared" ref="D146" si="61">D147+D149+D151</f>
        <v>345.9</v>
      </c>
      <c r="E146" s="38">
        <f t="shared" ref="E146:F146" si="62">E147+E149+E151</f>
        <v>345.9</v>
      </c>
      <c r="F146" s="38">
        <f t="shared" si="62"/>
        <v>345.9</v>
      </c>
    </row>
    <row r="147" spans="1:6" ht="62.4" x14ac:dyDescent="0.25">
      <c r="A147" s="161">
        <v>1230620300</v>
      </c>
      <c r="B147" s="163" t="s">
        <v>68</v>
      </c>
      <c r="C147" s="162" t="s">
        <v>1</v>
      </c>
      <c r="D147" s="38">
        <f t="shared" ref="D147:F147" si="63">D148</f>
        <v>149.69999999999999</v>
      </c>
      <c r="E147" s="38">
        <f t="shared" si="63"/>
        <v>149.69999999999999</v>
      </c>
      <c r="F147" s="38">
        <f t="shared" si="63"/>
        <v>149.69999999999999</v>
      </c>
    </row>
    <row r="148" spans="1:6" ht="31.2" x14ac:dyDescent="0.25">
      <c r="A148" s="161">
        <v>1230620300</v>
      </c>
      <c r="B148" s="161">
        <v>120</v>
      </c>
      <c r="C148" s="162" t="s">
        <v>253</v>
      </c>
      <c r="D148" s="38">
        <f>' № 8  рп, кцср, квр'!E583</f>
        <v>149.69999999999999</v>
      </c>
      <c r="E148" s="38">
        <f>' № 8  рп, кцср, квр'!F583</f>
        <v>149.69999999999999</v>
      </c>
      <c r="F148" s="38">
        <f>' № 8  рп, кцср, квр'!G583</f>
        <v>149.69999999999999</v>
      </c>
    </row>
    <row r="149" spans="1:6" ht="31.2" x14ac:dyDescent="0.25">
      <c r="A149" s="161">
        <v>1230620300</v>
      </c>
      <c r="B149" s="163" t="s">
        <v>69</v>
      </c>
      <c r="C149" s="162" t="s">
        <v>95</v>
      </c>
      <c r="D149" s="38">
        <f t="shared" ref="D149:F149" si="64">D150</f>
        <v>102</v>
      </c>
      <c r="E149" s="38">
        <f t="shared" si="64"/>
        <v>102</v>
      </c>
      <c r="F149" s="38">
        <f t="shared" si="64"/>
        <v>102</v>
      </c>
    </row>
    <row r="150" spans="1:6" ht="31.2" x14ac:dyDescent="0.25">
      <c r="A150" s="161">
        <v>1230620300</v>
      </c>
      <c r="B150" s="161">
        <v>240</v>
      </c>
      <c r="C150" s="162" t="s">
        <v>251</v>
      </c>
      <c r="D150" s="38">
        <f>' № 8  рп, кцср, квр'!E585</f>
        <v>102</v>
      </c>
      <c r="E150" s="38">
        <f>' № 8  рп, кцср, квр'!F585</f>
        <v>102</v>
      </c>
      <c r="F150" s="38">
        <f>' № 8  рп, кцср, квр'!G585</f>
        <v>102</v>
      </c>
    </row>
    <row r="151" spans="1:6" x14ac:dyDescent="0.25">
      <c r="A151" s="161">
        <v>1230620300</v>
      </c>
      <c r="B151" s="161" t="s">
        <v>70</v>
      </c>
      <c r="C151" s="162" t="s">
        <v>71</v>
      </c>
      <c r="D151" s="38">
        <f t="shared" ref="D151:F151" si="65">D152</f>
        <v>94.2</v>
      </c>
      <c r="E151" s="38">
        <f t="shared" si="65"/>
        <v>94.2</v>
      </c>
      <c r="F151" s="38">
        <f t="shared" si="65"/>
        <v>94.2</v>
      </c>
    </row>
    <row r="152" spans="1:6" x14ac:dyDescent="0.25">
      <c r="A152" s="161">
        <v>1230620300</v>
      </c>
      <c r="B152" s="161">
        <v>850</v>
      </c>
      <c r="C152" s="162" t="s">
        <v>102</v>
      </c>
      <c r="D152" s="38">
        <f>' № 8  рп, кцср, квр'!E587</f>
        <v>94.2</v>
      </c>
      <c r="E152" s="38">
        <f>' № 8  рп, кцср, квр'!F587</f>
        <v>94.2</v>
      </c>
      <c r="F152" s="38">
        <f>' № 8  рп, кцср, квр'!G587</f>
        <v>94.2</v>
      </c>
    </row>
    <row r="153" spans="1:6" x14ac:dyDescent="0.25">
      <c r="A153" s="161">
        <v>1230620320</v>
      </c>
      <c r="B153" s="161"/>
      <c r="C153" s="162" t="s">
        <v>151</v>
      </c>
      <c r="D153" s="38">
        <f t="shared" ref="D153" si="66">D154+D156+D158</f>
        <v>558.4</v>
      </c>
      <c r="E153" s="38">
        <f t="shared" ref="E153:F153" si="67">E154+E156+E158</f>
        <v>558.4</v>
      </c>
      <c r="F153" s="38">
        <f t="shared" si="67"/>
        <v>558.4</v>
      </c>
    </row>
    <row r="154" spans="1:6" ht="62.4" x14ac:dyDescent="0.25">
      <c r="A154" s="161">
        <v>1230620320</v>
      </c>
      <c r="B154" s="163" t="s">
        <v>68</v>
      </c>
      <c r="C154" s="162" t="s">
        <v>1</v>
      </c>
      <c r="D154" s="38">
        <f t="shared" ref="D154:F154" si="68">D155</f>
        <v>278.39999999999998</v>
      </c>
      <c r="E154" s="38">
        <f t="shared" si="68"/>
        <v>278.39999999999998</v>
      </c>
      <c r="F154" s="38">
        <f t="shared" si="68"/>
        <v>278.39999999999998</v>
      </c>
    </row>
    <row r="155" spans="1:6" ht="31.2" x14ac:dyDescent="0.25">
      <c r="A155" s="161">
        <v>1230620320</v>
      </c>
      <c r="B155" s="161">
        <v>120</v>
      </c>
      <c r="C155" s="162" t="s">
        <v>253</v>
      </c>
      <c r="D155" s="38">
        <f>' № 8  рп, кцср, квр'!E590</f>
        <v>278.39999999999998</v>
      </c>
      <c r="E155" s="38">
        <f>' № 8  рп, кцср, квр'!F590</f>
        <v>278.39999999999998</v>
      </c>
      <c r="F155" s="38">
        <f>' № 8  рп, кцср, квр'!G590</f>
        <v>278.39999999999998</v>
      </c>
    </row>
    <row r="156" spans="1:6" ht="31.2" x14ac:dyDescent="0.25">
      <c r="A156" s="161">
        <v>1230620320</v>
      </c>
      <c r="B156" s="163" t="s">
        <v>69</v>
      </c>
      <c r="C156" s="162" t="s">
        <v>95</v>
      </c>
      <c r="D156" s="38">
        <f t="shared" ref="D156:F156" si="69">D157</f>
        <v>213.1</v>
      </c>
      <c r="E156" s="38">
        <f t="shared" si="69"/>
        <v>213.1</v>
      </c>
      <c r="F156" s="38">
        <f t="shared" si="69"/>
        <v>213.1</v>
      </c>
    </row>
    <row r="157" spans="1:6" ht="31.2" x14ac:dyDescent="0.25">
      <c r="A157" s="161">
        <v>1230620320</v>
      </c>
      <c r="B157" s="161">
        <v>240</v>
      </c>
      <c r="C157" s="162" t="s">
        <v>251</v>
      </c>
      <c r="D157" s="38">
        <f>' № 8  рп, кцср, квр'!E592</f>
        <v>213.1</v>
      </c>
      <c r="E157" s="38">
        <f>' № 8  рп, кцср, квр'!F592</f>
        <v>213.1</v>
      </c>
      <c r="F157" s="38">
        <f>' № 8  рп, кцср, квр'!G592</f>
        <v>213.1</v>
      </c>
    </row>
    <row r="158" spans="1:6" ht="31.2" x14ac:dyDescent="0.25">
      <c r="A158" s="161">
        <v>1230620320</v>
      </c>
      <c r="B158" s="163" t="s">
        <v>97</v>
      </c>
      <c r="C158" s="162" t="s">
        <v>98</v>
      </c>
      <c r="D158" s="38">
        <f t="shared" ref="D158:F158" si="70">D159</f>
        <v>66.900000000000006</v>
      </c>
      <c r="E158" s="38">
        <f t="shared" si="70"/>
        <v>66.900000000000006</v>
      </c>
      <c r="F158" s="38">
        <f t="shared" si="70"/>
        <v>66.900000000000006</v>
      </c>
    </row>
    <row r="159" spans="1:6" x14ac:dyDescent="0.25">
      <c r="A159" s="161">
        <v>1230620320</v>
      </c>
      <c r="B159" s="161">
        <v>610</v>
      </c>
      <c r="C159" s="162" t="s">
        <v>106</v>
      </c>
      <c r="D159" s="38">
        <f>' № 8  рп, кцср, квр'!E594</f>
        <v>66.900000000000006</v>
      </c>
      <c r="E159" s="38">
        <f>' № 8  рп, кцср, квр'!F594</f>
        <v>66.900000000000006</v>
      </c>
      <c r="F159" s="38">
        <f>' № 8  рп, кцср, квр'!G594</f>
        <v>66.900000000000006</v>
      </c>
    </row>
    <row r="160" spans="1:6" ht="31.2" x14ac:dyDescent="0.25">
      <c r="A160" s="163">
        <v>1240000000</v>
      </c>
      <c r="B160" s="161"/>
      <c r="C160" s="162" t="s">
        <v>138</v>
      </c>
      <c r="D160" s="38">
        <f t="shared" ref="D160" si="71">D161+D165+D189+D179+D201+D209</f>
        <v>5896.4</v>
      </c>
      <c r="E160" s="38">
        <f t="shared" ref="E160:F160" si="72">E161+E165+E189+E179+E201+E209</f>
        <v>4423.5999999999995</v>
      </c>
      <c r="F160" s="38">
        <f t="shared" si="72"/>
        <v>4423.5999999999995</v>
      </c>
    </row>
    <row r="161" spans="1:6" ht="31.2" x14ac:dyDescent="0.25">
      <c r="A161" s="163">
        <v>1240100000</v>
      </c>
      <c r="B161" s="161"/>
      <c r="C161" s="162" t="s">
        <v>211</v>
      </c>
      <c r="D161" s="38">
        <f t="shared" ref="D161:F163" si="73">D162</f>
        <v>400</v>
      </c>
      <c r="E161" s="38">
        <f t="shared" si="73"/>
        <v>0</v>
      </c>
      <c r="F161" s="38">
        <f t="shared" si="73"/>
        <v>0</v>
      </c>
    </row>
    <row r="162" spans="1:6" ht="31.2" x14ac:dyDescent="0.25">
      <c r="A162" s="163">
        <v>1240120330</v>
      </c>
      <c r="B162" s="161"/>
      <c r="C162" s="162" t="s">
        <v>155</v>
      </c>
      <c r="D162" s="38">
        <f t="shared" si="73"/>
        <v>400</v>
      </c>
      <c r="E162" s="38">
        <f t="shared" si="73"/>
        <v>0</v>
      </c>
      <c r="F162" s="38">
        <f t="shared" si="73"/>
        <v>0</v>
      </c>
    </row>
    <row r="163" spans="1:6" ht="31.2" x14ac:dyDescent="0.25">
      <c r="A163" s="163">
        <v>1240120330</v>
      </c>
      <c r="B163" s="163" t="s">
        <v>97</v>
      </c>
      <c r="C163" s="162" t="s">
        <v>98</v>
      </c>
      <c r="D163" s="38">
        <f t="shared" si="73"/>
        <v>400</v>
      </c>
      <c r="E163" s="38">
        <f t="shared" si="73"/>
        <v>0</v>
      </c>
      <c r="F163" s="38">
        <f t="shared" si="73"/>
        <v>0</v>
      </c>
    </row>
    <row r="164" spans="1:6" ht="31.2" x14ac:dyDescent="0.25">
      <c r="A164" s="163">
        <v>1240120330</v>
      </c>
      <c r="B164" s="161">
        <v>630</v>
      </c>
      <c r="C164" s="162" t="s">
        <v>156</v>
      </c>
      <c r="D164" s="38">
        <f>' № 8  рп, кцср, квр'!E533</f>
        <v>400</v>
      </c>
      <c r="E164" s="38">
        <f>' № 8  рп, кцср, квр'!F533</f>
        <v>0</v>
      </c>
      <c r="F164" s="38">
        <f>' № 8  рп, кцср, квр'!G533</f>
        <v>0</v>
      </c>
    </row>
    <row r="165" spans="1:6" ht="31.2" x14ac:dyDescent="0.25">
      <c r="A165" s="163">
        <v>1240200000</v>
      </c>
      <c r="B165" s="161"/>
      <c r="C165" s="162" t="s">
        <v>157</v>
      </c>
      <c r="D165" s="38">
        <f>D171+D166+D176</f>
        <v>228.9</v>
      </c>
      <c r="E165" s="38">
        <f t="shared" ref="E165:F165" si="74">E171+E166+E176</f>
        <v>228.9</v>
      </c>
      <c r="F165" s="38">
        <f t="shared" si="74"/>
        <v>228.9</v>
      </c>
    </row>
    <row r="166" spans="1:6" x14ac:dyDescent="0.25">
      <c r="A166" s="161">
        <v>1240220340</v>
      </c>
      <c r="B166" s="161"/>
      <c r="C166" s="50" t="s">
        <v>163</v>
      </c>
      <c r="D166" s="38">
        <f t="shared" ref="D166" si="75">D167+D169</f>
        <v>115.2</v>
      </c>
      <c r="E166" s="38">
        <f t="shared" ref="E166:F166" si="76">E167+E169</f>
        <v>115.2</v>
      </c>
      <c r="F166" s="38">
        <f t="shared" si="76"/>
        <v>115.2</v>
      </c>
    </row>
    <row r="167" spans="1:6" ht="31.2" x14ac:dyDescent="0.25">
      <c r="A167" s="161">
        <v>1240220340</v>
      </c>
      <c r="B167" s="163" t="s">
        <v>69</v>
      </c>
      <c r="C167" s="162" t="s">
        <v>95</v>
      </c>
      <c r="D167" s="38">
        <f t="shared" ref="D167:F167" si="77">D168</f>
        <v>82.9</v>
      </c>
      <c r="E167" s="38">
        <f t="shared" si="77"/>
        <v>82.9</v>
      </c>
      <c r="F167" s="38">
        <f t="shared" si="77"/>
        <v>82.9</v>
      </c>
    </row>
    <row r="168" spans="1:6" ht="31.2" x14ac:dyDescent="0.25">
      <c r="A168" s="161">
        <v>1240220340</v>
      </c>
      <c r="B168" s="161">
        <v>240</v>
      </c>
      <c r="C168" s="50" t="s">
        <v>251</v>
      </c>
      <c r="D168" s="38">
        <f>' № 8  рп, кцср, квр'!E73</f>
        <v>82.9</v>
      </c>
      <c r="E168" s="38">
        <f>' № 8  рп, кцср, квр'!F73</f>
        <v>82.9</v>
      </c>
      <c r="F168" s="38">
        <f>' № 8  рп, кцср, квр'!G73</f>
        <v>82.9</v>
      </c>
    </row>
    <row r="169" spans="1:6" x14ac:dyDescent="0.25">
      <c r="A169" s="161">
        <v>1240220340</v>
      </c>
      <c r="B169" s="163" t="s">
        <v>73</v>
      </c>
      <c r="C169" s="162" t="s">
        <v>74</v>
      </c>
      <c r="D169" s="38">
        <f t="shared" ref="D169:F169" si="78">D170</f>
        <v>32.299999999999997</v>
      </c>
      <c r="E169" s="38">
        <f t="shared" si="78"/>
        <v>32.299999999999997</v>
      </c>
      <c r="F169" s="38">
        <f t="shared" si="78"/>
        <v>32.299999999999997</v>
      </c>
    </row>
    <row r="170" spans="1:6" x14ac:dyDescent="0.25">
      <c r="A170" s="161">
        <v>1240220340</v>
      </c>
      <c r="B170" s="161">
        <v>350</v>
      </c>
      <c r="C170" s="48" t="s">
        <v>164</v>
      </c>
      <c r="D170" s="38">
        <f>' № 8  рп, кцср, квр'!E75</f>
        <v>32.299999999999997</v>
      </c>
      <c r="E170" s="38">
        <f>' № 8  рп, кцср, квр'!F75</f>
        <v>32.299999999999997</v>
      </c>
      <c r="F170" s="38">
        <f>' № 8  рп, кцср, квр'!G75</f>
        <v>32.299999999999997</v>
      </c>
    </row>
    <row r="171" spans="1:6" ht="31.2" x14ac:dyDescent="0.25">
      <c r="A171" s="163">
        <v>1240220350</v>
      </c>
      <c r="B171" s="161"/>
      <c r="C171" s="162" t="s">
        <v>212</v>
      </c>
      <c r="D171" s="38">
        <f t="shared" ref="D171:F171" si="79">D172+D174</f>
        <v>107.1</v>
      </c>
      <c r="E171" s="38">
        <f t="shared" si="79"/>
        <v>107.1</v>
      </c>
      <c r="F171" s="38">
        <f t="shared" si="79"/>
        <v>107.1</v>
      </c>
    </row>
    <row r="172" spans="1:6" ht="31.2" x14ac:dyDescent="0.25">
      <c r="A172" s="163">
        <v>1240220350</v>
      </c>
      <c r="B172" s="163" t="s">
        <v>69</v>
      </c>
      <c r="C172" s="162" t="s">
        <v>95</v>
      </c>
      <c r="D172" s="38">
        <f t="shared" ref="D172:F172" si="80">D173</f>
        <v>3.1</v>
      </c>
      <c r="E172" s="38">
        <f t="shared" si="80"/>
        <v>3.1</v>
      </c>
      <c r="F172" s="38">
        <f t="shared" si="80"/>
        <v>3.1</v>
      </c>
    </row>
    <row r="173" spans="1:6" ht="31.2" x14ac:dyDescent="0.25">
      <c r="A173" s="163">
        <v>1240220350</v>
      </c>
      <c r="B173" s="161">
        <v>240</v>
      </c>
      <c r="C173" s="162" t="s">
        <v>251</v>
      </c>
      <c r="D173" s="38">
        <f>' № 8  рп, кцср, квр'!E537</f>
        <v>3.1</v>
      </c>
      <c r="E173" s="38">
        <f>' № 8  рп, кцср, квр'!F537</f>
        <v>3.1</v>
      </c>
      <c r="F173" s="38">
        <f>' № 8  рп, кцср, квр'!G537</f>
        <v>3.1</v>
      </c>
    </row>
    <row r="174" spans="1:6" x14ac:dyDescent="0.25">
      <c r="A174" s="163">
        <v>1240220350</v>
      </c>
      <c r="B174" s="161" t="s">
        <v>73</v>
      </c>
      <c r="C174" s="162" t="s">
        <v>74</v>
      </c>
      <c r="D174" s="38">
        <f t="shared" ref="D174:F174" si="81">D175</f>
        <v>104</v>
      </c>
      <c r="E174" s="38">
        <f t="shared" si="81"/>
        <v>104</v>
      </c>
      <c r="F174" s="38">
        <f t="shared" si="81"/>
        <v>104</v>
      </c>
    </row>
    <row r="175" spans="1:6" x14ac:dyDescent="0.25">
      <c r="A175" s="163">
        <v>1240220350</v>
      </c>
      <c r="B175" s="161" t="s">
        <v>152</v>
      </c>
      <c r="C175" s="162" t="s">
        <v>153</v>
      </c>
      <c r="D175" s="38">
        <f>' № 8  рп, кцср, квр'!E539</f>
        <v>104</v>
      </c>
      <c r="E175" s="38">
        <f>' № 8  рп, кцср, квр'!F539</f>
        <v>104</v>
      </c>
      <c r="F175" s="38">
        <f>' № 8  рп, кцср, квр'!G539</f>
        <v>104</v>
      </c>
    </row>
    <row r="176" spans="1:6" ht="31.2" x14ac:dyDescent="0.25">
      <c r="A176" s="161">
        <v>1240220360</v>
      </c>
      <c r="B176" s="161"/>
      <c r="C176" s="48" t="s">
        <v>256</v>
      </c>
      <c r="D176" s="38">
        <f t="shared" ref="D176:F177" si="82">D177</f>
        <v>6.6</v>
      </c>
      <c r="E176" s="38">
        <f t="shared" si="82"/>
        <v>6.6</v>
      </c>
      <c r="F176" s="38">
        <f t="shared" si="82"/>
        <v>6.6</v>
      </c>
    </row>
    <row r="177" spans="1:6" x14ac:dyDescent="0.25">
      <c r="A177" s="161">
        <v>1240220360</v>
      </c>
      <c r="B177" s="163" t="s">
        <v>73</v>
      </c>
      <c r="C177" s="162" t="s">
        <v>74</v>
      </c>
      <c r="D177" s="38">
        <f t="shared" si="82"/>
        <v>6.6</v>
      </c>
      <c r="E177" s="38">
        <f t="shared" si="82"/>
        <v>6.6</v>
      </c>
      <c r="F177" s="38">
        <f t="shared" si="82"/>
        <v>6.6</v>
      </c>
    </row>
    <row r="178" spans="1:6" x14ac:dyDescent="0.25">
      <c r="A178" s="161">
        <v>1240220360</v>
      </c>
      <c r="B178" s="161">
        <v>350</v>
      </c>
      <c r="C178" s="48" t="s">
        <v>164</v>
      </c>
      <c r="D178" s="38">
        <f>' № 8  рп, кцср, квр'!E78</f>
        <v>6.6</v>
      </c>
      <c r="E178" s="38">
        <f>' № 8  рп, кцср, квр'!F78</f>
        <v>6.6</v>
      </c>
      <c r="F178" s="38">
        <f>' № 8  рп, кцср, квр'!G78</f>
        <v>6.6</v>
      </c>
    </row>
    <row r="179" spans="1:6" x14ac:dyDescent="0.25">
      <c r="A179" s="161">
        <v>1240300000</v>
      </c>
      <c r="B179" s="161"/>
      <c r="C179" s="162" t="s">
        <v>213</v>
      </c>
      <c r="D179" s="38">
        <f t="shared" ref="D179" si="83">D186+D183+D180</f>
        <v>1503.9</v>
      </c>
      <c r="E179" s="38">
        <f t="shared" ref="E179:F179" si="84">E186+E183+E180</f>
        <v>1503.9</v>
      </c>
      <c r="F179" s="38">
        <f t="shared" si="84"/>
        <v>1503.9</v>
      </c>
    </row>
    <row r="180" spans="1:6" ht="46.8" x14ac:dyDescent="0.25">
      <c r="A180" s="161">
        <v>1240310320</v>
      </c>
      <c r="B180" s="161"/>
      <c r="C180" s="57" t="s">
        <v>294</v>
      </c>
      <c r="D180" s="38">
        <f t="shared" ref="D180:F181" si="85">D181</f>
        <v>471.4</v>
      </c>
      <c r="E180" s="38">
        <f t="shared" si="85"/>
        <v>471.4</v>
      </c>
      <c r="F180" s="38">
        <f t="shared" si="85"/>
        <v>471.4</v>
      </c>
    </row>
    <row r="181" spans="1:6" ht="31.2" x14ac:dyDescent="0.25">
      <c r="A181" s="161">
        <v>1240310320</v>
      </c>
      <c r="B181" s="163" t="s">
        <v>97</v>
      </c>
      <c r="C181" s="162" t="s">
        <v>98</v>
      </c>
      <c r="D181" s="38">
        <f t="shared" si="85"/>
        <v>471.4</v>
      </c>
      <c r="E181" s="38">
        <f t="shared" si="85"/>
        <v>471.4</v>
      </c>
      <c r="F181" s="38">
        <f t="shared" si="85"/>
        <v>471.4</v>
      </c>
    </row>
    <row r="182" spans="1:6" ht="31.2" x14ac:dyDescent="0.25">
      <c r="A182" s="161">
        <v>1240310320</v>
      </c>
      <c r="B182" s="161">
        <v>630</v>
      </c>
      <c r="C182" s="162" t="s">
        <v>156</v>
      </c>
      <c r="D182" s="38">
        <f>' № 8  рп, кцср, квр'!E624</f>
        <v>471.4</v>
      </c>
      <c r="E182" s="38">
        <f>' № 8  рп, кцср, квр'!F624</f>
        <v>471.4</v>
      </c>
      <c r="F182" s="38">
        <f>' № 8  рп, кцср, квр'!G624</f>
        <v>471.4</v>
      </c>
    </row>
    <row r="183" spans="1:6" ht="46.8" x14ac:dyDescent="0.25">
      <c r="A183" s="161">
        <v>1240320400</v>
      </c>
      <c r="B183" s="161"/>
      <c r="C183" s="162" t="s">
        <v>295</v>
      </c>
      <c r="D183" s="38">
        <f t="shared" ref="D183:F184" si="86">D184</f>
        <v>396</v>
      </c>
      <c r="E183" s="38">
        <f t="shared" si="86"/>
        <v>396</v>
      </c>
      <c r="F183" s="38">
        <f t="shared" si="86"/>
        <v>396</v>
      </c>
    </row>
    <row r="184" spans="1:6" ht="31.2" x14ac:dyDescent="0.25">
      <c r="A184" s="161">
        <v>1240320400</v>
      </c>
      <c r="B184" s="163" t="s">
        <v>69</v>
      </c>
      <c r="C184" s="162" t="s">
        <v>95</v>
      </c>
      <c r="D184" s="38">
        <f t="shared" si="86"/>
        <v>396</v>
      </c>
      <c r="E184" s="38">
        <f t="shared" si="86"/>
        <v>396</v>
      </c>
      <c r="F184" s="38">
        <f t="shared" si="86"/>
        <v>396</v>
      </c>
    </row>
    <row r="185" spans="1:6" ht="31.2" x14ac:dyDescent="0.25">
      <c r="A185" s="161">
        <v>1240320400</v>
      </c>
      <c r="B185" s="161">
        <v>240</v>
      </c>
      <c r="C185" s="162" t="s">
        <v>251</v>
      </c>
      <c r="D185" s="38">
        <f>' № 8  рп, кцср, квр'!E627</f>
        <v>396</v>
      </c>
      <c r="E185" s="38">
        <f>' № 8  рп, кцср, квр'!F627</f>
        <v>396</v>
      </c>
      <c r="F185" s="38">
        <f>' № 8  рп, кцср, квр'!G627</f>
        <v>396</v>
      </c>
    </row>
    <row r="186" spans="1:6" ht="46.8" x14ac:dyDescent="0.25">
      <c r="A186" s="161" t="s">
        <v>159</v>
      </c>
      <c r="B186" s="161"/>
      <c r="C186" s="162" t="s">
        <v>158</v>
      </c>
      <c r="D186" s="38">
        <f t="shared" ref="D186:F187" si="87">D187</f>
        <v>636.5</v>
      </c>
      <c r="E186" s="38">
        <f t="shared" si="87"/>
        <v>636.5</v>
      </c>
      <c r="F186" s="38">
        <f t="shared" si="87"/>
        <v>636.5</v>
      </c>
    </row>
    <row r="187" spans="1:6" ht="31.2" x14ac:dyDescent="0.25">
      <c r="A187" s="161" t="s">
        <v>159</v>
      </c>
      <c r="B187" s="163" t="s">
        <v>97</v>
      </c>
      <c r="C187" s="162" t="s">
        <v>98</v>
      </c>
      <c r="D187" s="38">
        <f t="shared" si="87"/>
        <v>636.5</v>
      </c>
      <c r="E187" s="38">
        <f t="shared" si="87"/>
        <v>636.5</v>
      </c>
      <c r="F187" s="38">
        <f t="shared" si="87"/>
        <v>636.5</v>
      </c>
    </row>
    <row r="188" spans="1:6" ht="31.2" x14ac:dyDescent="0.25">
      <c r="A188" s="161" t="s">
        <v>159</v>
      </c>
      <c r="B188" s="161">
        <v>630</v>
      </c>
      <c r="C188" s="162" t="s">
        <v>156</v>
      </c>
      <c r="D188" s="38">
        <f>' № 8  рп, кцср, квр'!E630</f>
        <v>636.5</v>
      </c>
      <c r="E188" s="38">
        <f>' № 8  рп, кцср, квр'!F630</f>
        <v>636.5</v>
      </c>
      <c r="F188" s="38">
        <f>' № 8  рп, кцср, квр'!G630</f>
        <v>636.5</v>
      </c>
    </row>
    <row r="189" spans="1:6" x14ac:dyDescent="0.25">
      <c r="A189" s="161">
        <v>1240400000</v>
      </c>
      <c r="B189" s="161"/>
      <c r="C189" s="162" t="s">
        <v>210</v>
      </c>
      <c r="D189" s="38">
        <f t="shared" ref="D189" si="88">D190+D198+D193</f>
        <v>2970.6</v>
      </c>
      <c r="E189" s="38">
        <f t="shared" ref="E189:F189" si="89">E190+E198+E193</f>
        <v>1913.8999999999999</v>
      </c>
      <c r="F189" s="38">
        <f t="shared" si="89"/>
        <v>1913.8999999999999</v>
      </c>
    </row>
    <row r="190" spans="1:6" ht="31.2" x14ac:dyDescent="0.25">
      <c r="A190" s="161">
        <v>1240420380</v>
      </c>
      <c r="B190" s="161"/>
      <c r="C190" s="162" t="s">
        <v>154</v>
      </c>
      <c r="D190" s="38">
        <f t="shared" ref="D190:F190" si="90">D191</f>
        <v>100</v>
      </c>
      <c r="E190" s="38">
        <f t="shared" si="90"/>
        <v>100</v>
      </c>
      <c r="F190" s="38">
        <f t="shared" si="90"/>
        <v>100</v>
      </c>
    </row>
    <row r="191" spans="1:6" x14ac:dyDescent="0.25">
      <c r="A191" s="161">
        <v>1240420380</v>
      </c>
      <c r="B191" s="163" t="s">
        <v>73</v>
      </c>
      <c r="C191" s="162" t="s">
        <v>74</v>
      </c>
      <c r="D191" s="38">
        <f t="shared" ref="D191:F191" si="91">D192</f>
        <v>100</v>
      </c>
      <c r="E191" s="38">
        <f t="shared" si="91"/>
        <v>100</v>
      </c>
      <c r="F191" s="38">
        <f t="shared" si="91"/>
        <v>100</v>
      </c>
    </row>
    <row r="192" spans="1:6" ht="31.2" x14ac:dyDescent="0.25">
      <c r="A192" s="161">
        <v>1240420380</v>
      </c>
      <c r="B192" s="163" t="s">
        <v>103</v>
      </c>
      <c r="C192" s="162" t="s">
        <v>104</v>
      </c>
      <c r="D192" s="38">
        <f>' № 8  рп, кцср, квр'!E543</f>
        <v>100</v>
      </c>
      <c r="E192" s="38">
        <f>' № 8  рп, кцср, квр'!F543</f>
        <v>100</v>
      </c>
      <c r="F192" s="38">
        <f>' № 8  рп, кцср, квр'!G543</f>
        <v>100</v>
      </c>
    </row>
    <row r="193" spans="1:6" ht="46.8" x14ac:dyDescent="0.25">
      <c r="A193" s="161">
        <v>1240420390</v>
      </c>
      <c r="B193" s="161"/>
      <c r="C193" s="50" t="s">
        <v>67</v>
      </c>
      <c r="D193" s="38">
        <f t="shared" ref="D193" si="92">D194+D196</f>
        <v>1152.8999999999999</v>
      </c>
      <c r="E193" s="38">
        <f t="shared" ref="E193:F193" si="93">E194+E196</f>
        <v>1152.8999999999999</v>
      </c>
      <c r="F193" s="38">
        <f t="shared" si="93"/>
        <v>1152.8999999999999</v>
      </c>
    </row>
    <row r="194" spans="1:6" ht="31.2" x14ac:dyDescent="0.25">
      <c r="A194" s="161">
        <v>1240420390</v>
      </c>
      <c r="B194" s="163" t="s">
        <v>69</v>
      </c>
      <c r="C194" s="162" t="s">
        <v>95</v>
      </c>
      <c r="D194" s="38">
        <f t="shared" ref="D194:F194" si="94">D195</f>
        <v>33.6</v>
      </c>
      <c r="E194" s="38">
        <f t="shared" si="94"/>
        <v>33.6</v>
      </c>
      <c r="F194" s="38">
        <f t="shared" si="94"/>
        <v>33.6</v>
      </c>
    </row>
    <row r="195" spans="1:6" ht="31.2" x14ac:dyDescent="0.25">
      <c r="A195" s="161">
        <v>1240420390</v>
      </c>
      <c r="B195" s="161">
        <v>240</v>
      </c>
      <c r="C195" s="162" t="s">
        <v>251</v>
      </c>
      <c r="D195" s="38">
        <f>' № 8  рп, кцср, квр'!E524</f>
        <v>33.6</v>
      </c>
      <c r="E195" s="38">
        <f>' № 8  рп, кцср, квр'!F524</f>
        <v>33.6</v>
      </c>
      <c r="F195" s="38">
        <f>' № 8  рп, кцср, квр'!G524</f>
        <v>33.6</v>
      </c>
    </row>
    <row r="196" spans="1:6" x14ac:dyDescent="0.25">
      <c r="A196" s="161">
        <v>1240420390</v>
      </c>
      <c r="B196" s="163" t="s">
        <v>73</v>
      </c>
      <c r="C196" s="162" t="s">
        <v>74</v>
      </c>
      <c r="D196" s="38">
        <f t="shared" ref="D196:F196" si="95">D197</f>
        <v>1119.3</v>
      </c>
      <c r="E196" s="38">
        <f t="shared" si="95"/>
        <v>1119.3</v>
      </c>
      <c r="F196" s="38">
        <f t="shared" si="95"/>
        <v>1119.3</v>
      </c>
    </row>
    <row r="197" spans="1:6" x14ac:dyDescent="0.25">
      <c r="A197" s="161">
        <v>1240420390</v>
      </c>
      <c r="B197" s="163" t="s">
        <v>152</v>
      </c>
      <c r="C197" s="162" t="s">
        <v>153</v>
      </c>
      <c r="D197" s="38">
        <f>' № 8  рп, кцср, квр'!E526</f>
        <v>1119.3</v>
      </c>
      <c r="E197" s="38">
        <f>' № 8  рп, кцср, квр'!F526</f>
        <v>1119.3</v>
      </c>
      <c r="F197" s="38">
        <f>' № 8  рп, кцср, квр'!G526</f>
        <v>1119.3</v>
      </c>
    </row>
    <row r="198" spans="1:6" x14ac:dyDescent="0.25">
      <c r="A198" s="161" t="s">
        <v>250</v>
      </c>
      <c r="B198" s="161"/>
      <c r="C198" s="162" t="s">
        <v>249</v>
      </c>
      <c r="D198" s="38">
        <f t="shared" ref="D198:F198" si="96">D199</f>
        <v>1717.7</v>
      </c>
      <c r="E198" s="38">
        <f t="shared" si="96"/>
        <v>661</v>
      </c>
      <c r="F198" s="38">
        <f t="shared" si="96"/>
        <v>661</v>
      </c>
    </row>
    <row r="199" spans="1:6" x14ac:dyDescent="0.25">
      <c r="A199" s="161" t="s">
        <v>250</v>
      </c>
      <c r="B199" s="1" t="s">
        <v>73</v>
      </c>
      <c r="C199" s="48" t="s">
        <v>74</v>
      </c>
      <c r="D199" s="38">
        <f t="shared" ref="D199:F199" si="97">D200</f>
        <v>1717.7</v>
      </c>
      <c r="E199" s="38">
        <f t="shared" si="97"/>
        <v>661</v>
      </c>
      <c r="F199" s="38">
        <f t="shared" si="97"/>
        <v>661</v>
      </c>
    </row>
    <row r="200" spans="1:6" ht="31.2" x14ac:dyDescent="0.25">
      <c r="A200" s="161" t="s">
        <v>250</v>
      </c>
      <c r="B200" s="1" t="s">
        <v>103</v>
      </c>
      <c r="C200" s="48" t="s">
        <v>104</v>
      </c>
      <c r="D200" s="38">
        <f>' № 8  рп, кцср, квр'!E558</f>
        <v>1717.7</v>
      </c>
      <c r="E200" s="38">
        <f>' № 8  рп, кцср, квр'!F558</f>
        <v>661</v>
      </c>
      <c r="F200" s="38">
        <f>' № 8  рп, кцср, квр'!G558</f>
        <v>661</v>
      </c>
    </row>
    <row r="201" spans="1:6" x14ac:dyDescent="0.25">
      <c r="A201" s="161">
        <v>1240500000</v>
      </c>
      <c r="B201" s="161"/>
      <c r="C201" s="162" t="s">
        <v>139</v>
      </c>
      <c r="D201" s="38">
        <f t="shared" ref="D201:F201" si="98">D202+D206</f>
        <v>667.3</v>
      </c>
      <c r="E201" s="38">
        <f t="shared" si="98"/>
        <v>651.20000000000005</v>
      </c>
      <c r="F201" s="38">
        <f t="shared" si="98"/>
        <v>651.20000000000005</v>
      </c>
    </row>
    <row r="202" spans="1:6" ht="31.2" x14ac:dyDescent="0.25">
      <c r="A202" s="161">
        <v>1240520410</v>
      </c>
      <c r="B202" s="161"/>
      <c r="C202" s="162" t="s">
        <v>228</v>
      </c>
      <c r="D202" s="38">
        <f t="shared" ref="D202:F202" si="99">D203</f>
        <v>205.8</v>
      </c>
      <c r="E202" s="38">
        <f t="shared" si="99"/>
        <v>205.8</v>
      </c>
      <c r="F202" s="38">
        <f t="shared" si="99"/>
        <v>205.8</v>
      </c>
    </row>
    <row r="203" spans="1:6" x14ac:dyDescent="0.25">
      <c r="A203" s="161">
        <v>1240520410</v>
      </c>
      <c r="B203" s="161" t="s">
        <v>70</v>
      </c>
      <c r="C203" s="162" t="s">
        <v>71</v>
      </c>
      <c r="D203" s="38">
        <f t="shared" ref="D203:F203" si="100">D204+D205</f>
        <v>205.8</v>
      </c>
      <c r="E203" s="38">
        <f t="shared" si="100"/>
        <v>205.8</v>
      </c>
      <c r="F203" s="38">
        <f t="shared" si="100"/>
        <v>205.8</v>
      </c>
    </row>
    <row r="204" spans="1:6" x14ac:dyDescent="0.25">
      <c r="A204" s="161">
        <v>1240520410</v>
      </c>
      <c r="B204" s="161">
        <v>850</v>
      </c>
      <c r="C204" s="162" t="s">
        <v>102</v>
      </c>
      <c r="D204" s="38">
        <f>' № 8  рп, кцср, квр'!E82</f>
        <v>117.2</v>
      </c>
      <c r="E204" s="38">
        <f>' № 8  рп, кцср, квр'!F82</f>
        <v>117.2</v>
      </c>
      <c r="F204" s="38">
        <f>' № 8  рп, кцср, квр'!G82</f>
        <v>117.2</v>
      </c>
    </row>
    <row r="205" spans="1:6" ht="31.2" x14ac:dyDescent="0.25">
      <c r="A205" s="161">
        <v>1240520410</v>
      </c>
      <c r="B205" s="161">
        <v>860</v>
      </c>
      <c r="C205" s="162" t="s">
        <v>255</v>
      </c>
      <c r="D205" s="38">
        <f>' № 8  рп, кцср, квр'!E60</f>
        <v>88.6</v>
      </c>
      <c r="E205" s="38">
        <f>' № 8  рп, кцср, квр'!F60</f>
        <v>88.6</v>
      </c>
      <c r="F205" s="38">
        <f>' № 8  рп, кцср, квр'!G60</f>
        <v>88.6</v>
      </c>
    </row>
    <row r="206" spans="1:6" ht="31.2" x14ac:dyDescent="0.25">
      <c r="A206" s="161">
        <v>1240520460</v>
      </c>
      <c r="B206" s="161"/>
      <c r="C206" s="162" t="s">
        <v>165</v>
      </c>
      <c r="D206" s="38">
        <f t="shared" ref="D206:F207" si="101">D207</f>
        <v>461.5</v>
      </c>
      <c r="E206" s="38">
        <f t="shared" si="101"/>
        <v>445.4</v>
      </c>
      <c r="F206" s="38">
        <f t="shared" si="101"/>
        <v>445.4</v>
      </c>
    </row>
    <row r="207" spans="1:6" ht="31.2" x14ac:dyDescent="0.25">
      <c r="A207" s="161">
        <v>1240520460</v>
      </c>
      <c r="B207" s="163" t="s">
        <v>69</v>
      </c>
      <c r="C207" s="162" t="s">
        <v>95</v>
      </c>
      <c r="D207" s="38">
        <f t="shared" si="101"/>
        <v>461.5</v>
      </c>
      <c r="E207" s="38">
        <f t="shared" si="101"/>
        <v>445.4</v>
      </c>
      <c r="F207" s="38">
        <f t="shared" si="101"/>
        <v>445.4</v>
      </c>
    </row>
    <row r="208" spans="1:6" ht="31.2" x14ac:dyDescent="0.25">
      <c r="A208" s="161">
        <v>1240520460</v>
      </c>
      <c r="B208" s="161">
        <v>240</v>
      </c>
      <c r="C208" s="162" t="s">
        <v>251</v>
      </c>
      <c r="D208" s="38">
        <f>' № 8  рп, кцср, квр'!E85</f>
        <v>461.5</v>
      </c>
      <c r="E208" s="38">
        <f>' № 8  рп, кцср, квр'!F85</f>
        <v>445.4</v>
      </c>
      <c r="F208" s="38">
        <f>' № 8  рп, кцср, квр'!G85</f>
        <v>445.4</v>
      </c>
    </row>
    <row r="209" spans="1:6" ht="31.2" x14ac:dyDescent="0.25">
      <c r="A209" s="161" t="s">
        <v>140</v>
      </c>
      <c r="B209" s="10"/>
      <c r="C209" s="50" t="s">
        <v>148</v>
      </c>
      <c r="D209" s="38">
        <f t="shared" ref="D209" si="102">D210+D213+D216+D219</f>
        <v>125.7</v>
      </c>
      <c r="E209" s="38">
        <f t="shared" ref="E209:F209" si="103">E210+E213+E216+E219</f>
        <v>125.7</v>
      </c>
      <c r="F209" s="38">
        <f t="shared" si="103"/>
        <v>125.7</v>
      </c>
    </row>
    <row r="210" spans="1:6" x14ac:dyDescent="0.25">
      <c r="A210" s="10" t="s">
        <v>220</v>
      </c>
      <c r="B210" s="11"/>
      <c r="C210" s="162" t="s">
        <v>151</v>
      </c>
      <c r="D210" s="38">
        <f t="shared" ref="D210:F211" si="104">D211</f>
        <v>52.9</v>
      </c>
      <c r="E210" s="38">
        <f t="shared" si="104"/>
        <v>52.9</v>
      </c>
      <c r="F210" s="38">
        <f t="shared" si="104"/>
        <v>52.9</v>
      </c>
    </row>
    <row r="211" spans="1:6" ht="31.2" x14ac:dyDescent="0.25">
      <c r="A211" s="10" t="s">
        <v>220</v>
      </c>
      <c r="B211" s="163" t="s">
        <v>69</v>
      </c>
      <c r="C211" s="162" t="s">
        <v>95</v>
      </c>
      <c r="D211" s="38">
        <f t="shared" si="104"/>
        <v>52.9</v>
      </c>
      <c r="E211" s="38">
        <f t="shared" si="104"/>
        <v>52.9</v>
      </c>
      <c r="F211" s="38">
        <f t="shared" si="104"/>
        <v>52.9</v>
      </c>
    </row>
    <row r="212" spans="1:6" ht="31.2" x14ac:dyDescent="0.25">
      <c r="A212" s="10" t="s">
        <v>220</v>
      </c>
      <c r="B212" s="161">
        <v>240</v>
      </c>
      <c r="C212" s="162" t="s">
        <v>251</v>
      </c>
      <c r="D212" s="38">
        <f>' № 8  рп, кцср, квр'!E434</f>
        <v>52.9</v>
      </c>
      <c r="E212" s="38">
        <f>' № 8  рп, кцср, квр'!F434</f>
        <v>52.9</v>
      </c>
      <c r="F212" s="38">
        <f>' № 8  рп, кцср, квр'!G434</f>
        <v>52.9</v>
      </c>
    </row>
    <row r="213" spans="1:6" ht="16.5" customHeight="1" x14ac:dyDescent="0.25">
      <c r="A213" s="10" t="s">
        <v>142</v>
      </c>
      <c r="B213" s="10"/>
      <c r="C213" s="162" t="s">
        <v>141</v>
      </c>
      <c r="D213" s="38">
        <f t="shared" ref="D213:F214" si="105">D214</f>
        <v>22.8</v>
      </c>
      <c r="E213" s="38">
        <f t="shared" si="105"/>
        <v>22.8</v>
      </c>
      <c r="F213" s="38">
        <f t="shared" si="105"/>
        <v>22.8</v>
      </c>
    </row>
    <row r="214" spans="1:6" ht="31.2" x14ac:dyDescent="0.25">
      <c r="A214" s="10" t="s">
        <v>142</v>
      </c>
      <c r="B214" s="163" t="s">
        <v>69</v>
      </c>
      <c r="C214" s="162" t="s">
        <v>95</v>
      </c>
      <c r="D214" s="38">
        <f t="shared" si="105"/>
        <v>22.8</v>
      </c>
      <c r="E214" s="38">
        <f t="shared" si="105"/>
        <v>22.8</v>
      </c>
      <c r="F214" s="38">
        <f t="shared" si="105"/>
        <v>22.8</v>
      </c>
    </row>
    <row r="215" spans="1:6" ht="31.2" x14ac:dyDescent="0.25">
      <c r="A215" s="10" t="s">
        <v>142</v>
      </c>
      <c r="B215" s="161">
        <v>240</v>
      </c>
      <c r="C215" s="162" t="s">
        <v>251</v>
      </c>
      <c r="D215" s="38">
        <f>' № 8  рп, кцср, квр'!E437</f>
        <v>22.8</v>
      </c>
      <c r="E215" s="38">
        <f>' № 8  рп, кцср, квр'!F437</f>
        <v>22.8</v>
      </c>
      <c r="F215" s="38">
        <f>' № 8  рп, кцср, квр'!G437</f>
        <v>22.8</v>
      </c>
    </row>
    <row r="216" spans="1:6" ht="18" customHeight="1" x14ac:dyDescent="0.25">
      <c r="A216" s="10" t="s">
        <v>144</v>
      </c>
      <c r="B216" s="10"/>
      <c r="C216" s="162" t="s">
        <v>143</v>
      </c>
      <c r="D216" s="38">
        <f t="shared" ref="D216:F216" si="106">D217</f>
        <v>14</v>
      </c>
      <c r="E216" s="38">
        <f t="shared" si="106"/>
        <v>14</v>
      </c>
      <c r="F216" s="38">
        <f t="shared" si="106"/>
        <v>14</v>
      </c>
    </row>
    <row r="217" spans="1:6" ht="31.2" x14ac:dyDescent="0.25">
      <c r="A217" s="10" t="s">
        <v>144</v>
      </c>
      <c r="B217" s="163" t="s">
        <v>69</v>
      </c>
      <c r="C217" s="162" t="s">
        <v>95</v>
      </c>
      <c r="D217" s="38">
        <f t="shared" ref="D217:F217" si="107">D218</f>
        <v>14</v>
      </c>
      <c r="E217" s="38">
        <f t="shared" si="107"/>
        <v>14</v>
      </c>
      <c r="F217" s="38">
        <f t="shared" si="107"/>
        <v>14</v>
      </c>
    </row>
    <row r="218" spans="1:6" ht="31.2" x14ac:dyDescent="0.25">
      <c r="A218" s="10" t="s">
        <v>144</v>
      </c>
      <c r="B218" s="161">
        <v>240</v>
      </c>
      <c r="C218" s="162" t="s">
        <v>251</v>
      </c>
      <c r="D218" s="38">
        <f>' № 8  рп, кцср, квр'!E440</f>
        <v>14</v>
      </c>
      <c r="E218" s="38">
        <f>' № 8  рп, кцср, квр'!F440</f>
        <v>14</v>
      </c>
      <c r="F218" s="38">
        <f>' № 8  рп, кцср, квр'!G440</f>
        <v>14</v>
      </c>
    </row>
    <row r="219" spans="1:6" x14ac:dyDescent="0.25">
      <c r="A219" s="10" t="s">
        <v>222</v>
      </c>
      <c r="B219" s="10"/>
      <c r="C219" s="162" t="s">
        <v>145</v>
      </c>
      <c r="D219" s="38">
        <f t="shared" ref="D219:F219" si="108">D220</f>
        <v>36</v>
      </c>
      <c r="E219" s="38">
        <f t="shared" si="108"/>
        <v>36</v>
      </c>
      <c r="F219" s="38">
        <f t="shared" si="108"/>
        <v>36</v>
      </c>
    </row>
    <row r="220" spans="1:6" x14ac:dyDescent="0.25">
      <c r="A220" s="10" t="s">
        <v>222</v>
      </c>
      <c r="B220" s="163" t="s">
        <v>73</v>
      </c>
      <c r="C220" s="162" t="s">
        <v>74</v>
      </c>
      <c r="D220" s="38">
        <f t="shared" ref="D220:F220" si="109">D221</f>
        <v>36</v>
      </c>
      <c r="E220" s="38">
        <f t="shared" si="109"/>
        <v>36</v>
      </c>
      <c r="F220" s="38">
        <f t="shared" si="109"/>
        <v>36</v>
      </c>
    </row>
    <row r="221" spans="1:6" x14ac:dyDescent="0.25">
      <c r="A221" s="10" t="s">
        <v>222</v>
      </c>
      <c r="B221" s="10" t="s">
        <v>146</v>
      </c>
      <c r="C221" s="162" t="s">
        <v>147</v>
      </c>
      <c r="D221" s="38">
        <f>' № 8  рп, кцср, квр'!E443</f>
        <v>36</v>
      </c>
      <c r="E221" s="38">
        <f>' № 8  рп, кцср, квр'!F443</f>
        <v>36</v>
      </c>
      <c r="F221" s="38">
        <f>' № 8  рп, кцср, квр'!G443</f>
        <v>36</v>
      </c>
    </row>
    <row r="222" spans="1:6" ht="31.2" x14ac:dyDescent="0.25">
      <c r="A222" s="161">
        <v>1260000000</v>
      </c>
      <c r="B222" s="161"/>
      <c r="C222" s="162" t="s">
        <v>315</v>
      </c>
      <c r="D222" s="38">
        <f>D223+D227</f>
        <v>15789.6</v>
      </c>
      <c r="E222" s="38">
        <f t="shared" ref="E222:F222" si="110">E223+E227</f>
        <v>15489.6</v>
      </c>
      <c r="F222" s="38">
        <f t="shared" si="110"/>
        <v>15489.6</v>
      </c>
    </row>
    <row r="223" spans="1:6" ht="31.2" x14ac:dyDescent="0.25">
      <c r="A223" s="161">
        <v>1260100000</v>
      </c>
      <c r="B223" s="161"/>
      <c r="C223" s="162" t="s">
        <v>316</v>
      </c>
      <c r="D223" s="38">
        <f t="shared" ref="D223:F225" si="111">D224</f>
        <v>15489.6</v>
      </c>
      <c r="E223" s="38">
        <f t="shared" si="111"/>
        <v>15489.6</v>
      </c>
      <c r="F223" s="38">
        <f t="shared" si="111"/>
        <v>15489.6</v>
      </c>
    </row>
    <row r="224" spans="1:6" ht="31.2" x14ac:dyDescent="0.25">
      <c r="A224" s="161">
        <v>1260120010</v>
      </c>
      <c r="B224" s="161"/>
      <c r="C224" s="162" t="s">
        <v>126</v>
      </c>
      <c r="D224" s="38">
        <f t="shared" si="111"/>
        <v>15489.6</v>
      </c>
      <c r="E224" s="38">
        <f t="shared" si="111"/>
        <v>15489.6</v>
      </c>
      <c r="F224" s="38">
        <f t="shared" si="111"/>
        <v>15489.6</v>
      </c>
    </row>
    <row r="225" spans="1:11" ht="31.2" x14ac:dyDescent="0.25">
      <c r="A225" s="161">
        <v>1260120010</v>
      </c>
      <c r="B225" s="163" t="s">
        <v>97</v>
      </c>
      <c r="C225" s="162" t="s">
        <v>98</v>
      </c>
      <c r="D225" s="38">
        <f t="shared" si="111"/>
        <v>15489.6</v>
      </c>
      <c r="E225" s="38">
        <f t="shared" si="111"/>
        <v>15489.6</v>
      </c>
      <c r="F225" s="38">
        <f t="shared" si="111"/>
        <v>15489.6</v>
      </c>
    </row>
    <row r="226" spans="1:11" x14ac:dyDescent="0.25">
      <c r="A226" s="161">
        <v>1260120010</v>
      </c>
      <c r="B226" s="161">
        <v>610</v>
      </c>
      <c r="C226" s="162" t="s">
        <v>106</v>
      </c>
      <c r="D226" s="38">
        <f>' № 8  рп, кцср, квр'!E601</f>
        <v>15489.6</v>
      </c>
      <c r="E226" s="38">
        <f>' № 8  рп, кцср, квр'!F601</f>
        <v>15489.6</v>
      </c>
      <c r="F226" s="38">
        <f>' № 8  рп, кцср, квр'!G601</f>
        <v>15489.6</v>
      </c>
    </row>
    <row r="227" spans="1:11" ht="62.4" x14ac:dyDescent="0.25">
      <c r="A227" s="161">
        <v>1260500000</v>
      </c>
      <c r="B227" s="161"/>
      <c r="C227" s="162" t="s">
        <v>657</v>
      </c>
      <c r="D227" s="38">
        <f>D228</f>
        <v>300</v>
      </c>
      <c r="E227" s="38">
        <f t="shared" ref="E227:F229" si="112">E228</f>
        <v>0</v>
      </c>
      <c r="F227" s="38">
        <f t="shared" si="112"/>
        <v>0</v>
      </c>
    </row>
    <row r="228" spans="1:11" ht="31.2" x14ac:dyDescent="0.25">
      <c r="A228" s="161">
        <v>1260520020</v>
      </c>
      <c r="B228" s="161"/>
      <c r="C228" s="162" t="s">
        <v>658</v>
      </c>
      <c r="D228" s="38">
        <f>D229</f>
        <v>300</v>
      </c>
      <c r="E228" s="38">
        <f t="shared" si="112"/>
        <v>0</v>
      </c>
      <c r="F228" s="38">
        <f t="shared" si="112"/>
        <v>0</v>
      </c>
    </row>
    <row r="229" spans="1:11" ht="31.2" x14ac:dyDescent="0.25">
      <c r="A229" s="161">
        <v>1260520020</v>
      </c>
      <c r="B229" s="163" t="s">
        <v>97</v>
      </c>
      <c r="C229" s="162" t="s">
        <v>98</v>
      </c>
      <c r="D229" s="38">
        <f>D230</f>
        <v>300</v>
      </c>
      <c r="E229" s="38">
        <f t="shared" si="112"/>
        <v>0</v>
      </c>
      <c r="F229" s="38">
        <f t="shared" si="112"/>
        <v>0</v>
      </c>
    </row>
    <row r="230" spans="1:11" x14ac:dyDescent="0.25">
      <c r="A230" s="161">
        <v>1260520020</v>
      </c>
      <c r="B230" s="161">
        <v>610</v>
      </c>
      <c r="C230" s="162" t="s">
        <v>106</v>
      </c>
      <c r="D230" s="38">
        <f>' № 8  рп, кцср, квр'!E605</f>
        <v>300</v>
      </c>
      <c r="E230" s="38">
        <f>' № 8  рп, кцср, квр'!F605</f>
        <v>0</v>
      </c>
      <c r="F230" s="38">
        <f>' № 8  рп, кцср, квр'!G605</f>
        <v>0</v>
      </c>
    </row>
    <row r="231" spans="1:11" ht="46.8" x14ac:dyDescent="0.25">
      <c r="A231" s="29">
        <v>1300000000</v>
      </c>
      <c r="B231" s="16"/>
      <c r="C231" s="46" t="s">
        <v>198</v>
      </c>
      <c r="D231" s="37">
        <f>D232+D240+D264</f>
        <v>37141.200000000004</v>
      </c>
      <c r="E231" s="37">
        <f>E232+E240+E264</f>
        <v>10633.599999999999</v>
      </c>
      <c r="F231" s="37">
        <f>F232+F240+F264</f>
        <v>12021.7</v>
      </c>
    </row>
    <row r="232" spans="1:11" ht="46.8" x14ac:dyDescent="0.25">
      <c r="A232" s="163">
        <v>1310000000</v>
      </c>
      <c r="B232" s="161"/>
      <c r="C232" s="162" t="s">
        <v>238</v>
      </c>
      <c r="D232" s="38">
        <f>D233</f>
        <v>15400.6</v>
      </c>
      <c r="E232" s="38">
        <f t="shared" ref="E232:F232" si="113">E233</f>
        <v>0</v>
      </c>
      <c r="F232" s="38">
        <f t="shared" si="113"/>
        <v>0</v>
      </c>
    </row>
    <row r="233" spans="1:11" ht="46.8" x14ac:dyDescent="0.25">
      <c r="A233" s="163" t="s">
        <v>268</v>
      </c>
      <c r="B233" s="25"/>
      <c r="C233" s="162" t="s">
        <v>267</v>
      </c>
      <c r="D233" s="38">
        <f>D237+D234</f>
        <v>15400.6</v>
      </c>
      <c r="E233" s="38">
        <f t="shared" ref="E233:F233" si="114">E237+E234</f>
        <v>0</v>
      </c>
      <c r="F233" s="38">
        <f t="shared" si="114"/>
        <v>0</v>
      </c>
      <c r="K233" s="106"/>
    </row>
    <row r="234" spans="1:11" x14ac:dyDescent="0.3">
      <c r="A234" s="161" t="s">
        <v>277</v>
      </c>
      <c r="B234" s="161"/>
      <c r="C234" s="64" t="s">
        <v>272</v>
      </c>
      <c r="D234" s="38">
        <f>D235</f>
        <v>801</v>
      </c>
      <c r="E234" s="38">
        <f t="shared" ref="E234:F235" si="115">E235</f>
        <v>0</v>
      </c>
      <c r="F234" s="38">
        <f t="shared" si="115"/>
        <v>0</v>
      </c>
    </row>
    <row r="235" spans="1:11" ht="31.2" x14ac:dyDescent="0.25">
      <c r="A235" s="161" t="s">
        <v>277</v>
      </c>
      <c r="B235" s="163" t="s">
        <v>69</v>
      </c>
      <c r="C235" s="57" t="s">
        <v>95</v>
      </c>
      <c r="D235" s="38">
        <f>D236</f>
        <v>801</v>
      </c>
      <c r="E235" s="38">
        <f t="shared" si="115"/>
        <v>0</v>
      </c>
      <c r="F235" s="38">
        <f t="shared" si="115"/>
        <v>0</v>
      </c>
    </row>
    <row r="236" spans="1:11" ht="31.2" x14ac:dyDescent="0.25">
      <c r="A236" s="161" t="s">
        <v>277</v>
      </c>
      <c r="B236" s="161">
        <v>240</v>
      </c>
      <c r="C236" s="57" t="s">
        <v>251</v>
      </c>
      <c r="D236" s="38">
        <f>' № 8  рп, кцср, квр'!E260</f>
        <v>801</v>
      </c>
      <c r="E236" s="38">
        <f>' № 8  рп, кцср, квр'!F260</f>
        <v>0</v>
      </c>
      <c r="F236" s="38">
        <f>' № 8  рп, кцср, квр'!G260</f>
        <v>0</v>
      </c>
    </row>
    <row r="237" spans="1:11" x14ac:dyDescent="0.25">
      <c r="A237" s="163" t="s">
        <v>269</v>
      </c>
      <c r="B237" s="161"/>
      <c r="C237" s="107" t="s">
        <v>247</v>
      </c>
      <c r="D237" s="38">
        <f>D238</f>
        <v>14599.6</v>
      </c>
      <c r="E237" s="38">
        <f t="shared" ref="E237:F238" si="116">E238</f>
        <v>0</v>
      </c>
      <c r="F237" s="38">
        <f t="shared" si="116"/>
        <v>0</v>
      </c>
    </row>
    <row r="238" spans="1:11" ht="31.2" x14ac:dyDescent="0.25">
      <c r="A238" s="163" t="s">
        <v>269</v>
      </c>
      <c r="B238" s="163" t="s">
        <v>69</v>
      </c>
      <c r="C238" s="162" t="s">
        <v>95</v>
      </c>
      <c r="D238" s="38">
        <f>D239</f>
        <v>14599.6</v>
      </c>
      <c r="E238" s="38">
        <f t="shared" si="116"/>
        <v>0</v>
      </c>
      <c r="F238" s="38">
        <f t="shared" si="116"/>
        <v>0</v>
      </c>
    </row>
    <row r="239" spans="1:11" ht="31.2" x14ac:dyDescent="0.25">
      <c r="A239" s="163" t="s">
        <v>269</v>
      </c>
      <c r="B239" s="161">
        <v>240</v>
      </c>
      <c r="C239" s="162" t="s">
        <v>251</v>
      </c>
      <c r="D239" s="38">
        <f>' № 8  рп, кцср, квр'!E263</f>
        <v>14599.6</v>
      </c>
      <c r="E239" s="38">
        <f>' № 8  рп, кцср, квр'!F263</f>
        <v>0</v>
      </c>
      <c r="F239" s="38">
        <v>0</v>
      </c>
    </row>
    <row r="240" spans="1:11" x14ac:dyDescent="0.25">
      <c r="A240" s="163">
        <v>1320000000</v>
      </c>
      <c r="B240" s="161"/>
      <c r="C240" s="162" t="s">
        <v>203</v>
      </c>
      <c r="D240" s="38">
        <f>D245+D241</f>
        <v>21460.7</v>
      </c>
      <c r="E240" s="38">
        <f t="shared" ref="E240:F240" si="117">E245+E241</f>
        <v>10353.699999999999</v>
      </c>
      <c r="F240" s="38">
        <f t="shared" si="117"/>
        <v>11741.800000000001</v>
      </c>
    </row>
    <row r="241" spans="1:6" ht="31.2" x14ac:dyDescent="0.25">
      <c r="A241" s="163">
        <v>1320100000</v>
      </c>
      <c r="B241" s="161"/>
      <c r="C241" s="162" t="s">
        <v>362</v>
      </c>
      <c r="D241" s="38">
        <f>D242</f>
        <v>501.6</v>
      </c>
      <c r="E241" s="38">
        <f t="shared" ref="E241:F243" si="118">E242</f>
        <v>0</v>
      </c>
      <c r="F241" s="38">
        <f t="shared" si="118"/>
        <v>0</v>
      </c>
    </row>
    <row r="242" spans="1:6" ht="31.2" x14ac:dyDescent="0.25">
      <c r="A242" s="161" t="s">
        <v>670</v>
      </c>
      <c r="B242" s="161"/>
      <c r="C242" s="107" t="s">
        <v>363</v>
      </c>
      <c r="D242" s="38">
        <f>D243</f>
        <v>501.6</v>
      </c>
      <c r="E242" s="38">
        <f t="shared" si="118"/>
        <v>0</v>
      </c>
      <c r="F242" s="38">
        <f t="shared" si="118"/>
        <v>0</v>
      </c>
    </row>
    <row r="243" spans="1:6" ht="31.2" x14ac:dyDescent="0.25">
      <c r="A243" s="161" t="s">
        <v>670</v>
      </c>
      <c r="B243" s="163" t="s">
        <v>69</v>
      </c>
      <c r="C243" s="162" t="s">
        <v>95</v>
      </c>
      <c r="D243" s="38">
        <f>D244</f>
        <v>501.6</v>
      </c>
      <c r="E243" s="38">
        <f t="shared" si="118"/>
        <v>0</v>
      </c>
      <c r="F243" s="38">
        <f t="shared" si="118"/>
        <v>0</v>
      </c>
    </row>
    <row r="244" spans="1:6" ht="31.2" x14ac:dyDescent="0.25">
      <c r="A244" s="161" t="s">
        <v>670</v>
      </c>
      <c r="B244" s="161">
        <v>240</v>
      </c>
      <c r="C244" s="162" t="s">
        <v>251</v>
      </c>
      <c r="D244" s="38">
        <f>' № 8  рп, кцср, квр'!E268</f>
        <v>501.6</v>
      </c>
      <c r="E244" s="38">
        <f>' № 8  рп, кцср, квр'!F268</f>
        <v>0</v>
      </c>
      <c r="F244" s="38">
        <f>' № 8  рп, кцср, квр'!G268</f>
        <v>0</v>
      </c>
    </row>
    <row r="245" spans="1:6" x14ac:dyDescent="0.25">
      <c r="A245" s="163">
        <v>1320200000</v>
      </c>
      <c r="B245" s="161"/>
      <c r="C245" s="162" t="s">
        <v>132</v>
      </c>
      <c r="D245" s="38">
        <f>D246+D249+D252+D255+D261+D258</f>
        <v>20959.100000000002</v>
      </c>
      <c r="E245" s="38">
        <f t="shared" ref="E245:F245" si="119">E246+E249+E252+E255+E261+E258</f>
        <v>10353.699999999999</v>
      </c>
      <c r="F245" s="38">
        <f t="shared" si="119"/>
        <v>11741.800000000001</v>
      </c>
    </row>
    <row r="246" spans="1:6" x14ac:dyDescent="0.25">
      <c r="A246" s="161">
        <v>1320220050</v>
      </c>
      <c r="B246" s="161"/>
      <c r="C246" s="162" t="s">
        <v>133</v>
      </c>
      <c r="D246" s="38">
        <f>D247</f>
        <v>17478.5</v>
      </c>
      <c r="E246" s="38">
        <f t="shared" ref="E246:F247" si="120">E247</f>
        <v>7073.1</v>
      </c>
      <c r="F246" s="38">
        <f t="shared" si="120"/>
        <v>9527.6</v>
      </c>
    </row>
    <row r="247" spans="1:6" ht="31.2" x14ac:dyDescent="0.25">
      <c r="A247" s="161">
        <v>1320220050</v>
      </c>
      <c r="B247" s="163" t="s">
        <v>69</v>
      </c>
      <c r="C247" s="162" t="s">
        <v>95</v>
      </c>
      <c r="D247" s="38">
        <f>D248</f>
        <v>17478.5</v>
      </c>
      <c r="E247" s="38">
        <f t="shared" si="120"/>
        <v>7073.1</v>
      </c>
      <c r="F247" s="38">
        <f t="shared" si="120"/>
        <v>9527.6</v>
      </c>
    </row>
    <row r="248" spans="1:6" ht="31.2" x14ac:dyDescent="0.25">
      <c r="A248" s="161">
        <v>1320220050</v>
      </c>
      <c r="B248" s="161">
        <v>240</v>
      </c>
      <c r="C248" s="162" t="s">
        <v>251</v>
      </c>
      <c r="D248" s="38">
        <f>' № 8  рп, кцср, квр'!E272</f>
        <v>17478.5</v>
      </c>
      <c r="E248" s="38">
        <f>' № 8  рп, кцср, квр'!F272</f>
        <v>7073.1</v>
      </c>
      <c r="F248" s="38">
        <f>' № 8  рп, кцср, квр'!G272</f>
        <v>9527.6</v>
      </c>
    </row>
    <row r="249" spans="1:6" x14ac:dyDescent="0.25">
      <c r="A249" s="161">
        <v>1320220060</v>
      </c>
      <c r="B249" s="161"/>
      <c r="C249" s="162" t="s">
        <v>134</v>
      </c>
      <c r="D249" s="38">
        <f>D250</f>
        <v>1066.4000000000001</v>
      </c>
      <c r="E249" s="38">
        <f t="shared" ref="E249:F250" si="121">E250</f>
        <v>1066.4000000000001</v>
      </c>
      <c r="F249" s="38">
        <f t="shared" si="121"/>
        <v>0</v>
      </c>
    </row>
    <row r="250" spans="1:6" ht="31.2" x14ac:dyDescent="0.25">
      <c r="A250" s="161">
        <v>1320220060</v>
      </c>
      <c r="B250" s="163" t="s">
        <v>69</v>
      </c>
      <c r="C250" s="162" t="s">
        <v>95</v>
      </c>
      <c r="D250" s="38">
        <f>D251</f>
        <v>1066.4000000000001</v>
      </c>
      <c r="E250" s="38">
        <f t="shared" si="121"/>
        <v>1066.4000000000001</v>
      </c>
      <c r="F250" s="38">
        <f t="shared" si="121"/>
        <v>0</v>
      </c>
    </row>
    <row r="251" spans="1:6" ht="31.2" x14ac:dyDescent="0.25">
      <c r="A251" s="161">
        <v>1320220060</v>
      </c>
      <c r="B251" s="161">
        <v>240</v>
      </c>
      <c r="C251" s="162" t="s">
        <v>251</v>
      </c>
      <c r="D251" s="38">
        <f>' № 8  рп, кцср, квр'!E275</f>
        <v>1066.4000000000001</v>
      </c>
      <c r="E251" s="38">
        <f>' № 8  рп, кцср, квр'!F275</f>
        <v>1066.4000000000001</v>
      </c>
      <c r="F251" s="38">
        <f>' № 8  рп, кцср, квр'!G275</f>
        <v>0</v>
      </c>
    </row>
    <row r="252" spans="1:6" x14ac:dyDescent="0.25">
      <c r="A252" s="161">
        <v>1320220070</v>
      </c>
      <c r="B252" s="161"/>
      <c r="C252" s="162" t="s">
        <v>135</v>
      </c>
      <c r="D252" s="38">
        <f>D253</f>
        <v>2068.3000000000002</v>
      </c>
      <c r="E252" s="38">
        <f t="shared" ref="E252:F253" si="122">E253</f>
        <v>2068.3000000000002</v>
      </c>
      <c r="F252" s="38">
        <f t="shared" si="122"/>
        <v>2068.3000000000002</v>
      </c>
    </row>
    <row r="253" spans="1:6" ht="31.2" x14ac:dyDescent="0.25">
      <c r="A253" s="161">
        <v>1320220070</v>
      </c>
      <c r="B253" s="163" t="s">
        <v>69</v>
      </c>
      <c r="C253" s="162" t="s">
        <v>95</v>
      </c>
      <c r="D253" s="38">
        <f>D254</f>
        <v>2068.3000000000002</v>
      </c>
      <c r="E253" s="38">
        <f t="shared" si="122"/>
        <v>2068.3000000000002</v>
      </c>
      <c r="F253" s="38">
        <f t="shared" si="122"/>
        <v>2068.3000000000002</v>
      </c>
    </row>
    <row r="254" spans="1:6" ht="31.2" x14ac:dyDescent="0.25">
      <c r="A254" s="161">
        <v>1320220070</v>
      </c>
      <c r="B254" s="161">
        <v>240</v>
      </c>
      <c r="C254" s="162" t="s">
        <v>251</v>
      </c>
      <c r="D254" s="38">
        <f>' № 8  рп, кцср, квр'!E278</f>
        <v>2068.3000000000002</v>
      </c>
      <c r="E254" s="38">
        <f>' № 8  рп, кцср, квр'!F278</f>
        <v>2068.3000000000002</v>
      </c>
      <c r="F254" s="38">
        <f>' № 8  рп, кцср, квр'!G278</f>
        <v>2068.3000000000002</v>
      </c>
    </row>
    <row r="255" spans="1:6" x14ac:dyDescent="0.25">
      <c r="A255" s="161">
        <v>1320220080</v>
      </c>
      <c r="B255" s="161"/>
      <c r="C255" s="162" t="s">
        <v>136</v>
      </c>
      <c r="D255" s="38">
        <f>D256</f>
        <v>145.9</v>
      </c>
      <c r="E255" s="38">
        <f t="shared" ref="E255:F256" si="123">E256</f>
        <v>145.9</v>
      </c>
      <c r="F255" s="38">
        <f t="shared" si="123"/>
        <v>145.9</v>
      </c>
    </row>
    <row r="256" spans="1:6" ht="31.2" x14ac:dyDescent="0.25">
      <c r="A256" s="161">
        <v>1320220080</v>
      </c>
      <c r="B256" s="163" t="s">
        <v>69</v>
      </c>
      <c r="C256" s="162" t="s">
        <v>95</v>
      </c>
      <c r="D256" s="38">
        <f>D257</f>
        <v>145.9</v>
      </c>
      <c r="E256" s="38">
        <f t="shared" si="123"/>
        <v>145.9</v>
      </c>
      <c r="F256" s="38">
        <f t="shared" si="123"/>
        <v>145.9</v>
      </c>
    </row>
    <row r="257" spans="1:6" ht="31.2" x14ac:dyDescent="0.25">
      <c r="A257" s="161">
        <v>1320220080</v>
      </c>
      <c r="B257" s="161">
        <v>240</v>
      </c>
      <c r="C257" s="162" t="s">
        <v>251</v>
      </c>
      <c r="D257" s="38">
        <f>' № 8  рп, кцср, квр'!E281</f>
        <v>145.9</v>
      </c>
      <c r="E257" s="38">
        <f>' № 8  рп, кцср, квр'!F281</f>
        <v>145.9</v>
      </c>
      <c r="F257" s="38">
        <f>' № 8  рп, кцср, квр'!G281</f>
        <v>145.9</v>
      </c>
    </row>
    <row r="258" spans="1:6" x14ac:dyDescent="0.25">
      <c r="A258" s="161">
        <v>1320220280</v>
      </c>
      <c r="B258" s="161"/>
      <c r="C258" s="162" t="s">
        <v>659</v>
      </c>
      <c r="D258" s="38">
        <f>D259</f>
        <v>129.69999999999999</v>
      </c>
      <c r="E258" s="38">
        <f t="shared" ref="E258:F259" si="124">E259</f>
        <v>0</v>
      </c>
      <c r="F258" s="38">
        <f t="shared" si="124"/>
        <v>0</v>
      </c>
    </row>
    <row r="259" spans="1:6" ht="31.2" x14ac:dyDescent="0.25">
      <c r="A259" s="161">
        <v>1320220280</v>
      </c>
      <c r="B259" s="163" t="s">
        <v>69</v>
      </c>
      <c r="C259" s="162" t="s">
        <v>95</v>
      </c>
      <c r="D259" s="38">
        <f>D260</f>
        <v>129.69999999999999</v>
      </c>
      <c r="E259" s="38">
        <f t="shared" si="124"/>
        <v>0</v>
      </c>
      <c r="F259" s="38">
        <f t="shared" si="124"/>
        <v>0</v>
      </c>
    </row>
    <row r="260" spans="1:6" ht="31.2" x14ac:dyDescent="0.25">
      <c r="A260" s="161">
        <v>1320220280</v>
      </c>
      <c r="B260" s="161">
        <v>240</v>
      </c>
      <c r="C260" s="162" t="s">
        <v>251</v>
      </c>
      <c r="D260" s="38">
        <f>' № 8  рп, кцср, квр'!E284</f>
        <v>129.69999999999999</v>
      </c>
      <c r="E260" s="38">
        <f>' № 8  рп, кцср, квр'!F284</f>
        <v>0</v>
      </c>
      <c r="F260" s="38">
        <f>' № 8  рп, кцср, квр'!G284</f>
        <v>0</v>
      </c>
    </row>
    <row r="261" spans="1:6" x14ac:dyDescent="0.25">
      <c r="A261" s="161" t="s">
        <v>678</v>
      </c>
      <c r="B261" s="161"/>
      <c r="C261" s="162" t="s">
        <v>679</v>
      </c>
      <c r="D261" s="38">
        <f>D262</f>
        <v>70.300000000000011</v>
      </c>
      <c r="E261" s="38">
        <f t="shared" ref="E261:F262" si="125">E262</f>
        <v>0</v>
      </c>
      <c r="F261" s="38">
        <f t="shared" si="125"/>
        <v>0</v>
      </c>
    </row>
    <row r="262" spans="1:6" ht="31.2" x14ac:dyDescent="0.25">
      <c r="A262" s="161" t="s">
        <v>678</v>
      </c>
      <c r="B262" s="163" t="s">
        <v>69</v>
      </c>
      <c r="C262" s="162" t="s">
        <v>95</v>
      </c>
      <c r="D262" s="38">
        <f>D263</f>
        <v>70.300000000000011</v>
      </c>
      <c r="E262" s="38">
        <f t="shared" si="125"/>
        <v>0</v>
      </c>
      <c r="F262" s="38">
        <f t="shared" si="125"/>
        <v>0</v>
      </c>
    </row>
    <row r="263" spans="1:6" ht="31.2" x14ac:dyDescent="0.25">
      <c r="A263" s="161" t="s">
        <v>678</v>
      </c>
      <c r="B263" s="161">
        <v>240</v>
      </c>
      <c r="C263" s="162" t="s">
        <v>251</v>
      </c>
      <c r="D263" s="38">
        <f>' № 8  рп, кцср, квр'!E287</f>
        <v>70.300000000000011</v>
      </c>
      <c r="E263" s="38">
        <f>' № 8  рп, кцср, квр'!F287</f>
        <v>0</v>
      </c>
      <c r="F263" s="38">
        <f>' № 8  рп, кцср, квр'!G287</f>
        <v>0</v>
      </c>
    </row>
    <row r="264" spans="1:6" x14ac:dyDescent="0.25">
      <c r="A264" s="163">
        <v>1330000000</v>
      </c>
      <c r="B264" s="161"/>
      <c r="C264" s="162" t="s">
        <v>127</v>
      </c>
      <c r="D264" s="38">
        <f>D265</f>
        <v>279.89999999999998</v>
      </c>
      <c r="E264" s="38">
        <f t="shared" ref="E264:F265" si="126">E265</f>
        <v>279.89999999999998</v>
      </c>
      <c r="F264" s="38">
        <f t="shared" si="126"/>
        <v>279.89999999999998</v>
      </c>
    </row>
    <row r="265" spans="1:6" ht="46.8" x14ac:dyDescent="0.25">
      <c r="A265" s="163">
        <v>1330200000</v>
      </c>
      <c r="B265" s="161"/>
      <c r="C265" s="162" t="s">
        <v>239</v>
      </c>
      <c r="D265" s="38">
        <f>D266</f>
        <v>279.89999999999998</v>
      </c>
      <c r="E265" s="38">
        <f t="shared" si="126"/>
        <v>279.89999999999998</v>
      </c>
      <c r="F265" s="38">
        <f t="shared" si="126"/>
        <v>279.89999999999998</v>
      </c>
    </row>
    <row r="266" spans="1:6" x14ac:dyDescent="0.25">
      <c r="A266" s="163">
        <v>1330220090</v>
      </c>
      <c r="B266" s="161"/>
      <c r="C266" s="162" t="s">
        <v>137</v>
      </c>
      <c r="D266" s="38">
        <f>D267</f>
        <v>279.89999999999998</v>
      </c>
      <c r="E266" s="38">
        <f t="shared" ref="E266:F267" si="127">E267</f>
        <v>279.89999999999998</v>
      </c>
      <c r="F266" s="38">
        <f t="shared" si="127"/>
        <v>279.89999999999998</v>
      </c>
    </row>
    <row r="267" spans="1:6" ht="31.2" x14ac:dyDescent="0.25">
      <c r="A267" s="163">
        <v>1330220090</v>
      </c>
      <c r="B267" s="163" t="s">
        <v>69</v>
      </c>
      <c r="C267" s="162" t="s">
        <v>95</v>
      </c>
      <c r="D267" s="38">
        <f>D268</f>
        <v>279.89999999999998</v>
      </c>
      <c r="E267" s="38">
        <f t="shared" si="127"/>
        <v>279.89999999999998</v>
      </c>
      <c r="F267" s="38">
        <f t="shared" si="127"/>
        <v>279.89999999999998</v>
      </c>
    </row>
    <row r="268" spans="1:6" ht="31.2" x14ac:dyDescent="0.25">
      <c r="A268" s="163">
        <v>1330220090</v>
      </c>
      <c r="B268" s="161">
        <v>240</v>
      </c>
      <c r="C268" s="162" t="s">
        <v>251</v>
      </c>
      <c r="D268" s="38">
        <f>' № 8  рп, кцср, квр'!E292</f>
        <v>279.89999999999998</v>
      </c>
      <c r="E268" s="38">
        <f>' № 8  рп, кцср, квр'!F292</f>
        <v>279.89999999999998</v>
      </c>
      <c r="F268" s="38">
        <f>' № 8  рп, кцср, квр'!G292</f>
        <v>279.89999999999998</v>
      </c>
    </row>
    <row r="269" spans="1:6" ht="46.8" x14ac:dyDescent="0.25">
      <c r="A269" s="29">
        <v>1400000000</v>
      </c>
      <c r="B269" s="161"/>
      <c r="C269" s="46" t="s">
        <v>199</v>
      </c>
      <c r="D269" s="37">
        <f>D270+D295+D310</f>
        <v>112364.40000000001</v>
      </c>
      <c r="E269" s="37">
        <f>E270+E295+E310</f>
        <v>99954.10000000002</v>
      </c>
      <c r="F269" s="37">
        <f>F270+F295+F310</f>
        <v>82380.3</v>
      </c>
    </row>
    <row r="270" spans="1:6" x14ac:dyDescent="0.25">
      <c r="A270" s="163">
        <v>1410000000</v>
      </c>
      <c r="B270" s="161"/>
      <c r="C270" s="162" t="s">
        <v>128</v>
      </c>
      <c r="D270" s="38">
        <f>D271+D275+D285</f>
        <v>98111.3</v>
      </c>
      <c r="E270" s="38">
        <f t="shared" ref="E270:F270" si="128">E271+E275+E285</f>
        <v>93289.000000000015</v>
      </c>
      <c r="F270" s="38">
        <f t="shared" si="128"/>
        <v>75721.3</v>
      </c>
    </row>
    <row r="271" spans="1:6" x14ac:dyDescent="0.25">
      <c r="A271" s="163">
        <v>1410100000</v>
      </c>
      <c r="B271" s="25"/>
      <c r="C271" s="162" t="s">
        <v>200</v>
      </c>
      <c r="D271" s="38">
        <f>D272</f>
        <v>28888.9</v>
      </c>
      <c r="E271" s="38">
        <f t="shared" ref="E271:F273" si="129">E272</f>
        <v>27934.799999999999</v>
      </c>
      <c r="F271" s="38">
        <f t="shared" si="129"/>
        <v>21147.4</v>
      </c>
    </row>
    <row r="272" spans="1:6" ht="31.2" x14ac:dyDescent="0.25">
      <c r="A272" s="161">
        <v>1410120100</v>
      </c>
      <c r="B272" s="161"/>
      <c r="C272" s="162" t="s">
        <v>129</v>
      </c>
      <c r="D272" s="38">
        <f>D273</f>
        <v>28888.9</v>
      </c>
      <c r="E272" s="38">
        <f t="shared" si="129"/>
        <v>27934.799999999999</v>
      </c>
      <c r="F272" s="38">
        <f t="shared" si="129"/>
        <v>21147.4</v>
      </c>
    </row>
    <row r="273" spans="1:6" ht="31.2" x14ac:dyDescent="0.25">
      <c r="A273" s="161">
        <v>1410120100</v>
      </c>
      <c r="B273" s="163" t="s">
        <v>69</v>
      </c>
      <c r="C273" s="162" t="s">
        <v>95</v>
      </c>
      <c r="D273" s="38">
        <f>D274</f>
        <v>28888.9</v>
      </c>
      <c r="E273" s="38">
        <f t="shared" si="129"/>
        <v>27934.799999999999</v>
      </c>
      <c r="F273" s="38">
        <f t="shared" si="129"/>
        <v>21147.4</v>
      </c>
    </row>
    <row r="274" spans="1:6" ht="31.2" x14ac:dyDescent="0.25">
      <c r="A274" s="161">
        <v>1410120100</v>
      </c>
      <c r="B274" s="161">
        <v>240</v>
      </c>
      <c r="C274" s="162" t="s">
        <v>251</v>
      </c>
      <c r="D274" s="38">
        <f>' № 8  рп, кцср, квр'!E172</f>
        <v>28888.9</v>
      </c>
      <c r="E274" s="38">
        <f>' № 8  рп, кцср, квр'!F172</f>
        <v>27934.799999999999</v>
      </c>
      <c r="F274" s="38">
        <f>' № 8  рп, кцср, квр'!G172</f>
        <v>21147.4</v>
      </c>
    </row>
    <row r="275" spans="1:6" ht="46.8" x14ac:dyDescent="0.25">
      <c r="A275" s="163">
        <v>1410200000</v>
      </c>
      <c r="B275" s="161"/>
      <c r="C275" s="162" t="s">
        <v>201</v>
      </c>
      <c r="D275" s="38">
        <f>D279+D276+D282</f>
        <v>59328.2</v>
      </c>
      <c r="E275" s="38">
        <f t="shared" ref="E275:F275" si="130">E279+E276+E282</f>
        <v>58311.600000000006</v>
      </c>
      <c r="F275" s="38">
        <f t="shared" si="130"/>
        <v>48981.7</v>
      </c>
    </row>
    <row r="276" spans="1:6" ht="31.2" x14ac:dyDescent="0.25">
      <c r="A276" s="161">
        <v>1410211050</v>
      </c>
      <c r="B276" s="161"/>
      <c r="C276" s="162" t="s">
        <v>286</v>
      </c>
      <c r="D276" s="38">
        <f>D277</f>
        <v>46381.1</v>
      </c>
      <c r="E276" s="38">
        <f t="shared" ref="E276:F277" si="131">E277</f>
        <v>46649.3</v>
      </c>
      <c r="F276" s="38">
        <f t="shared" si="131"/>
        <v>48981.7</v>
      </c>
    </row>
    <row r="277" spans="1:6" ht="31.2" x14ac:dyDescent="0.25">
      <c r="A277" s="161">
        <v>1410211050</v>
      </c>
      <c r="B277" s="163" t="s">
        <v>69</v>
      </c>
      <c r="C277" s="162" t="s">
        <v>95</v>
      </c>
      <c r="D277" s="38">
        <f>D278</f>
        <v>46381.1</v>
      </c>
      <c r="E277" s="38">
        <f t="shared" si="131"/>
        <v>46649.3</v>
      </c>
      <c r="F277" s="38">
        <f t="shared" si="131"/>
        <v>48981.7</v>
      </c>
    </row>
    <row r="278" spans="1:6" ht="31.2" x14ac:dyDescent="0.25">
      <c r="A278" s="161">
        <v>1410211050</v>
      </c>
      <c r="B278" s="161">
        <v>240</v>
      </c>
      <c r="C278" s="162" t="s">
        <v>251</v>
      </c>
      <c r="D278" s="38">
        <f>' № 8  рп, кцср, квр'!E176</f>
        <v>46381.1</v>
      </c>
      <c r="E278" s="38">
        <f>' № 8  рп, кцср, квр'!F176</f>
        <v>46649.3</v>
      </c>
      <c r="F278" s="38">
        <f>' № 8  рп, кцср, квр'!G176</f>
        <v>48981.7</v>
      </c>
    </row>
    <row r="279" spans="1:6" x14ac:dyDescent="0.25">
      <c r="A279" s="161">
        <v>1410220110</v>
      </c>
      <c r="B279" s="161"/>
      <c r="C279" s="57" t="s">
        <v>273</v>
      </c>
      <c r="D279" s="38">
        <f>D280</f>
        <v>1351.8</v>
      </c>
      <c r="E279" s="38">
        <f t="shared" ref="E279:F280" si="132">E280</f>
        <v>0</v>
      </c>
      <c r="F279" s="38">
        <f t="shared" si="132"/>
        <v>0</v>
      </c>
    </row>
    <row r="280" spans="1:6" ht="31.2" x14ac:dyDescent="0.25">
      <c r="A280" s="161">
        <v>1410220110</v>
      </c>
      <c r="B280" s="163" t="s">
        <v>69</v>
      </c>
      <c r="C280" s="57" t="s">
        <v>95</v>
      </c>
      <c r="D280" s="38">
        <f>D281</f>
        <v>1351.8</v>
      </c>
      <c r="E280" s="38">
        <f t="shared" si="132"/>
        <v>0</v>
      </c>
      <c r="F280" s="38">
        <f t="shared" si="132"/>
        <v>0</v>
      </c>
    </row>
    <row r="281" spans="1:6" ht="31.2" x14ac:dyDescent="0.25">
      <c r="A281" s="161">
        <v>1410220110</v>
      </c>
      <c r="B281" s="161">
        <v>240</v>
      </c>
      <c r="C281" s="57" t="s">
        <v>251</v>
      </c>
      <c r="D281" s="38">
        <f>' № 8  рп, кцср, квр'!E179</f>
        <v>1351.8</v>
      </c>
      <c r="E281" s="38">
        <f>' № 8  рп, кцср, квр'!F179</f>
        <v>0</v>
      </c>
      <c r="F281" s="38">
        <f>' № 8  рп, кцср, квр'!G179</f>
        <v>0</v>
      </c>
    </row>
    <row r="282" spans="1:6" ht="31.2" x14ac:dyDescent="0.25">
      <c r="A282" s="161" t="s">
        <v>310</v>
      </c>
      <c r="B282" s="161"/>
      <c r="C282" s="162" t="s">
        <v>311</v>
      </c>
      <c r="D282" s="38">
        <f>D283</f>
        <v>11595.3</v>
      </c>
      <c r="E282" s="38">
        <f t="shared" ref="E282:F283" si="133">E283</f>
        <v>11662.3</v>
      </c>
      <c r="F282" s="38">
        <f t="shared" si="133"/>
        <v>0</v>
      </c>
    </row>
    <row r="283" spans="1:6" ht="31.2" x14ac:dyDescent="0.25">
      <c r="A283" s="161" t="s">
        <v>310</v>
      </c>
      <c r="B283" s="163" t="s">
        <v>69</v>
      </c>
      <c r="C283" s="162" t="s">
        <v>95</v>
      </c>
      <c r="D283" s="38">
        <f>D284</f>
        <v>11595.3</v>
      </c>
      <c r="E283" s="38">
        <f t="shared" si="133"/>
        <v>11662.3</v>
      </c>
      <c r="F283" s="38">
        <f t="shared" si="133"/>
        <v>0</v>
      </c>
    </row>
    <row r="284" spans="1:6" ht="31.2" x14ac:dyDescent="0.25">
      <c r="A284" s="161" t="s">
        <v>310</v>
      </c>
      <c r="B284" s="161">
        <v>240</v>
      </c>
      <c r="C284" s="162" t="s">
        <v>251</v>
      </c>
      <c r="D284" s="38">
        <f>' № 8  рп, кцср, квр'!E182</f>
        <v>11595.3</v>
      </c>
      <c r="E284" s="38">
        <f>' № 8  рп, кцср, квр'!F182</f>
        <v>11662.3</v>
      </c>
      <c r="F284" s="38">
        <f>' № 8  рп, кцср, квр'!G182</f>
        <v>0</v>
      </c>
    </row>
    <row r="285" spans="1:6" ht="46.8" x14ac:dyDescent="0.25">
      <c r="A285" s="161">
        <v>1410300000</v>
      </c>
      <c r="B285" s="161"/>
      <c r="C285" s="162" t="s">
        <v>275</v>
      </c>
      <c r="D285" s="38">
        <f>D286+D292+D289</f>
        <v>9894.2000000000007</v>
      </c>
      <c r="E285" s="38">
        <f t="shared" ref="E285:F285" si="134">E286+E292+E289</f>
        <v>7042.5999999999995</v>
      </c>
      <c r="F285" s="38">
        <f t="shared" si="134"/>
        <v>5592.2</v>
      </c>
    </row>
    <row r="286" spans="1:6" ht="46.8" x14ac:dyDescent="0.25">
      <c r="A286" s="161">
        <v>1410311020</v>
      </c>
      <c r="B286" s="161"/>
      <c r="C286" s="162" t="s">
        <v>287</v>
      </c>
      <c r="D286" s="38">
        <f>D287</f>
        <v>5279.2</v>
      </c>
      <c r="E286" s="38">
        <f t="shared" ref="E286:F287" si="135">E287</f>
        <v>5490.4</v>
      </c>
      <c r="F286" s="38">
        <f t="shared" si="135"/>
        <v>5592.2</v>
      </c>
    </row>
    <row r="287" spans="1:6" ht="31.2" x14ac:dyDescent="0.25">
      <c r="A287" s="161">
        <v>1410311020</v>
      </c>
      <c r="B287" s="163" t="s">
        <v>69</v>
      </c>
      <c r="C287" s="162" t="s">
        <v>95</v>
      </c>
      <c r="D287" s="38">
        <f>D288</f>
        <v>5279.2</v>
      </c>
      <c r="E287" s="38">
        <f t="shared" si="135"/>
        <v>5490.4</v>
      </c>
      <c r="F287" s="38">
        <f t="shared" si="135"/>
        <v>5592.2</v>
      </c>
    </row>
    <row r="288" spans="1:6" ht="31.2" x14ac:dyDescent="0.25">
      <c r="A288" s="161">
        <v>1410311020</v>
      </c>
      <c r="B288" s="161">
        <v>240</v>
      </c>
      <c r="C288" s="162" t="s">
        <v>251</v>
      </c>
      <c r="D288" s="38">
        <f>' № 8  рп, кцср, квр'!E186</f>
        <v>5279.2</v>
      </c>
      <c r="E288" s="38">
        <f>' № 8  рп, кцср, квр'!F186</f>
        <v>5490.4</v>
      </c>
      <c r="F288" s="38">
        <f>' № 8  рп, кцср, квр'!G186</f>
        <v>5592.2</v>
      </c>
    </row>
    <row r="289" spans="1:6" x14ac:dyDescent="0.25">
      <c r="A289" s="161">
        <v>1410320110</v>
      </c>
      <c r="B289" s="161"/>
      <c r="C289" s="57" t="s">
        <v>273</v>
      </c>
      <c r="D289" s="38">
        <f>D290</f>
        <v>114</v>
      </c>
      <c r="E289" s="38">
        <f t="shared" ref="E289:F290" si="136">E290</f>
        <v>0</v>
      </c>
      <c r="F289" s="38">
        <f t="shared" si="136"/>
        <v>0</v>
      </c>
    </row>
    <row r="290" spans="1:6" ht="31.2" x14ac:dyDescent="0.25">
      <c r="A290" s="161">
        <v>1410320110</v>
      </c>
      <c r="B290" s="163" t="s">
        <v>69</v>
      </c>
      <c r="C290" s="57" t="s">
        <v>95</v>
      </c>
      <c r="D290" s="38">
        <f>D291</f>
        <v>114</v>
      </c>
      <c r="E290" s="38">
        <f t="shared" si="136"/>
        <v>0</v>
      </c>
      <c r="F290" s="38">
        <f t="shared" si="136"/>
        <v>0</v>
      </c>
    </row>
    <row r="291" spans="1:6" ht="31.2" x14ac:dyDescent="0.25">
      <c r="A291" s="161">
        <v>1410320110</v>
      </c>
      <c r="B291" s="161">
        <v>240</v>
      </c>
      <c r="C291" s="57" t="s">
        <v>251</v>
      </c>
      <c r="D291" s="38">
        <f>' № 8  рп, кцср, квр'!E189</f>
        <v>114</v>
      </c>
      <c r="E291" s="38">
        <f>' № 8  рп, кцср, квр'!F189</f>
        <v>0</v>
      </c>
      <c r="F291" s="38">
        <f>' № 8  рп, кцср, квр'!G189</f>
        <v>0</v>
      </c>
    </row>
    <row r="292" spans="1:6" ht="46.8" x14ac:dyDescent="0.25">
      <c r="A292" s="161" t="s">
        <v>312</v>
      </c>
      <c r="B292" s="161"/>
      <c r="C292" s="162" t="s">
        <v>313</v>
      </c>
      <c r="D292" s="38">
        <f>D293</f>
        <v>4501</v>
      </c>
      <c r="E292" s="38">
        <f t="shared" ref="E292:F293" si="137">E293</f>
        <v>1552.2</v>
      </c>
      <c r="F292" s="38">
        <f t="shared" si="137"/>
        <v>0</v>
      </c>
    </row>
    <row r="293" spans="1:6" ht="31.2" x14ac:dyDescent="0.25">
      <c r="A293" s="161" t="s">
        <v>312</v>
      </c>
      <c r="B293" s="163" t="s">
        <v>69</v>
      </c>
      <c r="C293" s="162" t="s">
        <v>95</v>
      </c>
      <c r="D293" s="38">
        <f>D294</f>
        <v>4501</v>
      </c>
      <c r="E293" s="38">
        <f t="shared" si="137"/>
        <v>1552.2</v>
      </c>
      <c r="F293" s="38">
        <f t="shared" si="137"/>
        <v>0</v>
      </c>
    </row>
    <row r="294" spans="1:6" ht="31.2" x14ac:dyDescent="0.25">
      <c r="A294" s="161" t="s">
        <v>312</v>
      </c>
      <c r="B294" s="161">
        <v>240</v>
      </c>
      <c r="C294" s="162" t="s">
        <v>251</v>
      </c>
      <c r="D294" s="38">
        <f>' № 8  рп, кцср, квр'!E192</f>
        <v>4501</v>
      </c>
      <c r="E294" s="38">
        <f>' № 8  рп, кцср, квр'!F192</f>
        <v>1552.2</v>
      </c>
      <c r="F294" s="38">
        <f>' № 8  рп, кцср, квр'!G192</f>
        <v>0</v>
      </c>
    </row>
    <row r="295" spans="1:6" x14ac:dyDescent="0.25">
      <c r="A295" s="163">
        <v>1420000000</v>
      </c>
      <c r="B295" s="161"/>
      <c r="C295" s="162" t="s">
        <v>130</v>
      </c>
      <c r="D295" s="38">
        <f>D296+D300</f>
        <v>6680.1</v>
      </c>
      <c r="E295" s="38">
        <f t="shared" ref="E295:F295" si="138">E296+E300</f>
        <v>6665.1</v>
      </c>
      <c r="F295" s="38">
        <f t="shared" si="138"/>
        <v>6659</v>
      </c>
    </row>
    <row r="296" spans="1:6" ht="31.2" x14ac:dyDescent="0.25">
      <c r="A296" s="163">
        <v>1420100000</v>
      </c>
      <c r="B296" s="161"/>
      <c r="C296" s="162" t="s">
        <v>202</v>
      </c>
      <c r="D296" s="38">
        <f>D297</f>
        <v>3500</v>
      </c>
      <c r="E296" s="38">
        <f t="shared" ref="E296:F296" si="139">E297</f>
        <v>3500</v>
      </c>
      <c r="F296" s="38">
        <f t="shared" si="139"/>
        <v>3500</v>
      </c>
    </row>
    <row r="297" spans="1:6" x14ac:dyDescent="0.25">
      <c r="A297" s="161">
        <v>1420120120</v>
      </c>
      <c r="B297" s="161"/>
      <c r="C297" s="162" t="s">
        <v>131</v>
      </c>
      <c r="D297" s="38">
        <f>D298</f>
        <v>3500</v>
      </c>
      <c r="E297" s="38">
        <f t="shared" ref="E297:F298" si="140">E298</f>
        <v>3500</v>
      </c>
      <c r="F297" s="38">
        <f t="shared" si="140"/>
        <v>3500</v>
      </c>
    </row>
    <row r="298" spans="1:6" ht="31.2" x14ac:dyDescent="0.25">
      <c r="A298" s="161">
        <v>1420120120</v>
      </c>
      <c r="B298" s="163" t="s">
        <v>69</v>
      </c>
      <c r="C298" s="162" t="s">
        <v>95</v>
      </c>
      <c r="D298" s="38">
        <f>D299</f>
        <v>3500</v>
      </c>
      <c r="E298" s="38">
        <f t="shared" si="140"/>
        <v>3500</v>
      </c>
      <c r="F298" s="38">
        <f t="shared" si="140"/>
        <v>3500</v>
      </c>
    </row>
    <row r="299" spans="1:6" ht="31.2" x14ac:dyDescent="0.25">
      <c r="A299" s="161">
        <v>1420120120</v>
      </c>
      <c r="B299" s="161">
        <v>240</v>
      </c>
      <c r="C299" s="162" t="s">
        <v>251</v>
      </c>
      <c r="D299" s="38">
        <f>' № 8  рп, кцср, квр'!E197</f>
        <v>3500</v>
      </c>
      <c r="E299" s="38">
        <f>' № 8  рп, кцср, квр'!F197</f>
        <v>3500</v>
      </c>
      <c r="F299" s="38">
        <f>' № 8  рп, кцср, квр'!G197</f>
        <v>3500</v>
      </c>
    </row>
    <row r="300" spans="1:6" ht="46.8" x14ac:dyDescent="0.25">
      <c r="A300" s="161" t="s">
        <v>288</v>
      </c>
      <c r="B300" s="161"/>
      <c r="C300" s="162" t="s">
        <v>289</v>
      </c>
      <c r="D300" s="38">
        <f>D301+D307+D304</f>
        <v>3180.1</v>
      </c>
      <c r="E300" s="38">
        <f t="shared" ref="E300:F300" si="141">E301+E307+E304</f>
        <v>3165.1</v>
      </c>
      <c r="F300" s="38">
        <f t="shared" si="141"/>
        <v>3159</v>
      </c>
    </row>
    <row r="301" spans="1:6" ht="46.8" x14ac:dyDescent="0.25">
      <c r="A301" s="161" t="s">
        <v>290</v>
      </c>
      <c r="B301" s="161"/>
      <c r="C301" s="162" t="s">
        <v>291</v>
      </c>
      <c r="D301" s="38">
        <f>D302</f>
        <v>2532.1</v>
      </c>
      <c r="E301" s="38">
        <f t="shared" ref="E301:F302" si="142">E302</f>
        <v>2532.1</v>
      </c>
      <c r="F301" s="38">
        <f t="shared" si="142"/>
        <v>2526</v>
      </c>
    </row>
    <row r="302" spans="1:6" ht="31.2" x14ac:dyDescent="0.25">
      <c r="A302" s="161" t="s">
        <v>290</v>
      </c>
      <c r="B302" s="163" t="s">
        <v>69</v>
      </c>
      <c r="C302" s="162" t="s">
        <v>95</v>
      </c>
      <c r="D302" s="38">
        <f>D303</f>
        <v>2532.1</v>
      </c>
      <c r="E302" s="38">
        <f t="shared" si="142"/>
        <v>2532.1</v>
      </c>
      <c r="F302" s="38">
        <f t="shared" si="142"/>
        <v>2526</v>
      </c>
    </row>
    <row r="303" spans="1:6" ht="31.2" x14ac:dyDescent="0.25">
      <c r="A303" s="161" t="s">
        <v>290</v>
      </c>
      <c r="B303" s="161">
        <v>240</v>
      </c>
      <c r="C303" s="162" t="s">
        <v>251</v>
      </c>
      <c r="D303" s="38">
        <f>' № 8  рп, кцср, квр'!E201</f>
        <v>2532.1</v>
      </c>
      <c r="E303" s="38">
        <f>' № 8  рп, кцср, квр'!F201</f>
        <v>2532.1</v>
      </c>
      <c r="F303" s="38">
        <f>' № 8  рп, кцср, квр'!G201</f>
        <v>2526</v>
      </c>
    </row>
    <row r="304" spans="1:6" x14ac:dyDescent="0.25">
      <c r="A304" s="161" t="s">
        <v>664</v>
      </c>
      <c r="B304" s="161"/>
      <c r="C304" s="57" t="s">
        <v>273</v>
      </c>
      <c r="D304" s="38">
        <f>D305</f>
        <v>15</v>
      </c>
      <c r="E304" s="38">
        <f t="shared" ref="E304:F305" si="143">E305</f>
        <v>0</v>
      </c>
      <c r="F304" s="38">
        <f t="shared" si="143"/>
        <v>0</v>
      </c>
    </row>
    <row r="305" spans="1:6" ht="31.2" x14ac:dyDescent="0.25">
      <c r="A305" s="161" t="s">
        <v>664</v>
      </c>
      <c r="B305" s="163" t="s">
        <v>69</v>
      </c>
      <c r="C305" s="162" t="s">
        <v>95</v>
      </c>
      <c r="D305" s="38">
        <f>D306</f>
        <v>15</v>
      </c>
      <c r="E305" s="38">
        <f t="shared" si="143"/>
        <v>0</v>
      </c>
      <c r="F305" s="38">
        <f t="shared" si="143"/>
        <v>0</v>
      </c>
    </row>
    <row r="306" spans="1:6" ht="31.2" x14ac:dyDescent="0.25">
      <c r="A306" s="161" t="s">
        <v>664</v>
      </c>
      <c r="B306" s="161">
        <v>240</v>
      </c>
      <c r="C306" s="162" t="s">
        <v>251</v>
      </c>
      <c r="D306" s="38">
        <f>' № 8  рп, кцср, квр'!E204</f>
        <v>15</v>
      </c>
      <c r="E306" s="38">
        <f>' № 8  рп, кцср, квр'!F204</f>
        <v>0</v>
      </c>
      <c r="F306" s="38">
        <f>' № 8  рп, кцср, квр'!G204</f>
        <v>0</v>
      </c>
    </row>
    <row r="307" spans="1:6" ht="46.8" x14ac:dyDescent="0.25">
      <c r="A307" s="161" t="s">
        <v>278</v>
      </c>
      <c r="B307" s="161"/>
      <c r="C307" s="162" t="s">
        <v>274</v>
      </c>
      <c r="D307" s="38">
        <f>D308</f>
        <v>633</v>
      </c>
      <c r="E307" s="38">
        <f t="shared" ref="E307:F308" si="144">E308</f>
        <v>633</v>
      </c>
      <c r="F307" s="38">
        <f t="shared" si="144"/>
        <v>633</v>
      </c>
    </row>
    <row r="308" spans="1:6" ht="31.2" x14ac:dyDescent="0.25">
      <c r="A308" s="161" t="s">
        <v>278</v>
      </c>
      <c r="B308" s="163" t="s">
        <v>69</v>
      </c>
      <c r="C308" s="162" t="s">
        <v>95</v>
      </c>
      <c r="D308" s="38">
        <f>D309</f>
        <v>633</v>
      </c>
      <c r="E308" s="38">
        <f t="shared" si="144"/>
        <v>633</v>
      </c>
      <c r="F308" s="38">
        <f t="shared" si="144"/>
        <v>633</v>
      </c>
    </row>
    <row r="309" spans="1:6" ht="31.2" x14ac:dyDescent="0.25">
      <c r="A309" s="161" t="s">
        <v>278</v>
      </c>
      <c r="B309" s="161">
        <v>240</v>
      </c>
      <c r="C309" s="162" t="s">
        <v>251</v>
      </c>
      <c r="D309" s="38">
        <f>' № 8  рп, кцср, квр'!E207</f>
        <v>633</v>
      </c>
      <c r="E309" s="38">
        <f>' № 8  рп, кцср, квр'!F207</f>
        <v>633</v>
      </c>
      <c r="F309" s="38">
        <f>' № 8  рп, кцср, квр'!G207</f>
        <v>633</v>
      </c>
    </row>
    <row r="310" spans="1:6" x14ac:dyDescent="0.25">
      <c r="A310" s="163">
        <v>1430000000</v>
      </c>
      <c r="B310" s="161"/>
      <c r="C310" s="8" t="s">
        <v>282</v>
      </c>
      <c r="D310" s="38">
        <f>D311</f>
        <v>7573</v>
      </c>
      <c r="E310" s="38">
        <f t="shared" ref="E310:F310" si="145">E311</f>
        <v>0</v>
      </c>
      <c r="F310" s="38">
        <f t="shared" si="145"/>
        <v>0</v>
      </c>
    </row>
    <row r="311" spans="1:6" ht="31.2" x14ac:dyDescent="0.25">
      <c r="A311" s="161">
        <v>1430100000</v>
      </c>
      <c r="B311" s="161"/>
      <c r="C311" s="8" t="s">
        <v>283</v>
      </c>
      <c r="D311" s="38">
        <f>D317+D312</f>
        <v>7573</v>
      </c>
      <c r="E311" s="38">
        <f t="shared" ref="E311:F311" si="146">E317</f>
        <v>0</v>
      </c>
      <c r="F311" s="38">
        <f t="shared" si="146"/>
        <v>0</v>
      </c>
    </row>
    <row r="312" spans="1:6" x14ac:dyDescent="0.25">
      <c r="A312" s="161">
        <v>1430120100</v>
      </c>
      <c r="B312" s="161"/>
      <c r="C312" s="43" t="s">
        <v>663</v>
      </c>
      <c r="D312" s="38">
        <f>D313+D315</f>
        <v>6182.3</v>
      </c>
      <c r="E312" s="38">
        <f t="shared" ref="E312:F312" si="147">E313+E315</f>
        <v>0</v>
      </c>
      <c r="F312" s="38">
        <f t="shared" si="147"/>
        <v>0</v>
      </c>
    </row>
    <row r="313" spans="1:6" ht="31.2" x14ac:dyDescent="0.25">
      <c r="A313" s="161">
        <v>1430120100</v>
      </c>
      <c r="B313" s="163" t="s">
        <v>69</v>
      </c>
      <c r="C313" s="162" t="s">
        <v>95</v>
      </c>
      <c r="D313" s="38">
        <f>D314</f>
        <v>530</v>
      </c>
      <c r="E313" s="38">
        <f t="shared" ref="E313:F313" si="148">E314</f>
        <v>0</v>
      </c>
      <c r="F313" s="38">
        <f t="shared" si="148"/>
        <v>0</v>
      </c>
    </row>
    <row r="314" spans="1:6" ht="31.2" x14ac:dyDescent="0.25">
      <c r="A314" s="161">
        <v>1430120100</v>
      </c>
      <c r="B314" s="161">
        <v>240</v>
      </c>
      <c r="C314" s="162" t="s">
        <v>251</v>
      </c>
      <c r="D314" s="38">
        <f>' № 8  рп, кцср, квр'!E239</f>
        <v>530</v>
      </c>
      <c r="E314" s="38">
        <f>' № 8  рп, кцср, квр'!F239</f>
        <v>0</v>
      </c>
      <c r="F314" s="38">
        <f>' № 8  рп, кцср, квр'!G239</f>
        <v>0</v>
      </c>
    </row>
    <row r="315" spans="1:6" ht="31.2" x14ac:dyDescent="0.25">
      <c r="A315" s="161">
        <v>1430120100</v>
      </c>
      <c r="B315" s="163" t="s">
        <v>72</v>
      </c>
      <c r="C315" s="57" t="s">
        <v>96</v>
      </c>
      <c r="D315" s="38">
        <f>D316</f>
        <v>5652.3</v>
      </c>
      <c r="E315" s="38">
        <f t="shared" ref="E315:F315" si="149">E316</f>
        <v>0</v>
      </c>
      <c r="F315" s="38">
        <f t="shared" si="149"/>
        <v>0</v>
      </c>
    </row>
    <row r="316" spans="1:6" x14ac:dyDescent="0.25">
      <c r="A316" s="161">
        <v>1430120100</v>
      </c>
      <c r="B316" s="163" t="s">
        <v>122</v>
      </c>
      <c r="C316" s="57" t="s">
        <v>123</v>
      </c>
      <c r="D316" s="38">
        <f>' № 8  рп, кцср, квр'!E241</f>
        <v>5652.3</v>
      </c>
      <c r="E316" s="38">
        <f>' № 8  рп, кцср, квр'!F241</f>
        <v>0</v>
      </c>
      <c r="F316" s="38">
        <f>' № 8  рп, кцср, квр'!G241</f>
        <v>0</v>
      </c>
    </row>
    <row r="317" spans="1:6" ht="31.2" x14ac:dyDescent="0.25">
      <c r="A317" s="161" t="s">
        <v>360</v>
      </c>
      <c r="B317" s="161"/>
      <c r="C317" s="43" t="s">
        <v>361</v>
      </c>
      <c r="D317" s="38">
        <f>D318</f>
        <v>1390.7</v>
      </c>
      <c r="E317" s="38">
        <f t="shared" ref="E317:F318" si="150">E318</f>
        <v>0</v>
      </c>
      <c r="F317" s="38">
        <f t="shared" si="150"/>
        <v>0</v>
      </c>
    </row>
    <row r="318" spans="1:6" ht="31.2" x14ac:dyDescent="0.25">
      <c r="A318" s="161" t="s">
        <v>360</v>
      </c>
      <c r="B318" s="163" t="s">
        <v>72</v>
      </c>
      <c r="C318" s="57" t="s">
        <v>96</v>
      </c>
      <c r="D318" s="38">
        <f>D319</f>
        <v>1390.7</v>
      </c>
      <c r="E318" s="38">
        <f t="shared" si="150"/>
        <v>0</v>
      </c>
      <c r="F318" s="38">
        <f t="shared" si="150"/>
        <v>0</v>
      </c>
    </row>
    <row r="319" spans="1:6" x14ac:dyDescent="0.25">
      <c r="A319" s="161" t="s">
        <v>360</v>
      </c>
      <c r="B319" s="163" t="s">
        <v>122</v>
      </c>
      <c r="C319" s="57" t="s">
        <v>123</v>
      </c>
      <c r="D319" s="38">
        <f>' № 8  рп, кцср, квр'!E244</f>
        <v>1390.7</v>
      </c>
      <c r="E319" s="38">
        <f>' № 8  рп, кцср, квр'!F244</f>
        <v>0</v>
      </c>
      <c r="F319" s="38">
        <f>' № 8  рп, кцср, квр'!G244</f>
        <v>0</v>
      </c>
    </row>
    <row r="320" spans="1:6" ht="31.2" x14ac:dyDescent="0.25">
      <c r="A320" s="29">
        <v>1500000000</v>
      </c>
      <c r="B320" s="16"/>
      <c r="C320" s="46" t="s">
        <v>193</v>
      </c>
      <c r="D320" s="37">
        <f>D321+D330</f>
        <v>20099.100000000002</v>
      </c>
      <c r="E320" s="37">
        <f t="shared" ref="E320:F320" si="151">E321+E330</f>
        <v>18979.900000000001</v>
      </c>
      <c r="F320" s="37">
        <f t="shared" si="151"/>
        <v>18979.900000000001</v>
      </c>
    </row>
    <row r="321" spans="1:6" x14ac:dyDescent="0.25">
      <c r="A321" s="161">
        <v>1510000000</v>
      </c>
      <c r="B321" s="161"/>
      <c r="C321" s="162" t="s">
        <v>166</v>
      </c>
      <c r="D321" s="38">
        <f>D322+D326</f>
        <v>8034.7</v>
      </c>
      <c r="E321" s="38">
        <f>E322+E326</f>
        <v>8034.7</v>
      </c>
      <c r="F321" s="38">
        <f>F322+F326</f>
        <v>8034.7</v>
      </c>
    </row>
    <row r="322" spans="1:6" ht="46.8" x14ac:dyDescent="0.25">
      <c r="A322" s="161">
        <v>1510100000</v>
      </c>
      <c r="B322" s="161"/>
      <c r="C322" s="162" t="s">
        <v>196</v>
      </c>
      <c r="D322" s="38">
        <f>D323</f>
        <v>7924.2</v>
      </c>
      <c r="E322" s="38">
        <f t="shared" ref="E322:F322" si="152">E323</f>
        <v>7924.2</v>
      </c>
      <c r="F322" s="38">
        <f t="shared" si="152"/>
        <v>7924.2</v>
      </c>
    </row>
    <row r="323" spans="1:6" ht="31.2" x14ac:dyDescent="0.25">
      <c r="A323" s="161">
        <v>1510120010</v>
      </c>
      <c r="B323" s="161"/>
      <c r="C323" s="162" t="s">
        <v>126</v>
      </c>
      <c r="D323" s="38">
        <f>D324</f>
        <v>7924.2</v>
      </c>
      <c r="E323" s="38">
        <f t="shared" ref="E323:F324" si="153">E324</f>
        <v>7924.2</v>
      </c>
      <c r="F323" s="38">
        <f t="shared" si="153"/>
        <v>7924.2</v>
      </c>
    </row>
    <row r="324" spans="1:6" ht="31.2" x14ac:dyDescent="0.25">
      <c r="A324" s="161">
        <v>1510120010</v>
      </c>
      <c r="B324" s="161">
        <v>600</v>
      </c>
      <c r="C324" s="162" t="s">
        <v>83</v>
      </c>
      <c r="D324" s="38">
        <f>D325</f>
        <v>7924.2</v>
      </c>
      <c r="E324" s="38">
        <f t="shared" si="153"/>
        <v>7924.2</v>
      </c>
      <c r="F324" s="38">
        <f t="shared" si="153"/>
        <v>7924.2</v>
      </c>
    </row>
    <row r="325" spans="1:6" x14ac:dyDescent="0.25">
      <c r="A325" s="161">
        <v>1510120010</v>
      </c>
      <c r="B325" s="161">
        <v>610</v>
      </c>
      <c r="C325" s="162" t="s">
        <v>106</v>
      </c>
      <c r="D325" s="38">
        <f>' № 8  рп, кцср, квр'!E157</f>
        <v>7924.2</v>
      </c>
      <c r="E325" s="38">
        <f>' № 8  рп, кцср, квр'!F157</f>
        <v>7924.2</v>
      </c>
      <c r="F325" s="38">
        <f>' № 8  рп, кцср, квр'!G157</f>
        <v>7924.2</v>
      </c>
    </row>
    <row r="326" spans="1:6" ht="46.8" x14ac:dyDescent="0.25">
      <c r="A326" s="161">
        <v>1510200000</v>
      </c>
      <c r="B326" s="161"/>
      <c r="C326" s="162" t="s">
        <v>194</v>
      </c>
      <c r="D326" s="38">
        <f>D327</f>
        <v>110.5</v>
      </c>
      <c r="E326" s="38">
        <f t="shared" ref="E326:F328" si="154">E327</f>
        <v>110.5</v>
      </c>
      <c r="F326" s="38">
        <f t="shared" si="154"/>
        <v>110.5</v>
      </c>
    </row>
    <row r="327" spans="1:6" ht="31.2" x14ac:dyDescent="0.25">
      <c r="A327" s="161">
        <v>1510220170</v>
      </c>
      <c r="B327" s="161"/>
      <c r="C327" s="162" t="s">
        <v>195</v>
      </c>
      <c r="D327" s="38">
        <f>D328</f>
        <v>110.5</v>
      </c>
      <c r="E327" s="38">
        <f t="shared" si="154"/>
        <v>110.5</v>
      </c>
      <c r="F327" s="38">
        <f t="shared" si="154"/>
        <v>110.5</v>
      </c>
    </row>
    <row r="328" spans="1:6" ht="62.4" x14ac:dyDescent="0.25">
      <c r="A328" s="161">
        <v>1510220170</v>
      </c>
      <c r="B328" s="161" t="s">
        <v>68</v>
      </c>
      <c r="C328" s="162" t="s">
        <v>1</v>
      </c>
      <c r="D328" s="38">
        <f>D329</f>
        <v>110.5</v>
      </c>
      <c r="E328" s="38">
        <f t="shared" si="154"/>
        <v>110.5</v>
      </c>
      <c r="F328" s="38">
        <f t="shared" si="154"/>
        <v>110.5</v>
      </c>
    </row>
    <row r="329" spans="1:6" ht="31.2" x14ac:dyDescent="0.25">
      <c r="A329" s="161">
        <v>1510220170</v>
      </c>
      <c r="B329" s="161">
        <v>120</v>
      </c>
      <c r="C329" s="162" t="s">
        <v>253</v>
      </c>
      <c r="D329" s="38">
        <f>'№ 7 ведом'!F68</f>
        <v>110.5</v>
      </c>
      <c r="E329" s="38">
        <f>'№ 7 ведом'!G68</f>
        <v>110.5</v>
      </c>
      <c r="F329" s="38">
        <f>'№ 7 ведом'!H68</f>
        <v>110.5</v>
      </c>
    </row>
    <row r="330" spans="1:6" ht="16.5" customHeight="1" x14ac:dyDescent="0.25">
      <c r="A330" s="163">
        <v>1520000000</v>
      </c>
      <c r="B330" s="161"/>
      <c r="C330" s="57" t="s">
        <v>301</v>
      </c>
      <c r="D330" s="38">
        <f>D338+D331+D335</f>
        <v>12064.400000000001</v>
      </c>
      <c r="E330" s="38">
        <f>E338+E331+E335</f>
        <v>10945.2</v>
      </c>
      <c r="F330" s="38">
        <f>F338+F331+F335</f>
        <v>10945.2</v>
      </c>
    </row>
    <row r="331" spans="1:6" ht="62.4" x14ac:dyDescent="0.25">
      <c r="A331" s="161">
        <v>1520100000</v>
      </c>
      <c r="B331" s="161"/>
      <c r="C331" s="57" t="s">
        <v>665</v>
      </c>
      <c r="D331" s="38">
        <f>D332</f>
        <v>732.2</v>
      </c>
      <c r="E331" s="38">
        <f t="shared" ref="E331:F333" si="155">E332</f>
        <v>0</v>
      </c>
      <c r="F331" s="38">
        <f t="shared" si="155"/>
        <v>0</v>
      </c>
    </row>
    <row r="332" spans="1:6" ht="31.2" x14ac:dyDescent="0.25">
      <c r="A332" s="10" t="s">
        <v>666</v>
      </c>
      <c r="B332" s="161"/>
      <c r="C332" s="57" t="s">
        <v>667</v>
      </c>
      <c r="D332" s="38">
        <f>D333</f>
        <v>732.2</v>
      </c>
      <c r="E332" s="38">
        <f t="shared" si="155"/>
        <v>0</v>
      </c>
      <c r="F332" s="38">
        <f t="shared" si="155"/>
        <v>0</v>
      </c>
    </row>
    <row r="333" spans="1:6" ht="31.2" x14ac:dyDescent="0.25">
      <c r="A333" s="10" t="s">
        <v>666</v>
      </c>
      <c r="B333" s="163" t="s">
        <v>97</v>
      </c>
      <c r="C333" s="57" t="s">
        <v>98</v>
      </c>
      <c r="D333" s="38">
        <f>D334</f>
        <v>732.2</v>
      </c>
      <c r="E333" s="38">
        <f t="shared" si="155"/>
        <v>0</v>
      </c>
      <c r="F333" s="38">
        <f t="shared" si="155"/>
        <v>0</v>
      </c>
    </row>
    <row r="334" spans="1:6" x14ac:dyDescent="0.25">
      <c r="A334" s="10" t="s">
        <v>666</v>
      </c>
      <c r="B334" s="161">
        <v>610</v>
      </c>
      <c r="C334" s="57" t="s">
        <v>106</v>
      </c>
      <c r="D334" s="38">
        <f>' № 8  рп, кцср, квр'!E507+' № 8  рп, кцср, квр'!E320</f>
        <v>732.2</v>
      </c>
      <c r="E334" s="38">
        <f>' № 8  рп, кцср, квр'!F507</f>
        <v>0</v>
      </c>
      <c r="F334" s="38">
        <f>' № 8  рп, кцср, квр'!G507</f>
        <v>0</v>
      </c>
    </row>
    <row r="335" spans="1:6" ht="46.8" x14ac:dyDescent="0.25">
      <c r="A335" s="163">
        <v>1520200000</v>
      </c>
      <c r="B335" s="161"/>
      <c r="C335" s="162" t="s">
        <v>668</v>
      </c>
      <c r="D335" s="38">
        <f>D336</f>
        <v>429</v>
      </c>
      <c r="E335" s="38">
        <f t="shared" ref="E335:F336" si="156">E336</f>
        <v>0</v>
      </c>
      <c r="F335" s="38">
        <f t="shared" si="156"/>
        <v>0</v>
      </c>
    </row>
    <row r="336" spans="1:6" ht="31.2" x14ac:dyDescent="0.25">
      <c r="A336" s="163" t="s">
        <v>669</v>
      </c>
      <c r="B336" s="161"/>
      <c r="C336" s="103" t="s">
        <v>318</v>
      </c>
      <c r="D336" s="38">
        <f>D337</f>
        <v>429</v>
      </c>
      <c r="E336" s="38">
        <f t="shared" si="156"/>
        <v>0</v>
      </c>
      <c r="F336" s="38">
        <f t="shared" si="156"/>
        <v>0</v>
      </c>
    </row>
    <row r="337" spans="1:6" ht="31.2" x14ac:dyDescent="0.25">
      <c r="A337" s="163" t="s">
        <v>669</v>
      </c>
      <c r="B337" s="104">
        <v>600</v>
      </c>
      <c r="C337" s="103" t="s">
        <v>98</v>
      </c>
      <c r="D337" s="38">
        <f>' № 8  рп, кцср, квр'!E325</f>
        <v>429</v>
      </c>
      <c r="E337" s="38">
        <f>' № 8  рп, кцср, квр'!F325</f>
        <v>0</v>
      </c>
      <c r="F337" s="38">
        <f>' № 8  рп, кцср, квр'!G325</f>
        <v>0</v>
      </c>
    </row>
    <row r="338" spans="1:6" ht="31.2" x14ac:dyDescent="0.25">
      <c r="A338" s="163">
        <v>1520300000</v>
      </c>
      <c r="B338" s="161"/>
      <c r="C338" s="162" t="s">
        <v>364</v>
      </c>
      <c r="D338" s="38">
        <f>D339</f>
        <v>10903.2</v>
      </c>
      <c r="E338" s="38">
        <f t="shared" ref="E338:F340" si="157">E339</f>
        <v>10945.2</v>
      </c>
      <c r="F338" s="38">
        <f t="shared" si="157"/>
        <v>10945.2</v>
      </c>
    </row>
    <row r="339" spans="1:6" x14ac:dyDescent="0.25">
      <c r="A339" s="163">
        <v>1520320200</v>
      </c>
      <c r="B339" s="161"/>
      <c r="C339" s="57" t="s">
        <v>365</v>
      </c>
      <c r="D339" s="38">
        <f>D340</f>
        <v>10903.2</v>
      </c>
      <c r="E339" s="38">
        <f t="shared" si="157"/>
        <v>10945.2</v>
      </c>
      <c r="F339" s="38">
        <f t="shared" si="157"/>
        <v>10945.2</v>
      </c>
    </row>
    <row r="340" spans="1:6" ht="31.2" x14ac:dyDescent="0.25">
      <c r="A340" s="163">
        <v>1520320200</v>
      </c>
      <c r="B340" s="163" t="s">
        <v>97</v>
      </c>
      <c r="C340" s="57" t="s">
        <v>98</v>
      </c>
      <c r="D340" s="38">
        <f>D341</f>
        <v>10903.2</v>
      </c>
      <c r="E340" s="38">
        <f t="shared" si="157"/>
        <v>10945.2</v>
      </c>
      <c r="F340" s="38">
        <f t="shared" si="157"/>
        <v>10945.2</v>
      </c>
    </row>
    <row r="341" spans="1:6" x14ac:dyDescent="0.25">
      <c r="A341" s="163">
        <v>1520320200</v>
      </c>
      <c r="B341" s="161">
        <v>610</v>
      </c>
      <c r="C341" s="57" t="s">
        <v>106</v>
      </c>
      <c r="D341" s="38">
        <f>' № 8  рп, кцср, квр'!E400+' № 8  рп, кцср, квр'!E511+' № 8  рп, кцср, квр'!E611+' № 8  рп, кцср, квр'!E326+' № 8  рп, кцср, квр'!E376</f>
        <v>10903.2</v>
      </c>
      <c r="E341" s="38">
        <f>' № 8  рп, кцср, квр'!F400+' № 8  рп, кцср, квр'!F511+' № 8  рп, кцср, квр'!F611+' № 8  рп, кцср, квр'!F316+' № 8  рп, кцср, квр'!F376</f>
        <v>10945.2</v>
      </c>
      <c r="F341" s="38">
        <f>' № 8  рп, кцср, квр'!G400+' № 8  рп, кцср, квр'!G511+' № 8  рп, кцср, квр'!G611+' № 8  рп, кцср, квр'!G316+' № 8  рп, кцср, квр'!G376</f>
        <v>10945.2</v>
      </c>
    </row>
    <row r="342" spans="1:6" ht="46.8" x14ac:dyDescent="0.25">
      <c r="A342" s="29">
        <v>1600000000</v>
      </c>
      <c r="B342" s="163"/>
      <c r="C342" s="46" t="s">
        <v>116</v>
      </c>
      <c r="D342" s="37">
        <f>D343+D355+D376+D388</f>
        <v>43929.599999999999</v>
      </c>
      <c r="E342" s="37">
        <f>E343+E355+E376+E388</f>
        <v>106703.6</v>
      </c>
      <c r="F342" s="37">
        <f>F343+F355+F376+F388</f>
        <v>103954.8</v>
      </c>
    </row>
    <row r="343" spans="1:6" ht="31.2" x14ac:dyDescent="0.25">
      <c r="A343" s="163">
        <v>1610000000</v>
      </c>
      <c r="B343" s="161"/>
      <c r="C343" s="162" t="s">
        <v>229</v>
      </c>
      <c r="D343" s="38">
        <f>D344+D348</f>
        <v>31984.1</v>
      </c>
      <c r="E343" s="38">
        <f t="shared" ref="E343:F343" si="158">E344+E348</f>
        <v>95410.200000000012</v>
      </c>
      <c r="F343" s="38">
        <f t="shared" si="158"/>
        <v>95410.200000000012</v>
      </c>
    </row>
    <row r="344" spans="1:6" ht="31.2" x14ac:dyDescent="0.25">
      <c r="A344" s="163">
        <v>1610500000</v>
      </c>
      <c r="B344" s="161"/>
      <c r="C344" s="162" t="s">
        <v>358</v>
      </c>
      <c r="D344" s="38">
        <f>D345</f>
        <v>180.1</v>
      </c>
      <c r="E344" s="38">
        <f t="shared" ref="E344:F346" si="159">E345</f>
        <v>0</v>
      </c>
      <c r="F344" s="38">
        <f t="shared" si="159"/>
        <v>0</v>
      </c>
    </row>
    <row r="345" spans="1:6" x14ac:dyDescent="0.25">
      <c r="A345" s="163">
        <v>1610520400</v>
      </c>
      <c r="B345" s="161"/>
      <c r="C345" s="162" t="s">
        <v>359</v>
      </c>
      <c r="D345" s="38">
        <f>D346</f>
        <v>180.1</v>
      </c>
      <c r="E345" s="38">
        <f t="shared" si="159"/>
        <v>0</v>
      </c>
      <c r="F345" s="38">
        <f t="shared" si="159"/>
        <v>0</v>
      </c>
    </row>
    <row r="346" spans="1:6" ht="31.2" x14ac:dyDescent="0.25">
      <c r="A346" s="163">
        <v>1610520400</v>
      </c>
      <c r="B346" s="163" t="s">
        <v>97</v>
      </c>
      <c r="C346" s="162" t="s">
        <v>98</v>
      </c>
      <c r="D346" s="38">
        <f>D347</f>
        <v>180.1</v>
      </c>
      <c r="E346" s="38">
        <f t="shared" si="159"/>
        <v>0</v>
      </c>
      <c r="F346" s="38">
        <f t="shared" si="159"/>
        <v>0</v>
      </c>
    </row>
    <row r="347" spans="1:6" x14ac:dyDescent="0.25">
      <c r="A347" s="163">
        <v>1610520400</v>
      </c>
      <c r="B347" s="161">
        <v>610</v>
      </c>
      <c r="C347" s="162" t="s">
        <v>106</v>
      </c>
      <c r="D347" s="38">
        <f>'№ 7 ведом'!F180</f>
        <v>180.1</v>
      </c>
      <c r="E347" s="38">
        <f>'№ 7 ведом'!G180</f>
        <v>0</v>
      </c>
      <c r="F347" s="38">
        <f>'№ 7 ведом'!H180</f>
        <v>0</v>
      </c>
    </row>
    <row r="348" spans="1:6" ht="31.2" x14ac:dyDescent="0.25">
      <c r="A348" s="161">
        <v>1610400000</v>
      </c>
      <c r="B348" s="163"/>
      <c r="C348" s="57" t="s">
        <v>302</v>
      </c>
      <c r="D348" s="38">
        <f>D352+D349</f>
        <v>31804</v>
      </c>
      <c r="E348" s="38">
        <f t="shared" ref="E348:F348" si="160">E352+E349</f>
        <v>95410.200000000012</v>
      </c>
      <c r="F348" s="38">
        <f t="shared" si="160"/>
        <v>95410.200000000012</v>
      </c>
    </row>
    <row r="349" spans="1:6" ht="31.2" x14ac:dyDescent="0.25">
      <c r="A349" s="161">
        <v>1610411210</v>
      </c>
      <c r="B349" s="163"/>
      <c r="C349" s="57" t="s">
        <v>305</v>
      </c>
      <c r="D349" s="38">
        <f>D350</f>
        <v>31486</v>
      </c>
      <c r="E349" s="38">
        <f t="shared" ref="E349:F350" si="161">E350</f>
        <v>94456.1</v>
      </c>
      <c r="F349" s="38">
        <f t="shared" si="161"/>
        <v>94456.1</v>
      </c>
    </row>
    <row r="350" spans="1:6" ht="31.2" x14ac:dyDescent="0.25">
      <c r="A350" s="161">
        <v>1610411210</v>
      </c>
      <c r="B350" s="163" t="s">
        <v>72</v>
      </c>
      <c r="C350" s="57" t="s">
        <v>96</v>
      </c>
      <c r="D350" s="38">
        <f>D351</f>
        <v>31486</v>
      </c>
      <c r="E350" s="38">
        <f t="shared" si="161"/>
        <v>94456.1</v>
      </c>
      <c r="F350" s="38">
        <f t="shared" si="161"/>
        <v>94456.1</v>
      </c>
    </row>
    <row r="351" spans="1:6" x14ac:dyDescent="0.25">
      <c r="A351" s="161">
        <v>1610411210</v>
      </c>
      <c r="B351" s="163" t="s">
        <v>122</v>
      </c>
      <c r="C351" s="57" t="s">
        <v>123</v>
      </c>
      <c r="D351" s="38">
        <f>' № 8  рп, кцср, квр'!E250</f>
        <v>31486</v>
      </c>
      <c r="E351" s="38">
        <f>' № 8  рп, кцср, квр'!F250</f>
        <v>94456.1</v>
      </c>
      <c r="F351" s="38">
        <f>' № 8  рп, кцср, квр'!G250</f>
        <v>94456.1</v>
      </c>
    </row>
    <row r="352" spans="1:6" ht="31.2" x14ac:dyDescent="0.25">
      <c r="A352" s="161" t="s">
        <v>303</v>
      </c>
      <c r="B352" s="163"/>
      <c r="C352" s="57" t="s">
        <v>304</v>
      </c>
      <c r="D352" s="38">
        <f>D353</f>
        <v>318</v>
      </c>
      <c r="E352" s="38">
        <f t="shared" ref="E352:F353" si="162">E353</f>
        <v>954.1</v>
      </c>
      <c r="F352" s="38">
        <f t="shared" si="162"/>
        <v>954.1</v>
      </c>
    </row>
    <row r="353" spans="1:6" ht="31.2" x14ac:dyDescent="0.25">
      <c r="A353" s="161" t="s">
        <v>303</v>
      </c>
      <c r="B353" s="163" t="s">
        <v>72</v>
      </c>
      <c r="C353" s="57" t="s">
        <v>96</v>
      </c>
      <c r="D353" s="38">
        <f>D354</f>
        <v>318</v>
      </c>
      <c r="E353" s="38">
        <f t="shared" si="162"/>
        <v>954.1</v>
      </c>
      <c r="F353" s="38">
        <f t="shared" si="162"/>
        <v>954.1</v>
      </c>
    </row>
    <row r="354" spans="1:6" x14ac:dyDescent="0.25">
      <c r="A354" s="161" t="s">
        <v>303</v>
      </c>
      <c r="B354" s="163" t="s">
        <v>122</v>
      </c>
      <c r="C354" s="57" t="s">
        <v>123</v>
      </c>
      <c r="D354" s="38">
        <f>' № 8  рп, кцср, квр'!E253</f>
        <v>318</v>
      </c>
      <c r="E354" s="38">
        <f>' № 8  рп, кцср, квр'!F253</f>
        <v>954.1</v>
      </c>
      <c r="F354" s="38">
        <f>' № 8  рп, кцср, квр'!G253</f>
        <v>954.1</v>
      </c>
    </row>
    <row r="355" spans="1:6" ht="31.2" x14ac:dyDescent="0.25">
      <c r="A355" s="163">
        <v>1620000000</v>
      </c>
      <c r="B355" s="163"/>
      <c r="C355" s="162" t="s">
        <v>109</v>
      </c>
      <c r="D355" s="38">
        <f>D356+D369</f>
        <v>9454.5</v>
      </c>
      <c r="E355" s="38">
        <f>E356+E369</f>
        <v>9217.2000000000007</v>
      </c>
      <c r="F355" s="38">
        <f>F356+F369</f>
        <v>6468.4000000000005</v>
      </c>
    </row>
    <row r="356" spans="1:6" x14ac:dyDescent="0.25">
      <c r="A356" s="163">
        <v>1620100000</v>
      </c>
      <c r="B356" s="163"/>
      <c r="C356" s="162" t="s">
        <v>110</v>
      </c>
      <c r="D356" s="38">
        <f>D357+D360+D363+D366</f>
        <v>4560.6000000000004</v>
      </c>
      <c r="E356" s="38">
        <f>E357+E360+E363+E366</f>
        <v>4919.6000000000004</v>
      </c>
      <c r="F356" s="38">
        <f>F357+F360+F363+F366</f>
        <v>4319.6000000000004</v>
      </c>
    </row>
    <row r="357" spans="1:6" x14ac:dyDescent="0.25">
      <c r="A357" s="163">
        <v>1620120210</v>
      </c>
      <c r="B357" s="19"/>
      <c r="C357" s="162" t="s">
        <v>111</v>
      </c>
      <c r="D357" s="38">
        <f>D358</f>
        <v>1913.1999999999998</v>
      </c>
      <c r="E357" s="38">
        <f t="shared" ref="E357:F358" si="163">E358</f>
        <v>2328.5</v>
      </c>
      <c r="F357" s="38">
        <f t="shared" si="163"/>
        <v>2375.1999999999998</v>
      </c>
    </row>
    <row r="358" spans="1:6" ht="31.2" x14ac:dyDescent="0.25">
      <c r="A358" s="163">
        <v>1620120210</v>
      </c>
      <c r="B358" s="163" t="s">
        <v>69</v>
      </c>
      <c r="C358" s="162" t="s">
        <v>95</v>
      </c>
      <c r="D358" s="38">
        <f>D359</f>
        <v>1913.1999999999998</v>
      </c>
      <c r="E358" s="38">
        <f t="shared" si="163"/>
        <v>2328.5</v>
      </c>
      <c r="F358" s="38">
        <f t="shared" si="163"/>
        <v>2375.1999999999998</v>
      </c>
    </row>
    <row r="359" spans="1:6" ht="31.2" x14ac:dyDescent="0.25">
      <c r="A359" s="163">
        <v>1620120210</v>
      </c>
      <c r="B359" s="161">
        <v>240</v>
      </c>
      <c r="C359" s="162" t="s">
        <v>251</v>
      </c>
      <c r="D359" s="38">
        <f>' № 8  рп, кцср, квр'!E97</f>
        <v>1913.1999999999998</v>
      </c>
      <c r="E359" s="38">
        <f>' № 8  рп, кцср, квр'!F97</f>
        <v>2328.5</v>
      </c>
      <c r="F359" s="38">
        <f>' № 8  рп, кцср, квр'!G97</f>
        <v>2375.1999999999998</v>
      </c>
    </row>
    <row r="360" spans="1:6" ht="31.2" x14ac:dyDescent="0.25">
      <c r="A360" s="163">
        <v>1620120220</v>
      </c>
      <c r="B360" s="161"/>
      <c r="C360" s="162" t="s">
        <v>108</v>
      </c>
      <c r="D360" s="38">
        <f>D361</f>
        <v>126</v>
      </c>
      <c r="E360" s="38">
        <f t="shared" ref="E360:F360" si="164">E361</f>
        <v>126</v>
      </c>
      <c r="F360" s="38">
        <f t="shared" si="164"/>
        <v>126</v>
      </c>
    </row>
    <row r="361" spans="1:6" ht="31.2" x14ac:dyDescent="0.25">
      <c r="A361" s="163">
        <v>1620120220</v>
      </c>
      <c r="B361" s="163" t="s">
        <v>69</v>
      </c>
      <c r="C361" s="162" t="s">
        <v>95</v>
      </c>
      <c r="D361" s="38">
        <f>D362</f>
        <v>126</v>
      </c>
      <c r="E361" s="38">
        <f t="shared" ref="E361:F361" si="165">E362</f>
        <v>126</v>
      </c>
      <c r="F361" s="38">
        <f t="shared" si="165"/>
        <v>126</v>
      </c>
    </row>
    <row r="362" spans="1:6" ht="31.2" x14ac:dyDescent="0.25">
      <c r="A362" s="163">
        <v>1620120220</v>
      </c>
      <c r="B362" s="161">
        <v>240</v>
      </c>
      <c r="C362" s="162" t="s">
        <v>251</v>
      </c>
      <c r="D362" s="38">
        <f>' № 8  рп, кцср, квр'!E100</f>
        <v>126</v>
      </c>
      <c r="E362" s="38">
        <f>' № 8  рп, кцср, квр'!F100</f>
        <v>126</v>
      </c>
      <c r="F362" s="38">
        <f>' № 8  рп, кцср, квр'!G100</f>
        <v>126</v>
      </c>
    </row>
    <row r="363" spans="1:6" ht="46.8" x14ac:dyDescent="0.25">
      <c r="A363" s="163">
        <v>1620120230</v>
      </c>
      <c r="B363" s="163"/>
      <c r="C363" s="162" t="s">
        <v>115</v>
      </c>
      <c r="D363" s="38">
        <f>D364</f>
        <v>2221.4</v>
      </c>
      <c r="E363" s="38">
        <f t="shared" ref="E363:F364" si="166">E364</f>
        <v>2165.1</v>
      </c>
      <c r="F363" s="38">
        <f t="shared" si="166"/>
        <v>1818.4</v>
      </c>
    </row>
    <row r="364" spans="1:6" ht="31.2" x14ac:dyDescent="0.25">
      <c r="A364" s="163">
        <v>1620120230</v>
      </c>
      <c r="B364" s="163" t="s">
        <v>69</v>
      </c>
      <c r="C364" s="162" t="s">
        <v>95</v>
      </c>
      <c r="D364" s="38">
        <f>D365</f>
        <v>2221.4</v>
      </c>
      <c r="E364" s="38">
        <f t="shared" si="166"/>
        <v>2165.1</v>
      </c>
      <c r="F364" s="38">
        <f t="shared" si="166"/>
        <v>1818.4</v>
      </c>
    </row>
    <row r="365" spans="1:6" ht="31.2" x14ac:dyDescent="0.25">
      <c r="A365" s="163">
        <v>1620120230</v>
      </c>
      <c r="B365" s="161">
        <v>240</v>
      </c>
      <c r="C365" s="162" t="s">
        <v>251</v>
      </c>
      <c r="D365" s="38">
        <f>' № 8  рп, кцср, квр'!E232</f>
        <v>2221.4</v>
      </c>
      <c r="E365" s="38">
        <f>' № 8  рп, кцср, квр'!F232</f>
        <v>2165.1</v>
      </c>
      <c r="F365" s="38">
        <f>' № 8  рп, кцср, квр'!G232</f>
        <v>1818.4</v>
      </c>
    </row>
    <row r="366" spans="1:6" ht="31.2" x14ac:dyDescent="0.25">
      <c r="A366" s="163">
        <v>1620120240</v>
      </c>
      <c r="B366" s="163"/>
      <c r="C366" s="162" t="s">
        <v>113</v>
      </c>
      <c r="D366" s="38">
        <f>D367</f>
        <v>300</v>
      </c>
      <c r="E366" s="38">
        <f t="shared" ref="E366:F367" si="167">E367</f>
        <v>300</v>
      </c>
      <c r="F366" s="38">
        <f t="shared" si="167"/>
        <v>0</v>
      </c>
    </row>
    <row r="367" spans="1:6" ht="31.2" x14ac:dyDescent="0.25">
      <c r="A367" s="163">
        <v>1620120240</v>
      </c>
      <c r="B367" s="163" t="s">
        <v>69</v>
      </c>
      <c r="C367" s="162" t="s">
        <v>95</v>
      </c>
      <c r="D367" s="38">
        <f>D368</f>
        <v>300</v>
      </c>
      <c r="E367" s="38">
        <f t="shared" si="167"/>
        <v>300</v>
      </c>
      <c r="F367" s="38">
        <f t="shared" si="167"/>
        <v>0</v>
      </c>
    </row>
    <row r="368" spans="1:6" ht="31.2" x14ac:dyDescent="0.25">
      <c r="A368" s="163">
        <v>1620120240</v>
      </c>
      <c r="B368" s="161">
        <v>240</v>
      </c>
      <c r="C368" s="162" t="s">
        <v>251</v>
      </c>
      <c r="D368" s="38">
        <f>' № 8  рп, кцср, квр'!E224</f>
        <v>300</v>
      </c>
      <c r="E368" s="38">
        <f>' № 8  рп, кцср, квр'!F224</f>
        <v>300</v>
      </c>
      <c r="F368" s="38">
        <f>' № 8  рп, кцср, квр'!G224</f>
        <v>0</v>
      </c>
    </row>
    <row r="369" spans="1:6" x14ac:dyDescent="0.25">
      <c r="A369" s="163">
        <v>1620200000</v>
      </c>
      <c r="B369" s="163"/>
      <c r="C369" s="162" t="s">
        <v>114</v>
      </c>
      <c r="D369" s="38">
        <f>D370+D373</f>
        <v>4893.8999999999996</v>
      </c>
      <c r="E369" s="38">
        <f t="shared" ref="E369:F369" si="168">E370+E373</f>
        <v>4297.6000000000004</v>
      </c>
      <c r="F369" s="38">
        <f t="shared" si="168"/>
        <v>2148.8000000000002</v>
      </c>
    </row>
    <row r="370" spans="1:6" ht="62.4" x14ac:dyDescent="0.25">
      <c r="A370" s="163">
        <v>1620210820</v>
      </c>
      <c r="B370" s="163"/>
      <c r="C370" s="162" t="s">
        <v>246</v>
      </c>
      <c r="D370" s="38">
        <f>D371</f>
        <v>1957.6</v>
      </c>
      <c r="E370" s="38">
        <f t="shared" ref="E370:F371" si="169">E371</f>
        <v>2148.8000000000002</v>
      </c>
      <c r="F370" s="38">
        <f t="shared" si="169"/>
        <v>0</v>
      </c>
    </row>
    <row r="371" spans="1:6" ht="31.2" x14ac:dyDescent="0.25">
      <c r="A371" s="163">
        <v>1620210820</v>
      </c>
      <c r="B371" s="163" t="s">
        <v>72</v>
      </c>
      <c r="C371" s="162" t="s">
        <v>96</v>
      </c>
      <c r="D371" s="38">
        <f>D372</f>
        <v>1957.6</v>
      </c>
      <c r="E371" s="38">
        <f t="shared" si="169"/>
        <v>2148.8000000000002</v>
      </c>
      <c r="F371" s="38">
        <f t="shared" si="169"/>
        <v>0</v>
      </c>
    </row>
    <row r="372" spans="1:6" x14ac:dyDescent="0.25">
      <c r="A372" s="163">
        <v>1620210820</v>
      </c>
      <c r="B372" s="163" t="s">
        <v>122</v>
      </c>
      <c r="C372" s="162" t="s">
        <v>123</v>
      </c>
      <c r="D372" s="38">
        <f>' № 8  рп, кцср, квр'!E564</f>
        <v>1957.6</v>
      </c>
      <c r="E372" s="38">
        <f>' № 8  рп, кцср, квр'!F564</f>
        <v>2148.8000000000002</v>
      </c>
      <c r="F372" s="38">
        <f>' № 8  рп, кцср, квр'!G564</f>
        <v>0</v>
      </c>
    </row>
    <row r="373" spans="1:6" ht="46.8" x14ac:dyDescent="0.25">
      <c r="A373" s="163" t="s">
        <v>270</v>
      </c>
      <c r="B373" s="163"/>
      <c r="C373" s="57" t="s">
        <v>271</v>
      </c>
      <c r="D373" s="38">
        <f>D374</f>
        <v>2936.3</v>
      </c>
      <c r="E373" s="38">
        <f t="shared" ref="E373:F374" si="170">E374</f>
        <v>2148.8000000000002</v>
      </c>
      <c r="F373" s="38">
        <f t="shared" si="170"/>
        <v>2148.8000000000002</v>
      </c>
    </row>
    <row r="374" spans="1:6" ht="31.2" x14ac:dyDescent="0.25">
      <c r="A374" s="163" t="s">
        <v>270</v>
      </c>
      <c r="B374" s="163" t="s">
        <v>72</v>
      </c>
      <c r="C374" s="57" t="s">
        <v>96</v>
      </c>
      <c r="D374" s="38">
        <f>D375</f>
        <v>2936.3</v>
      </c>
      <c r="E374" s="38">
        <f t="shared" si="170"/>
        <v>2148.8000000000002</v>
      </c>
      <c r="F374" s="38">
        <f t="shared" si="170"/>
        <v>2148.8000000000002</v>
      </c>
    </row>
    <row r="375" spans="1:6" x14ac:dyDescent="0.25">
      <c r="A375" s="163" t="s">
        <v>270</v>
      </c>
      <c r="B375" s="163" t="s">
        <v>122</v>
      </c>
      <c r="C375" s="57" t="s">
        <v>123</v>
      </c>
      <c r="D375" s="38">
        <f>' № 8  рп, кцср, квр'!E567</f>
        <v>2936.3</v>
      </c>
      <c r="E375" s="38">
        <f>' № 8  рп, кцср, квр'!F567</f>
        <v>2148.8000000000002</v>
      </c>
      <c r="F375" s="38">
        <f>' № 8  рп, кцср, квр'!G567</f>
        <v>2148.8000000000002</v>
      </c>
    </row>
    <row r="376" spans="1:6" ht="46.8" x14ac:dyDescent="0.25">
      <c r="A376" s="163">
        <v>1630000000</v>
      </c>
      <c r="B376" s="161"/>
      <c r="C376" s="162" t="s">
        <v>230</v>
      </c>
      <c r="D376" s="38">
        <f>D377+D384</f>
        <v>2314.5</v>
      </c>
      <c r="E376" s="38">
        <f>E377+E384</f>
        <v>1899.7</v>
      </c>
      <c r="F376" s="38">
        <f>F377+F384</f>
        <v>1899.7</v>
      </c>
    </row>
    <row r="377" spans="1:6" ht="46.8" x14ac:dyDescent="0.25">
      <c r="A377" s="161">
        <v>1630100000</v>
      </c>
      <c r="B377" s="161"/>
      <c r="C377" s="162" t="s">
        <v>231</v>
      </c>
      <c r="D377" s="38">
        <f>D378+D381</f>
        <v>1912.1000000000001</v>
      </c>
      <c r="E377" s="38">
        <f>E378+E381</f>
        <v>1732.2</v>
      </c>
      <c r="F377" s="38">
        <f>F378+F381</f>
        <v>1732.2</v>
      </c>
    </row>
    <row r="378" spans="1:6" ht="46.8" x14ac:dyDescent="0.25">
      <c r="A378" s="161">
        <v>1630120180</v>
      </c>
      <c r="B378" s="161"/>
      <c r="C378" s="162" t="s">
        <v>232</v>
      </c>
      <c r="D378" s="38">
        <f>D379</f>
        <v>1422.9</v>
      </c>
      <c r="E378" s="38">
        <f t="shared" ref="E378:F378" si="171">E379</f>
        <v>1422.9</v>
      </c>
      <c r="F378" s="38">
        <f t="shared" si="171"/>
        <v>1422.9</v>
      </c>
    </row>
    <row r="379" spans="1:6" ht="31.2" x14ac:dyDescent="0.25">
      <c r="A379" s="161">
        <v>1630120180</v>
      </c>
      <c r="B379" s="161" t="s">
        <v>69</v>
      </c>
      <c r="C379" s="162" t="s">
        <v>95</v>
      </c>
      <c r="D379" s="38">
        <f>D380</f>
        <v>1422.9</v>
      </c>
      <c r="E379" s="38">
        <f t="shared" ref="E379:F379" si="172">E380</f>
        <v>1422.9</v>
      </c>
      <c r="F379" s="38">
        <f t="shared" si="172"/>
        <v>1422.9</v>
      </c>
    </row>
    <row r="380" spans="1:6" ht="31.2" x14ac:dyDescent="0.25">
      <c r="A380" s="161">
        <v>1630120180</v>
      </c>
      <c r="B380" s="161">
        <v>240</v>
      </c>
      <c r="C380" s="162" t="s">
        <v>251</v>
      </c>
      <c r="D380" s="38">
        <f>' № 8  рп, кцср, квр'!E105</f>
        <v>1422.9</v>
      </c>
      <c r="E380" s="38">
        <f>' № 8  рп, кцср, квр'!F105</f>
        <v>1422.9</v>
      </c>
      <c r="F380" s="38">
        <f>' № 8  рп, кцср, квр'!G105</f>
        <v>1422.9</v>
      </c>
    </row>
    <row r="381" spans="1:6" ht="46.8" x14ac:dyDescent="0.25">
      <c r="A381" s="161">
        <v>1630120520</v>
      </c>
      <c r="B381" s="161"/>
      <c r="C381" s="162" t="s">
        <v>237</v>
      </c>
      <c r="D381" s="38">
        <f>D382</f>
        <v>489.2</v>
      </c>
      <c r="E381" s="38">
        <f t="shared" ref="E381:F381" si="173">E382</f>
        <v>309.3</v>
      </c>
      <c r="F381" s="38">
        <f t="shared" si="173"/>
        <v>309.3</v>
      </c>
    </row>
    <row r="382" spans="1:6" ht="31.2" x14ac:dyDescent="0.25">
      <c r="A382" s="161">
        <v>1630120520</v>
      </c>
      <c r="B382" s="161" t="s">
        <v>69</v>
      </c>
      <c r="C382" s="162" t="s">
        <v>95</v>
      </c>
      <c r="D382" s="38">
        <f>D383</f>
        <v>489.2</v>
      </c>
      <c r="E382" s="38">
        <f t="shared" ref="E382:F382" si="174">E383</f>
        <v>309.3</v>
      </c>
      <c r="F382" s="38">
        <f t="shared" si="174"/>
        <v>309.3</v>
      </c>
    </row>
    <row r="383" spans="1:6" ht="31.2" x14ac:dyDescent="0.25">
      <c r="A383" s="161">
        <v>1630120520</v>
      </c>
      <c r="B383" s="161">
        <v>240</v>
      </c>
      <c r="C383" s="162" t="s">
        <v>251</v>
      </c>
      <c r="D383" s="38">
        <f>' № 8  рп, кцср, квр'!E108</f>
        <v>489.2</v>
      </c>
      <c r="E383" s="38">
        <f>' № 8  рп, кцср, квр'!F108</f>
        <v>309.3</v>
      </c>
      <c r="F383" s="38">
        <f>' № 8  рп, кцср, квр'!G108</f>
        <v>309.3</v>
      </c>
    </row>
    <row r="384" spans="1:6" ht="46.8" x14ac:dyDescent="0.25">
      <c r="A384" s="161">
        <v>1630200000</v>
      </c>
      <c r="B384" s="161"/>
      <c r="C384" s="162" t="s">
        <v>233</v>
      </c>
      <c r="D384" s="38">
        <f>D385</f>
        <v>402.4</v>
      </c>
      <c r="E384" s="38">
        <f t="shared" ref="E384:F384" si="175">E385</f>
        <v>167.5</v>
      </c>
      <c r="F384" s="38">
        <f t="shared" si="175"/>
        <v>167.5</v>
      </c>
    </row>
    <row r="385" spans="1:6" x14ac:dyDescent="0.25">
      <c r="A385" s="161">
        <v>1630220530</v>
      </c>
      <c r="B385" s="161"/>
      <c r="C385" s="162" t="s">
        <v>234</v>
      </c>
      <c r="D385" s="38">
        <f>D386</f>
        <v>402.4</v>
      </c>
      <c r="E385" s="38">
        <f t="shared" ref="E385:F386" si="176">E386</f>
        <v>167.5</v>
      </c>
      <c r="F385" s="38">
        <f t="shared" si="176"/>
        <v>167.5</v>
      </c>
    </row>
    <row r="386" spans="1:6" ht="31.2" x14ac:dyDescent="0.25">
      <c r="A386" s="161">
        <v>1630220530</v>
      </c>
      <c r="B386" s="161" t="s">
        <v>69</v>
      </c>
      <c r="C386" s="162" t="s">
        <v>95</v>
      </c>
      <c r="D386" s="38">
        <f>D387</f>
        <v>402.4</v>
      </c>
      <c r="E386" s="38">
        <f t="shared" si="176"/>
        <v>167.5</v>
      </c>
      <c r="F386" s="38">
        <f t="shared" si="176"/>
        <v>167.5</v>
      </c>
    </row>
    <row r="387" spans="1:6" ht="31.2" x14ac:dyDescent="0.25">
      <c r="A387" s="161">
        <v>1630220530</v>
      </c>
      <c r="B387" s="161">
        <v>240</v>
      </c>
      <c r="C387" s="162" t="s">
        <v>251</v>
      </c>
      <c r="D387" s="38">
        <f>' № 8  рп, кцср, квр'!E112</f>
        <v>402.4</v>
      </c>
      <c r="E387" s="38">
        <f>' № 8  рп, кцср, квр'!F112</f>
        <v>167.5</v>
      </c>
      <c r="F387" s="38">
        <f>' № 8  рп, кцср, квр'!G112</f>
        <v>167.5</v>
      </c>
    </row>
    <row r="388" spans="1:6" ht="31.2" x14ac:dyDescent="0.25">
      <c r="A388" s="163">
        <v>1640000000</v>
      </c>
      <c r="B388" s="1"/>
      <c r="C388" s="48" t="s">
        <v>223</v>
      </c>
      <c r="D388" s="38">
        <f>D389+D393</f>
        <v>176.5</v>
      </c>
      <c r="E388" s="38">
        <f t="shared" ref="E388:F388" si="177">E389+E393</f>
        <v>176.5</v>
      </c>
      <c r="F388" s="38">
        <f t="shared" si="177"/>
        <v>176.5</v>
      </c>
    </row>
    <row r="389" spans="1:6" ht="31.2" x14ac:dyDescent="0.25">
      <c r="A389" s="163">
        <v>1640100000</v>
      </c>
      <c r="B389" s="161"/>
      <c r="C389" s="162" t="s">
        <v>225</v>
      </c>
      <c r="D389" s="38">
        <f>D390</f>
        <v>150</v>
      </c>
      <c r="E389" s="38">
        <f t="shared" ref="E389:F391" si="178">E390</f>
        <v>150</v>
      </c>
      <c r="F389" s="38">
        <f t="shared" si="178"/>
        <v>150</v>
      </c>
    </row>
    <row r="390" spans="1:6" x14ac:dyDescent="0.25">
      <c r="A390" s="163">
        <v>1640120510</v>
      </c>
      <c r="B390" s="161"/>
      <c r="C390" s="162" t="s">
        <v>227</v>
      </c>
      <c r="D390" s="38">
        <f>D391</f>
        <v>150</v>
      </c>
      <c r="E390" s="38">
        <f t="shared" si="178"/>
        <v>150</v>
      </c>
      <c r="F390" s="38">
        <f t="shared" si="178"/>
        <v>150</v>
      </c>
    </row>
    <row r="391" spans="1:6" ht="31.2" x14ac:dyDescent="0.25">
      <c r="A391" s="163">
        <v>1640120510</v>
      </c>
      <c r="B391" s="163" t="s">
        <v>69</v>
      </c>
      <c r="C391" s="162" t="s">
        <v>95</v>
      </c>
      <c r="D391" s="38">
        <f>D392</f>
        <v>150</v>
      </c>
      <c r="E391" s="38">
        <f t="shared" si="178"/>
        <v>150</v>
      </c>
      <c r="F391" s="38">
        <f t="shared" si="178"/>
        <v>150</v>
      </c>
    </row>
    <row r="392" spans="1:6" ht="31.2" x14ac:dyDescent="0.25">
      <c r="A392" s="163">
        <v>1640120510</v>
      </c>
      <c r="B392" s="161">
        <v>240</v>
      </c>
      <c r="C392" s="162" t="s">
        <v>251</v>
      </c>
      <c r="D392" s="38">
        <f>' № 8  рп, кцср, квр'!E407</f>
        <v>150</v>
      </c>
      <c r="E392" s="38">
        <f>' № 8  рп, кцср, квр'!F407</f>
        <v>150</v>
      </c>
      <c r="F392" s="38">
        <f>' № 8  рп, кцср, квр'!G407</f>
        <v>150</v>
      </c>
    </row>
    <row r="393" spans="1:6" ht="31.2" x14ac:dyDescent="0.25">
      <c r="A393" s="161">
        <v>1640200000</v>
      </c>
      <c r="B393" s="1"/>
      <c r="C393" s="48" t="s">
        <v>226</v>
      </c>
      <c r="D393" s="38">
        <f>D394</f>
        <v>26.5</v>
      </c>
      <c r="E393" s="38">
        <f t="shared" ref="E393:F395" si="179">E394</f>
        <v>26.5</v>
      </c>
      <c r="F393" s="38">
        <f t="shared" si="179"/>
        <v>26.5</v>
      </c>
    </row>
    <row r="394" spans="1:6" x14ac:dyDescent="0.25">
      <c r="A394" s="161">
        <v>1640220250</v>
      </c>
      <c r="B394" s="1"/>
      <c r="C394" s="48" t="s">
        <v>224</v>
      </c>
      <c r="D394" s="38">
        <f>D395</f>
        <v>26.5</v>
      </c>
      <c r="E394" s="38">
        <f t="shared" si="179"/>
        <v>26.5</v>
      </c>
      <c r="F394" s="38">
        <f t="shared" si="179"/>
        <v>26.5</v>
      </c>
    </row>
    <row r="395" spans="1:6" ht="31.2" x14ac:dyDescent="0.25">
      <c r="A395" s="161">
        <v>1640220250</v>
      </c>
      <c r="B395" s="163" t="s">
        <v>69</v>
      </c>
      <c r="C395" s="162" t="s">
        <v>95</v>
      </c>
      <c r="D395" s="38">
        <f>D396</f>
        <v>26.5</v>
      </c>
      <c r="E395" s="38">
        <f t="shared" si="179"/>
        <v>26.5</v>
      </c>
      <c r="F395" s="38">
        <f t="shared" si="179"/>
        <v>26.5</v>
      </c>
    </row>
    <row r="396" spans="1:6" ht="31.2" x14ac:dyDescent="0.25">
      <c r="A396" s="161">
        <v>1640220250</v>
      </c>
      <c r="B396" s="161">
        <v>240</v>
      </c>
      <c r="C396" s="162" t="s">
        <v>251</v>
      </c>
      <c r="D396" s="38">
        <f>' № 8  рп, кцср, квр'!E117</f>
        <v>26.5</v>
      </c>
      <c r="E396" s="38">
        <f>' № 8  рп, кцср, квр'!F117</f>
        <v>26.5</v>
      </c>
      <c r="F396" s="38">
        <f>' № 8  рп, кцср, квр'!G117</f>
        <v>26.5</v>
      </c>
    </row>
    <row r="397" spans="1:6" x14ac:dyDescent="0.25">
      <c r="A397" s="16">
        <v>9900000000</v>
      </c>
      <c r="B397" s="16"/>
      <c r="C397" s="46" t="s">
        <v>107</v>
      </c>
      <c r="D397" s="37">
        <f>D398+D406+D421+D402</f>
        <v>76652.7</v>
      </c>
      <c r="E397" s="37">
        <f t="shared" ref="E397:F397" si="180">E398+E406+E421+E402</f>
        <v>74129.100000000006</v>
      </c>
      <c r="F397" s="37">
        <f t="shared" si="180"/>
        <v>73905</v>
      </c>
    </row>
    <row r="398" spans="1:6" x14ac:dyDescent="0.25">
      <c r="A398" s="161">
        <v>9910000000</v>
      </c>
      <c r="B398" s="161"/>
      <c r="C398" s="162" t="s">
        <v>8</v>
      </c>
      <c r="D398" s="38">
        <f>D399</f>
        <v>1000</v>
      </c>
      <c r="E398" s="38">
        <f t="shared" ref="E398:F400" si="181">E399</f>
        <v>1000</v>
      </c>
      <c r="F398" s="38">
        <f t="shared" si="181"/>
        <v>1000</v>
      </c>
    </row>
    <row r="399" spans="1:6" ht="31.2" x14ac:dyDescent="0.25">
      <c r="A399" s="161">
        <v>9910020000</v>
      </c>
      <c r="B399" s="161"/>
      <c r="C399" s="162" t="s">
        <v>175</v>
      </c>
      <c r="D399" s="38">
        <f>D400</f>
        <v>1000</v>
      </c>
      <c r="E399" s="38">
        <f t="shared" si="181"/>
        <v>1000</v>
      </c>
      <c r="F399" s="38">
        <f t="shared" si="181"/>
        <v>1000</v>
      </c>
    </row>
    <row r="400" spans="1:6" x14ac:dyDescent="0.25">
      <c r="A400" s="161">
        <v>9910020000</v>
      </c>
      <c r="B400" s="163" t="s">
        <v>70</v>
      </c>
      <c r="C400" s="162" t="s">
        <v>71</v>
      </c>
      <c r="D400" s="38">
        <f>D401</f>
        <v>1000</v>
      </c>
      <c r="E400" s="38">
        <f t="shared" si="181"/>
        <v>1000</v>
      </c>
      <c r="F400" s="38">
        <f t="shared" si="181"/>
        <v>1000</v>
      </c>
    </row>
    <row r="401" spans="1:6" x14ac:dyDescent="0.25">
      <c r="A401" s="161">
        <v>9910020000</v>
      </c>
      <c r="B401" s="2" t="s">
        <v>176</v>
      </c>
      <c r="C401" s="48" t="s">
        <v>177</v>
      </c>
      <c r="D401" s="38">
        <f>'№ 7 ведом'!F467</f>
        <v>1000</v>
      </c>
      <c r="E401" s="38">
        <f>'№ 7 ведом'!G467</f>
        <v>1000</v>
      </c>
      <c r="F401" s="38">
        <f>'№ 7 ведом'!H467</f>
        <v>1000</v>
      </c>
    </row>
    <row r="402" spans="1:6" ht="46.8" x14ac:dyDescent="0.25">
      <c r="A402" s="172">
        <v>9920000000</v>
      </c>
      <c r="B402" s="172"/>
      <c r="C402" s="57" t="s">
        <v>686</v>
      </c>
      <c r="D402" s="38">
        <f>D403</f>
        <v>1188.0999999999999</v>
      </c>
      <c r="E402" s="38">
        <f t="shared" ref="E402:F404" si="182">E403</f>
        <v>0</v>
      </c>
      <c r="F402" s="38">
        <f t="shared" si="182"/>
        <v>0</v>
      </c>
    </row>
    <row r="403" spans="1:6" ht="31.2" x14ac:dyDescent="0.25">
      <c r="A403" s="172">
        <v>9920010920</v>
      </c>
      <c r="B403" s="172"/>
      <c r="C403" s="57" t="s">
        <v>687</v>
      </c>
      <c r="D403" s="38">
        <f>D404</f>
        <v>1188.0999999999999</v>
      </c>
      <c r="E403" s="38">
        <f t="shared" si="182"/>
        <v>0</v>
      </c>
      <c r="F403" s="38">
        <f t="shared" si="182"/>
        <v>0</v>
      </c>
    </row>
    <row r="404" spans="1:6" ht="31.2" x14ac:dyDescent="0.25">
      <c r="A404" s="172">
        <v>9920010920</v>
      </c>
      <c r="B404" s="173" t="s">
        <v>97</v>
      </c>
      <c r="C404" s="57" t="s">
        <v>98</v>
      </c>
      <c r="D404" s="38">
        <f>D405</f>
        <v>1188.0999999999999</v>
      </c>
      <c r="E404" s="38">
        <f t="shared" si="182"/>
        <v>0</v>
      </c>
      <c r="F404" s="38">
        <f t="shared" si="182"/>
        <v>0</v>
      </c>
    </row>
    <row r="405" spans="1:6" x14ac:dyDescent="0.25">
      <c r="A405" s="172">
        <v>9920010920</v>
      </c>
      <c r="B405" s="172">
        <v>610</v>
      </c>
      <c r="C405" s="57" t="s">
        <v>106</v>
      </c>
      <c r="D405" s="38">
        <f>' № 8  рп, кцср, квр'!E516+' № 8  рп, кцср, квр'!E616+' № 8  рп, кцср, квр'!E381</f>
        <v>1188.0999999999999</v>
      </c>
      <c r="E405" s="38">
        <f>' № 8  рп, кцср, квр'!F516+' № 8  рп, кцср, квр'!F616+' № 8  рп, кцср, квр'!F381</f>
        <v>0</v>
      </c>
      <c r="F405" s="38">
        <f>' № 8  рп, кцср, квр'!G516+' № 8  рп, кцср, квр'!G616+' № 8  рп, кцср, квр'!G381</f>
        <v>0</v>
      </c>
    </row>
    <row r="406" spans="1:6" ht="31.2" x14ac:dyDescent="0.25">
      <c r="A406" s="161">
        <v>9930000000</v>
      </c>
      <c r="B406" s="161"/>
      <c r="C406" s="162" t="s">
        <v>170</v>
      </c>
      <c r="D406" s="38">
        <f>D415+D412+D418+D407</f>
        <v>1487.5</v>
      </c>
      <c r="E406" s="38">
        <f t="shared" ref="E406:F406" si="183">E415+E412+E418+E407</f>
        <v>195.6</v>
      </c>
      <c r="F406" s="38">
        <f t="shared" si="183"/>
        <v>15.6</v>
      </c>
    </row>
    <row r="407" spans="1:6" ht="31.2" x14ac:dyDescent="0.25">
      <c r="A407" s="161">
        <v>9930020490</v>
      </c>
      <c r="B407" s="161"/>
      <c r="C407" s="57" t="s">
        <v>660</v>
      </c>
      <c r="D407" s="38">
        <f>D410+D408</f>
        <v>719</v>
      </c>
      <c r="E407" s="38">
        <f t="shared" ref="E407:F407" si="184">E410+E408</f>
        <v>0</v>
      </c>
      <c r="F407" s="38">
        <f t="shared" si="184"/>
        <v>0</v>
      </c>
    </row>
    <row r="408" spans="1:6" ht="31.2" x14ac:dyDescent="0.25">
      <c r="A408" s="161">
        <v>9930020490</v>
      </c>
      <c r="B408" s="163" t="s">
        <v>69</v>
      </c>
      <c r="C408" s="162" t="s">
        <v>95</v>
      </c>
      <c r="D408" s="38">
        <f>D409</f>
        <v>78.599999999999994</v>
      </c>
      <c r="E408" s="38">
        <f t="shared" ref="E408:F408" si="185">E409</f>
        <v>0</v>
      </c>
      <c r="F408" s="38">
        <f t="shared" si="185"/>
        <v>0</v>
      </c>
    </row>
    <row r="409" spans="1:6" ht="31.2" x14ac:dyDescent="0.25">
      <c r="A409" s="161">
        <v>9930020490</v>
      </c>
      <c r="B409" s="161">
        <v>240</v>
      </c>
      <c r="C409" s="162" t="s">
        <v>251</v>
      </c>
      <c r="D409" s="38">
        <f>' № 8  рп, кцср, квр'!E122</f>
        <v>78.599999999999994</v>
      </c>
      <c r="E409" s="38">
        <f>' № 8  рп, кцср, квр'!F122</f>
        <v>0</v>
      </c>
      <c r="F409" s="38">
        <f>' № 8  рп, кцср, квр'!G122</f>
        <v>0</v>
      </c>
    </row>
    <row r="410" spans="1:6" x14ac:dyDescent="0.25">
      <c r="A410" s="161">
        <v>9930020490</v>
      </c>
      <c r="B410" s="11" t="s">
        <v>70</v>
      </c>
      <c r="C410" s="43" t="s">
        <v>71</v>
      </c>
      <c r="D410" s="38">
        <f>D411</f>
        <v>640.4</v>
      </c>
      <c r="E410" s="38">
        <f t="shared" ref="E410:F410" si="186">E411</f>
        <v>0</v>
      </c>
      <c r="F410" s="38">
        <f t="shared" si="186"/>
        <v>0</v>
      </c>
    </row>
    <row r="411" spans="1:6" x14ac:dyDescent="0.25">
      <c r="A411" s="161">
        <v>9930020490</v>
      </c>
      <c r="B411" s="1" t="s">
        <v>661</v>
      </c>
      <c r="C411" s="61" t="s">
        <v>662</v>
      </c>
      <c r="D411" s="38">
        <f>' № 8  рп, кцср, квр'!E212+' № 8  рп, кцср, квр'!E124+' № 8  рп, кцср, квр'!E297</f>
        <v>640.4</v>
      </c>
      <c r="E411" s="38">
        <f>' № 8  рп, кцср, квр'!F212+' № 8  рп, кцср, квр'!F124+' № 8  рп, кцср, квр'!F297</f>
        <v>0</v>
      </c>
      <c r="F411" s="38">
        <f>' № 8  рп, кцср, квр'!G212+' № 8  рп, кцср, квр'!G124+' № 8  рп, кцср, квр'!G297</f>
        <v>0</v>
      </c>
    </row>
    <row r="412" spans="1:6" x14ac:dyDescent="0.25">
      <c r="A412" s="161">
        <v>9930020500</v>
      </c>
      <c r="B412" s="161"/>
      <c r="C412" s="57" t="s">
        <v>263</v>
      </c>
      <c r="D412" s="38">
        <f>D413</f>
        <v>20</v>
      </c>
      <c r="E412" s="38">
        <f t="shared" ref="E412:F413" si="187">E413</f>
        <v>0</v>
      </c>
      <c r="F412" s="38">
        <f t="shared" si="187"/>
        <v>0</v>
      </c>
    </row>
    <row r="413" spans="1:6" x14ac:dyDescent="0.25">
      <c r="A413" s="161">
        <v>9930020500</v>
      </c>
      <c r="B413" s="161" t="s">
        <v>264</v>
      </c>
      <c r="C413" s="57" t="s">
        <v>265</v>
      </c>
      <c r="D413" s="38">
        <f>D414</f>
        <v>20</v>
      </c>
      <c r="E413" s="38">
        <f t="shared" si="187"/>
        <v>0</v>
      </c>
      <c r="F413" s="38">
        <f t="shared" si="187"/>
        <v>0</v>
      </c>
    </row>
    <row r="414" spans="1:6" x14ac:dyDescent="0.25">
      <c r="A414" s="161">
        <v>9930020500</v>
      </c>
      <c r="B414" s="1" t="s">
        <v>266</v>
      </c>
      <c r="C414" s="61" t="s">
        <v>263</v>
      </c>
      <c r="D414" s="38">
        <f>' № 8  рп, кцср, квр'!E637</f>
        <v>20</v>
      </c>
      <c r="E414" s="38">
        <f>' № 8  рп, кцср, квр'!F637</f>
        <v>0</v>
      </c>
      <c r="F414" s="38">
        <f>' № 8  рп, кцср, квр'!G637</f>
        <v>0</v>
      </c>
    </row>
    <row r="415" spans="1:6" ht="46.8" x14ac:dyDescent="0.25">
      <c r="A415" s="161">
        <v>9930051200</v>
      </c>
      <c r="B415" s="161"/>
      <c r="C415" s="162" t="s">
        <v>171</v>
      </c>
      <c r="D415" s="38">
        <f>D416</f>
        <v>32.200000000000003</v>
      </c>
      <c r="E415" s="38">
        <f t="shared" ref="E415:F416" si="188">E416</f>
        <v>195.6</v>
      </c>
      <c r="F415" s="38">
        <f t="shared" si="188"/>
        <v>15.6</v>
      </c>
    </row>
    <row r="416" spans="1:6" ht="31.2" x14ac:dyDescent="0.25">
      <c r="A416" s="161">
        <v>9930051200</v>
      </c>
      <c r="B416" s="161" t="s">
        <v>69</v>
      </c>
      <c r="C416" s="162" t="s">
        <v>95</v>
      </c>
      <c r="D416" s="38">
        <f>D417</f>
        <v>32.200000000000003</v>
      </c>
      <c r="E416" s="38">
        <f t="shared" si="188"/>
        <v>195.6</v>
      </c>
      <c r="F416" s="38">
        <f t="shared" si="188"/>
        <v>15.6</v>
      </c>
    </row>
    <row r="417" spans="1:6" ht="31.2" x14ac:dyDescent="0.25">
      <c r="A417" s="161">
        <v>9930051200</v>
      </c>
      <c r="B417" s="161">
        <v>240</v>
      </c>
      <c r="C417" s="162" t="s">
        <v>251</v>
      </c>
      <c r="D417" s="38">
        <f>'№ 7 ведом'!F36</f>
        <v>32.200000000000003</v>
      </c>
      <c r="E417" s="38">
        <f>'№ 7 ведом'!G36</f>
        <v>195.6</v>
      </c>
      <c r="F417" s="38">
        <f>'№ 7 ведом'!H36</f>
        <v>15.6</v>
      </c>
    </row>
    <row r="418" spans="1:6" ht="31.2" x14ac:dyDescent="0.25">
      <c r="A418" s="161">
        <v>9930054690</v>
      </c>
      <c r="B418" s="161"/>
      <c r="C418" s="57" t="s">
        <v>357</v>
      </c>
      <c r="D418" s="38">
        <f>D419</f>
        <v>716.30000000000007</v>
      </c>
      <c r="E418" s="38">
        <f t="shared" ref="E418:F419" si="189">E419</f>
        <v>0</v>
      </c>
      <c r="F418" s="38">
        <f t="shared" si="189"/>
        <v>0</v>
      </c>
    </row>
    <row r="419" spans="1:6" ht="31.2" x14ac:dyDescent="0.25">
      <c r="A419" s="161">
        <v>9930054690</v>
      </c>
      <c r="B419" s="161" t="s">
        <v>69</v>
      </c>
      <c r="C419" s="162" t="s">
        <v>95</v>
      </c>
      <c r="D419" s="38">
        <f>D420</f>
        <v>716.30000000000007</v>
      </c>
      <c r="E419" s="38">
        <f t="shared" si="189"/>
        <v>0</v>
      </c>
      <c r="F419" s="38">
        <f t="shared" si="189"/>
        <v>0</v>
      </c>
    </row>
    <row r="420" spans="1:6" ht="31.2" x14ac:dyDescent="0.25">
      <c r="A420" s="161">
        <v>9930054690</v>
      </c>
      <c r="B420" s="161">
        <v>240</v>
      </c>
      <c r="C420" s="162" t="s">
        <v>251</v>
      </c>
      <c r="D420" s="38">
        <f>' № 8  рп, кцср, квр'!E127</f>
        <v>716.30000000000007</v>
      </c>
      <c r="E420" s="38">
        <f>' № 8  рп, кцср, квр'!F127</f>
        <v>0</v>
      </c>
      <c r="F420" s="38">
        <f>' № 8  рп, кцср, квр'!G127</f>
        <v>0</v>
      </c>
    </row>
    <row r="421" spans="1:6" ht="31.2" x14ac:dyDescent="0.25">
      <c r="A421" s="161">
        <v>9990000000</v>
      </c>
      <c r="B421" s="161"/>
      <c r="C421" s="162" t="s">
        <v>160</v>
      </c>
      <c r="D421" s="38">
        <f>D422+D425+D431+D448</f>
        <v>72977.099999999991</v>
      </c>
      <c r="E421" s="38">
        <f>E422+E425+E431+E448</f>
        <v>72933.5</v>
      </c>
      <c r="F421" s="38">
        <f>F422+F425+F431+F448</f>
        <v>72889.399999999994</v>
      </c>
    </row>
    <row r="422" spans="1:6" x14ac:dyDescent="0.25">
      <c r="A422" s="161">
        <v>9990021000</v>
      </c>
      <c r="B422" s="25"/>
      <c r="C422" s="162" t="s">
        <v>161</v>
      </c>
      <c r="D422" s="38">
        <f>D423</f>
        <v>1648.7</v>
      </c>
      <c r="E422" s="38">
        <f t="shared" ref="E422:F423" si="190">E423</f>
        <v>1648.7</v>
      </c>
      <c r="F422" s="38">
        <f t="shared" si="190"/>
        <v>1648.7</v>
      </c>
    </row>
    <row r="423" spans="1:6" ht="62.4" x14ac:dyDescent="0.25">
      <c r="A423" s="161">
        <v>9990021000</v>
      </c>
      <c r="B423" s="161" t="s">
        <v>68</v>
      </c>
      <c r="C423" s="162" t="s">
        <v>1</v>
      </c>
      <c r="D423" s="38">
        <f>D424</f>
        <v>1648.7</v>
      </c>
      <c r="E423" s="38">
        <f t="shared" si="190"/>
        <v>1648.7</v>
      </c>
      <c r="F423" s="38">
        <f t="shared" si="190"/>
        <v>1648.7</v>
      </c>
    </row>
    <row r="424" spans="1:6" ht="31.2" x14ac:dyDescent="0.25">
      <c r="A424" s="161">
        <v>9990021000</v>
      </c>
      <c r="B424" s="161">
        <v>120</v>
      </c>
      <c r="C424" s="162" t="s">
        <v>253</v>
      </c>
      <c r="D424" s="38">
        <f>' № 8  рп, кцср, квр'!E15</f>
        <v>1648.7</v>
      </c>
      <c r="E424" s="38">
        <f>' № 8  рп, кцср, квр'!F15</f>
        <v>1648.7</v>
      </c>
      <c r="F424" s="38">
        <f>' № 8  рп, кцср, квр'!G15</f>
        <v>1648.7</v>
      </c>
    </row>
    <row r="425" spans="1:6" ht="31.2" x14ac:dyDescent="0.25">
      <c r="A425" s="161">
        <v>9990100000</v>
      </c>
      <c r="B425" s="161"/>
      <c r="C425" s="162" t="s">
        <v>178</v>
      </c>
      <c r="D425" s="38">
        <f>D426</f>
        <v>3088.9</v>
      </c>
      <c r="E425" s="38">
        <f t="shared" ref="E425:F425" si="191">E426</f>
        <v>3088.9</v>
      </c>
      <c r="F425" s="38">
        <f t="shared" si="191"/>
        <v>3088.9</v>
      </c>
    </row>
    <row r="426" spans="1:6" ht="31.2" x14ac:dyDescent="0.25">
      <c r="A426" s="161">
        <v>9990123000</v>
      </c>
      <c r="B426" s="161"/>
      <c r="C426" s="162" t="s">
        <v>179</v>
      </c>
      <c r="D426" s="38">
        <f>D427+D429</f>
        <v>3088.9</v>
      </c>
      <c r="E426" s="38">
        <f t="shared" ref="E426:F426" si="192">E427+E429</f>
        <v>3088.9</v>
      </c>
      <c r="F426" s="38">
        <f t="shared" si="192"/>
        <v>3088.9</v>
      </c>
    </row>
    <row r="427" spans="1:6" ht="62.4" x14ac:dyDescent="0.25">
      <c r="A427" s="161">
        <v>9990123000</v>
      </c>
      <c r="B427" s="161" t="s">
        <v>68</v>
      </c>
      <c r="C427" s="162" t="s">
        <v>1</v>
      </c>
      <c r="D427" s="38">
        <f>D428</f>
        <v>2623</v>
      </c>
      <c r="E427" s="38">
        <f t="shared" ref="E427:F427" si="193">E428</f>
        <v>2623</v>
      </c>
      <c r="F427" s="38">
        <f t="shared" si="193"/>
        <v>2623</v>
      </c>
    </row>
    <row r="428" spans="1:6" ht="31.2" x14ac:dyDescent="0.25">
      <c r="A428" s="161">
        <v>9990123000</v>
      </c>
      <c r="B428" s="161">
        <v>120</v>
      </c>
      <c r="C428" s="162" t="s">
        <v>253</v>
      </c>
      <c r="D428" s="38">
        <f>' № 8  рп, кцср, квр'!E22</f>
        <v>2623</v>
      </c>
      <c r="E428" s="38">
        <f>' № 8  рп, кцср, квр'!F22</f>
        <v>2623</v>
      </c>
      <c r="F428" s="38">
        <f>' № 8  рп, кцср, квр'!G22</f>
        <v>2623</v>
      </c>
    </row>
    <row r="429" spans="1:6" ht="31.2" x14ac:dyDescent="0.25">
      <c r="A429" s="161">
        <v>9990123000</v>
      </c>
      <c r="B429" s="163" t="s">
        <v>69</v>
      </c>
      <c r="C429" s="162" t="s">
        <v>95</v>
      </c>
      <c r="D429" s="38">
        <f>D430</f>
        <v>465.9</v>
      </c>
      <c r="E429" s="38">
        <f t="shared" ref="E429:F429" si="194">E430</f>
        <v>465.9</v>
      </c>
      <c r="F429" s="38">
        <f t="shared" si="194"/>
        <v>465.9</v>
      </c>
    </row>
    <row r="430" spans="1:6" ht="31.2" x14ac:dyDescent="0.25">
      <c r="A430" s="161">
        <v>9990123000</v>
      </c>
      <c r="B430" s="161">
        <v>240</v>
      </c>
      <c r="C430" s="162" t="s">
        <v>251</v>
      </c>
      <c r="D430" s="38">
        <f>' № 8  рп, кцср, квр'!E24</f>
        <v>465.9</v>
      </c>
      <c r="E430" s="38">
        <f>' № 8  рп, кцср, квр'!F24</f>
        <v>465.9</v>
      </c>
      <c r="F430" s="38">
        <f>' № 8  рп, кцср, квр'!G24</f>
        <v>465.9</v>
      </c>
    </row>
    <row r="431" spans="1:6" ht="31.2" x14ac:dyDescent="0.25">
      <c r="A431" s="161">
        <v>9990200000</v>
      </c>
      <c r="B431" s="25"/>
      <c r="C431" s="162" t="s">
        <v>120</v>
      </c>
      <c r="D431" s="38">
        <f>D440+D432+D437+D445</f>
        <v>44196.6</v>
      </c>
      <c r="E431" s="38">
        <f>E440+E432+E437+E445</f>
        <v>44198</v>
      </c>
      <c r="F431" s="38">
        <f>F440+F432+F437+F445</f>
        <v>44153.9</v>
      </c>
    </row>
    <row r="432" spans="1:6" ht="46.8" x14ac:dyDescent="0.25">
      <c r="A432" s="161">
        <v>9990210510</v>
      </c>
      <c r="B432" s="161"/>
      <c r="C432" s="162" t="s">
        <v>162</v>
      </c>
      <c r="D432" s="38">
        <f>D433+D435</f>
        <v>668.09999999999991</v>
      </c>
      <c r="E432" s="38">
        <f t="shared" ref="E432:F432" si="195">E433+E435</f>
        <v>674.5</v>
      </c>
      <c r="F432" s="38">
        <f t="shared" si="195"/>
        <v>681.09999999999991</v>
      </c>
    </row>
    <row r="433" spans="1:6" ht="62.4" x14ac:dyDescent="0.25">
      <c r="A433" s="161">
        <v>9990210510</v>
      </c>
      <c r="B433" s="161" t="s">
        <v>68</v>
      </c>
      <c r="C433" s="162" t="s">
        <v>1</v>
      </c>
      <c r="D433" s="38">
        <f>D434</f>
        <v>661.8</v>
      </c>
      <c r="E433" s="38">
        <f t="shared" ref="E433:F433" si="196">E434</f>
        <v>668.2</v>
      </c>
      <c r="F433" s="38">
        <f t="shared" si="196"/>
        <v>674.8</v>
      </c>
    </row>
    <row r="434" spans="1:6" ht="31.2" x14ac:dyDescent="0.25">
      <c r="A434" s="161">
        <v>9990210510</v>
      </c>
      <c r="B434" s="161">
        <v>120</v>
      </c>
      <c r="C434" s="162" t="s">
        <v>253</v>
      </c>
      <c r="D434" s="38">
        <f>' № 8  рп, кцср, квр'!E31</f>
        <v>661.8</v>
      </c>
      <c r="E434" s="38">
        <f>' № 8  рп, кцср, квр'!F31</f>
        <v>668.2</v>
      </c>
      <c r="F434" s="38">
        <f>' № 8  рп, кцср, квр'!G31</f>
        <v>674.8</v>
      </c>
    </row>
    <row r="435" spans="1:6" ht="31.2" x14ac:dyDescent="0.25">
      <c r="A435" s="161">
        <v>9990210510</v>
      </c>
      <c r="B435" s="161" t="s">
        <v>69</v>
      </c>
      <c r="C435" s="162" t="s">
        <v>95</v>
      </c>
      <c r="D435" s="38">
        <f>D436</f>
        <v>6.3</v>
      </c>
      <c r="E435" s="38">
        <f t="shared" ref="E435:F435" si="197">E436</f>
        <v>6.3</v>
      </c>
      <c r="F435" s="38">
        <f t="shared" si="197"/>
        <v>6.3</v>
      </c>
    </row>
    <row r="436" spans="1:6" ht="31.2" x14ac:dyDescent="0.25">
      <c r="A436" s="161">
        <v>9990210510</v>
      </c>
      <c r="B436" s="161">
        <v>240</v>
      </c>
      <c r="C436" s="162" t="s">
        <v>251</v>
      </c>
      <c r="D436" s="38">
        <f>' № 8  рп, кцср, квр'!E33</f>
        <v>6.3</v>
      </c>
      <c r="E436" s="38">
        <f>' № 8  рп, кцср, квр'!F33</f>
        <v>6.3</v>
      </c>
      <c r="F436" s="38">
        <f>' № 8  рп, кцср, квр'!G33</f>
        <v>6.3</v>
      </c>
    </row>
    <row r="437" spans="1:6" ht="62.4" x14ac:dyDescent="0.25">
      <c r="A437" s="161">
        <v>9990210540</v>
      </c>
      <c r="B437" s="161"/>
      <c r="C437" s="162" t="s">
        <v>167</v>
      </c>
      <c r="D437" s="38">
        <f>D438</f>
        <v>266.5</v>
      </c>
      <c r="E437" s="38">
        <f t="shared" ref="E437:F437" si="198">E438</f>
        <v>269</v>
      </c>
      <c r="F437" s="38">
        <f t="shared" si="198"/>
        <v>271.5</v>
      </c>
    </row>
    <row r="438" spans="1:6" ht="62.4" x14ac:dyDescent="0.25">
      <c r="A438" s="161">
        <v>9990210540</v>
      </c>
      <c r="B438" s="161" t="s">
        <v>68</v>
      </c>
      <c r="C438" s="162" t="s">
        <v>1</v>
      </c>
      <c r="D438" s="38">
        <f>D439</f>
        <v>266.5</v>
      </c>
      <c r="E438" s="38">
        <f t="shared" ref="E438:F438" si="199">E439</f>
        <v>269</v>
      </c>
      <c r="F438" s="38">
        <f t="shared" si="199"/>
        <v>271.5</v>
      </c>
    </row>
    <row r="439" spans="1:6" ht="31.2" x14ac:dyDescent="0.25">
      <c r="A439" s="161">
        <v>9990210540</v>
      </c>
      <c r="B439" s="161">
        <v>120</v>
      </c>
      <c r="C439" s="162" t="s">
        <v>253</v>
      </c>
      <c r="D439" s="38">
        <f>' № 8  рп, кцср, квр'!E132</f>
        <v>266.5</v>
      </c>
      <c r="E439" s="38">
        <f>' № 8  рп, кцср, квр'!F132</f>
        <v>269</v>
      </c>
      <c r="F439" s="38">
        <f>' № 8  рп, кцср, квр'!G132</f>
        <v>271.5</v>
      </c>
    </row>
    <row r="440" spans="1:6" ht="46.8" x14ac:dyDescent="0.25">
      <c r="A440" s="161">
        <v>9990225000</v>
      </c>
      <c r="B440" s="161"/>
      <c r="C440" s="162" t="s">
        <v>121</v>
      </c>
      <c r="D440" s="38">
        <f>D441+D443</f>
        <v>41869.800000000003</v>
      </c>
      <c r="E440" s="38">
        <f t="shared" ref="E440:F440" si="200">E441+E443</f>
        <v>41869.800000000003</v>
      </c>
      <c r="F440" s="38">
        <f t="shared" si="200"/>
        <v>41869.800000000003</v>
      </c>
    </row>
    <row r="441" spans="1:6" ht="62.4" x14ac:dyDescent="0.25">
      <c r="A441" s="161">
        <v>9990225000</v>
      </c>
      <c r="B441" s="161" t="s">
        <v>68</v>
      </c>
      <c r="C441" s="162" t="s">
        <v>1</v>
      </c>
      <c r="D441" s="38">
        <f>D442</f>
        <v>41640.100000000006</v>
      </c>
      <c r="E441" s="38">
        <f t="shared" ref="E441:F441" si="201">E442</f>
        <v>41640.100000000006</v>
      </c>
      <c r="F441" s="38">
        <f t="shared" si="201"/>
        <v>41640.100000000006</v>
      </c>
    </row>
    <row r="442" spans="1:6" ht="31.2" x14ac:dyDescent="0.25">
      <c r="A442" s="161">
        <v>9990225000</v>
      </c>
      <c r="B442" s="161">
        <v>120</v>
      </c>
      <c r="C442" s="162" t="s">
        <v>253</v>
      </c>
      <c r="D442" s="38">
        <f>' № 8  рп, кцср, квр'!E460+' № 8  рп, кцср, квр'!E135+' № 8  рп, кцср, квр'!E51+' № 8  рп, кцср, квр'!E36</f>
        <v>41640.100000000006</v>
      </c>
      <c r="E442" s="38">
        <f>' № 8  рп, кцср, квр'!F460+' № 8  рп, кцср, квр'!F135+' № 8  рп, кцср, квр'!F51+' № 8  рп, кцср, квр'!F36</f>
        <v>41640.100000000006</v>
      </c>
      <c r="F442" s="38">
        <f>' № 8  рп, кцср, квр'!G460+' № 8  рп, кцср, квр'!G135+' № 8  рп, кцср, квр'!G51+' № 8  рп, кцср, квр'!G36</f>
        <v>41640.100000000006</v>
      </c>
    </row>
    <row r="443" spans="1:6" x14ac:dyDescent="0.25">
      <c r="A443" s="161">
        <v>9990225000</v>
      </c>
      <c r="B443" s="161" t="s">
        <v>70</v>
      </c>
      <c r="C443" s="162" t="s">
        <v>71</v>
      </c>
      <c r="D443" s="38">
        <f>D444</f>
        <v>229.7</v>
      </c>
      <c r="E443" s="38">
        <f t="shared" ref="E443:F443" si="202">E444</f>
        <v>229.7</v>
      </c>
      <c r="F443" s="38">
        <f t="shared" si="202"/>
        <v>229.7</v>
      </c>
    </row>
    <row r="444" spans="1:6" x14ac:dyDescent="0.25">
      <c r="A444" s="161">
        <v>9990225000</v>
      </c>
      <c r="B444" s="161">
        <v>850</v>
      </c>
      <c r="C444" s="162" t="s">
        <v>102</v>
      </c>
      <c r="D444" s="38">
        <f>' № 8  рп, кцср, квр'!E38+' № 8  рп, кцср, квр'!E53+' № 8  рп, кцср, квр'!E462</f>
        <v>229.7</v>
      </c>
      <c r="E444" s="38">
        <f>' № 8  рп, кцср, квр'!F38+' № 8  рп, кцср, квр'!F53+' № 8  рп, кцср, квр'!F462</f>
        <v>229.7</v>
      </c>
      <c r="F444" s="38">
        <f>' № 8  рп, кцср, квр'!G38+' № 8  рп, кцср, квр'!G53+' № 8  рп, кцср, квр'!G462</f>
        <v>229.7</v>
      </c>
    </row>
    <row r="445" spans="1:6" ht="31.2" x14ac:dyDescent="0.25">
      <c r="A445" s="161">
        <v>9990259302</v>
      </c>
      <c r="B445" s="161"/>
      <c r="C445" s="162" t="s">
        <v>174</v>
      </c>
      <c r="D445" s="38">
        <f>D446</f>
        <v>1392.2</v>
      </c>
      <c r="E445" s="38">
        <f t="shared" ref="E445:F445" si="203">E446</f>
        <v>1384.7</v>
      </c>
      <c r="F445" s="38">
        <f t="shared" si="203"/>
        <v>1331.5</v>
      </c>
    </row>
    <row r="446" spans="1:6" ht="62.4" x14ac:dyDescent="0.25">
      <c r="A446" s="161">
        <v>9990259302</v>
      </c>
      <c r="B446" s="161" t="s">
        <v>68</v>
      </c>
      <c r="C446" s="162" t="s">
        <v>1</v>
      </c>
      <c r="D446" s="38">
        <f>D447</f>
        <v>1392.2</v>
      </c>
      <c r="E446" s="38">
        <f>E447</f>
        <v>1384.7</v>
      </c>
      <c r="F446" s="38">
        <f>F447</f>
        <v>1331.5</v>
      </c>
    </row>
    <row r="447" spans="1:6" ht="31.2" x14ac:dyDescent="0.25">
      <c r="A447" s="161">
        <v>9990259302</v>
      </c>
      <c r="B447" s="161">
        <v>120</v>
      </c>
      <c r="C447" s="162" t="s">
        <v>253</v>
      </c>
      <c r="D447" s="38">
        <f>' № 8  рп, кцср, квр'!E150</f>
        <v>1392.2</v>
      </c>
      <c r="E447" s="38">
        <f>' № 8  рп, кцср, квр'!F150</f>
        <v>1384.7</v>
      </c>
      <c r="F447" s="38">
        <f>' № 8  рп, кцср, квр'!G150</f>
        <v>1331.5</v>
      </c>
    </row>
    <row r="448" spans="1:6" ht="31.2" x14ac:dyDescent="0.25">
      <c r="A448" s="161">
        <v>9990300000</v>
      </c>
      <c r="B448" s="161"/>
      <c r="C448" s="162" t="s">
        <v>172</v>
      </c>
      <c r="D448" s="38">
        <f>D449+D451+D453</f>
        <v>24042.899999999998</v>
      </c>
      <c r="E448" s="38">
        <f t="shared" ref="E448:F448" si="204">E449+E451+E453</f>
        <v>23997.899999999998</v>
      </c>
      <c r="F448" s="38">
        <f t="shared" si="204"/>
        <v>23997.899999999998</v>
      </c>
    </row>
    <row r="449" spans="1:12" ht="62.4" x14ac:dyDescent="0.25">
      <c r="A449" s="161">
        <v>9990300000</v>
      </c>
      <c r="B449" s="161" t="s">
        <v>68</v>
      </c>
      <c r="C449" s="162" t="s">
        <v>1</v>
      </c>
      <c r="D449" s="38">
        <f>D450</f>
        <v>16375.8</v>
      </c>
      <c r="E449" s="38">
        <f t="shared" ref="E449:F449" si="205">E450</f>
        <v>16375.8</v>
      </c>
      <c r="F449" s="38">
        <f t="shared" si="205"/>
        <v>16375.8</v>
      </c>
    </row>
    <row r="450" spans="1:12" x14ac:dyDescent="0.25">
      <c r="A450" s="161">
        <v>9990300000</v>
      </c>
      <c r="B450" s="161">
        <v>110</v>
      </c>
      <c r="C450" s="48" t="s">
        <v>173</v>
      </c>
      <c r="D450" s="38">
        <f>' № 8  рп, кцср, квр'!E138</f>
        <v>16375.8</v>
      </c>
      <c r="E450" s="38">
        <f>' № 8  рп, кцср, квр'!F138</f>
        <v>16375.8</v>
      </c>
      <c r="F450" s="38">
        <f>' № 8  рп, кцср, квр'!G138</f>
        <v>16375.8</v>
      </c>
    </row>
    <row r="451" spans="1:12" ht="31.2" x14ac:dyDescent="0.25">
      <c r="A451" s="161">
        <v>9990300000</v>
      </c>
      <c r="B451" s="161" t="s">
        <v>69</v>
      </c>
      <c r="C451" s="162" t="s">
        <v>95</v>
      </c>
      <c r="D451" s="38">
        <f>D452</f>
        <v>7639.5</v>
      </c>
      <c r="E451" s="38">
        <f t="shared" ref="E451:F451" si="206">E452</f>
        <v>7594.5</v>
      </c>
      <c r="F451" s="38">
        <f t="shared" si="206"/>
        <v>7594.5</v>
      </c>
    </row>
    <row r="452" spans="1:12" ht="31.2" x14ac:dyDescent="0.25">
      <c r="A452" s="161">
        <v>9990300000</v>
      </c>
      <c r="B452" s="161">
        <v>240</v>
      </c>
      <c r="C452" s="162" t="s">
        <v>251</v>
      </c>
      <c r="D452" s="38">
        <f>' № 8  рп, кцср, квр'!E140</f>
        <v>7639.5</v>
      </c>
      <c r="E452" s="38">
        <f>' № 8  рп, кцср, квр'!F140</f>
        <v>7594.5</v>
      </c>
      <c r="F452" s="38">
        <f>' № 8  рп, кцср, квр'!G140</f>
        <v>7594.5</v>
      </c>
    </row>
    <row r="453" spans="1:12" x14ac:dyDescent="0.25">
      <c r="A453" s="161">
        <v>9990300000</v>
      </c>
      <c r="B453" s="161" t="s">
        <v>70</v>
      </c>
      <c r="C453" s="162" t="s">
        <v>71</v>
      </c>
      <c r="D453" s="38">
        <f>D454</f>
        <v>27.6</v>
      </c>
      <c r="E453" s="38">
        <f t="shared" ref="E453:F453" si="207">E454</f>
        <v>27.6</v>
      </c>
      <c r="F453" s="38">
        <f t="shared" si="207"/>
        <v>27.6</v>
      </c>
    </row>
    <row r="454" spans="1:12" x14ac:dyDescent="0.25">
      <c r="A454" s="161">
        <v>9990300000</v>
      </c>
      <c r="B454" s="161">
        <v>850</v>
      </c>
      <c r="C454" s="162" t="s">
        <v>102</v>
      </c>
      <c r="D454" s="38">
        <f>' № 8  рп, кцср, квр'!E142</f>
        <v>27.6</v>
      </c>
      <c r="E454" s="38">
        <f>' № 8  рп, кцср, квр'!F142</f>
        <v>27.6</v>
      </c>
      <c r="F454" s="38">
        <f>' № 8  рп, кцср, квр'!G142</f>
        <v>27.6</v>
      </c>
    </row>
    <row r="456" spans="1:12" x14ac:dyDescent="0.25">
      <c r="A456" s="82"/>
      <c r="B456" s="82"/>
      <c r="C456" s="83"/>
      <c r="D456" s="84"/>
      <c r="E456" s="84"/>
      <c r="F456" s="84"/>
      <c r="G456" s="82"/>
      <c r="L456" s="82"/>
    </row>
    <row r="457" spans="1:12" x14ac:dyDescent="0.25">
      <c r="A457" s="82"/>
      <c r="B457" s="82"/>
      <c r="C457" s="83"/>
      <c r="D457" s="84"/>
      <c r="E457" s="84"/>
      <c r="F457" s="84"/>
      <c r="G457" s="82"/>
      <c r="L457" s="82"/>
    </row>
    <row r="458" spans="1:12" x14ac:dyDescent="0.25">
      <c r="A458" s="82"/>
      <c r="B458" s="82"/>
      <c r="C458" s="83"/>
      <c r="D458" s="84"/>
      <c r="E458" s="84"/>
      <c r="F458" s="84"/>
      <c r="G458" s="82"/>
      <c r="L458" s="82"/>
    </row>
    <row r="459" spans="1:12" x14ac:dyDescent="0.25">
      <c r="A459" s="82"/>
      <c r="B459" s="82"/>
      <c r="C459" s="83"/>
      <c r="D459" s="84"/>
      <c r="E459" s="84"/>
      <c r="F459" s="84"/>
      <c r="G459" s="82"/>
      <c r="L459" s="82"/>
    </row>
    <row r="460" spans="1:12" x14ac:dyDescent="0.25">
      <c r="A460" s="82"/>
      <c r="B460" s="82"/>
      <c r="C460" s="83"/>
      <c r="D460" s="84"/>
      <c r="E460" s="84"/>
      <c r="F460" s="84"/>
      <c r="G460" s="82"/>
      <c r="L460" s="82"/>
    </row>
    <row r="461" spans="1:12" x14ac:dyDescent="0.25">
      <c r="A461" s="82"/>
      <c r="B461" s="82"/>
      <c r="C461" s="83"/>
      <c r="D461" s="84"/>
      <c r="E461" s="84"/>
      <c r="F461" s="84"/>
      <c r="G461" s="82"/>
      <c r="L461" s="82"/>
    </row>
    <row r="462" spans="1:12" x14ac:dyDescent="0.25">
      <c r="A462" s="82"/>
      <c r="B462" s="82"/>
      <c r="C462" s="83"/>
      <c r="D462" s="84"/>
      <c r="E462" s="84"/>
      <c r="F462" s="84"/>
      <c r="G462" s="82"/>
      <c r="L462" s="82"/>
    </row>
    <row r="463" spans="1:12" x14ac:dyDescent="0.25">
      <c r="A463" s="82"/>
      <c r="B463" s="82"/>
      <c r="C463" s="83"/>
      <c r="D463" s="84"/>
      <c r="E463" s="84"/>
      <c r="F463" s="84"/>
      <c r="G463" s="82"/>
      <c r="L463" s="82"/>
    </row>
    <row r="464" spans="1:12" x14ac:dyDescent="0.25">
      <c r="A464" s="82"/>
      <c r="B464" s="82"/>
      <c r="C464" s="83"/>
      <c r="D464" s="84"/>
      <c r="E464" s="84"/>
      <c r="F464" s="84"/>
      <c r="G464" s="82"/>
      <c r="L464" s="82"/>
    </row>
    <row r="465" spans="1:12" x14ac:dyDescent="0.25">
      <c r="A465" s="82"/>
      <c r="B465" s="82"/>
      <c r="C465" s="83"/>
      <c r="D465" s="84"/>
      <c r="E465" s="84"/>
      <c r="F465" s="84"/>
      <c r="G465" s="82"/>
      <c r="L465" s="82"/>
    </row>
    <row r="466" spans="1:12" x14ac:dyDescent="0.25">
      <c r="A466" s="82"/>
      <c r="B466" s="82"/>
      <c r="C466" s="83"/>
      <c r="D466" s="84"/>
      <c r="E466" s="84"/>
      <c r="F466" s="84"/>
      <c r="G466" s="82"/>
      <c r="L466" s="82"/>
    </row>
    <row r="467" spans="1:12" x14ac:dyDescent="0.25">
      <c r="A467" s="82"/>
      <c r="B467" s="82"/>
      <c r="C467" s="83"/>
      <c r="D467" s="84"/>
      <c r="E467" s="84"/>
      <c r="F467" s="84"/>
      <c r="G467" s="82"/>
      <c r="L467" s="82"/>
    </row>
    <row r="468" spans="1:12" x14ac:dyDescent="0.25">
      <c r="A468" s="82"/>
      <c r="B468" s="82"/>
      <c r="C468" s="83"/>
      <c r="D468" s="84"/>
      <c r="E468" s="84"/>
      <c r="F468" s="84"/>
      <c r="G468" s="82"/>
      <c r="L468" s="82"/>
    </row>
    <row r="469" spans="1:12" x14ac:dyDescent="0.25">
      <c r="A469" s="82"/>
      <c r="B469" s="82"/>
      <c r="C469" s="83"/>
      <c r="D469" s="84"/>
      <c r="E469" s="84"/>
      <c r="F469" s="84"/>
      <c r="G469" s="82"/>
      <c r="L469" s="82"/>
    </row>
    <row r="470" spans="1:12" x14ac:dyDescent="0.25">
      <c r="A470" s="82"/>
      <c r="B470" s="82"/>
      <c r="C470" s="83"/>
      <c r="D470" s="84"/>
      <c r="E470" s="84"/>
      <c r="F470" s="84"/>
      <c r="G470" s="82"/>
      <c r="L470" s="82"/>
    </row>
    <row r="471" spans="1:12" x14ac:dyDescent="0.25">
      <c r="A471" s="82"/>
      <c r="B471" s="82"/>
      <c r="C471" s="83"/>
      <c r="D471" s="84"/>
      <c r="E471" s="84"/>
      <c r="F471" s="84"/>
      <c r="G471" s="82"/>
      <c r="L471" s="82"/>
    </row>
    <row r="472" spans="1:12" x14ac:dyDescent="0.25">
      <c r="A472" s="82"/>
      <c r="B472" s="82"/>
      <c r="C472" s="83"/>
      <c r="D472" s="84"/>
      <c r="E472" s="84"/>
      <c r="F472" s="84"/>
      <c r="G472" s="82"/>
      <c r="L472" s="82"/>
    </row>
    <row r="473" spans="1:12" x14ac:dyDescent="0.25">
      <c r="A473" s="82"/>
      <c r="B473" s="82"/>
      <c r="C473" s="83"/>
      <c r="D473" s="84"/>
      <c r="E473" s="84"/>
      <c r="F473" s="84"/>
      <c r="G473" s="82"/>
      <c r="L473" s="82"/>
    </row>
    <row r="474" spans="1:12" x14ac:dyDescent="0.25">
      <c r="A474" s="82"/>
      <c r="B474" s="82"/>
      <c r="C474" s="83"/>
      <c r="D474" s="84"/>
      <c r="E474" s="84"/>
      <c r="F474" s="84"/>
      <c r="G474" s="82"/>
      <c r="L474" s="82"/>
    </row>
    <row r="475" spans="1:12" x14ac:dyDescent="0.25">
      <c r="A475" s="82"/>
      <c r="B475" s="82"/>
      <c r="C475" s="83"/>
      <c r="D475" s="84"/>
      <c r="E475" s="84"/>
      <c r="F475" s="84"/>
      <c r="G475" s="82"/>
      <c r="L475" s="82"/>
    </row>
    <row r="476" spans="1:12" x14ac:dyDescent="0.25">
      <c r="A476" s="82"/>
      <c r="B476" s="82"/>
      <c r="C476" s="83"/>
      <c r="D476" s="84"/>
      <c r="E476" s="84"/>
      <c r="F476" s="84"/>
      <c r="G476" s="82"/>
      <c r="L476" s="82"/>
    </row>
    <row r="477" spans="1:12" x14ac:dyDescent="0.25">
      <c r="A477" s="82"/>
      <c r="B477" s="82"/>
      <c r="C477" s="83"/>
      <c r="D477" s="84"/>
      <c r="E477" s="84"/>
      <c r="F477" s="84"/>
      <c r="G477" s="82"/>
      <c r="L477" s="82"/>
    </row>
    <row r="478" spans="1:12" x14ac:dyDescent="0.25">
      <c r="A478" s="82"/>
      <c r="B478" s="82"/>
      <c r="C478" s="83"/>
      <c r="D478" s="84"/>
      <c r="E478" s="84"/>
      <c r="F478" s="84"/>
      <c r="G478" s="82"/>
      <c r="L478" s="82"/>
    </row>
    <row r="479" spans="1:12" x14ac:dyDescent="0.25">
      <c r="A479" s="82"/>
      <c r="B479" s="82"/>
      <c r="C479" s="83"/>
      <c r="D479" s="84"/>
      <c r="E479" s="84"/>
      <c r="F479" s="84"/>
      <c r="G479" s="82"/>
      <c r="L479" s="82"/>
    </row>
    <row r="480" spans="1:12" x14ac:dyDescent="0.25">
      <c r="A480" s="82"/>
      <c r="B480" s="82"/>
      <c r="C480" s="83"/>
      <c r="D480" s="84"/>
      <c r="E480" s="84"/>
      <c r="F480" s="84"/>
      <c r="G480" s="82"/>
      <c r="L480" s="82"/>
    </row>
    <row r="481" spans="1:12" x14ac:dyDescent="0.25">
      <c r="A481" s="82"/>
      <c r="B481" s="82"/>
      <c r="C481" s="83"/>
      <c r="D481" s="84"/>
      <c r="E481" s="84"/>
      <c r="F481" s="84"/>
      <c r="G481" s="82"/>
      <c r="L481" s="82"/>
    </row>
    <row r="482" spans="1:12" x14ac:dyDescent="0.25">
      <c r="A482" s="82"/>
      <c r="B482" s="82"/>
      <c r="C482" s="83"/>
      <c r="D482" s="84"/>
      <c r="E482" s="84"/>
      <c r="F482" s="84"/>
      <c r="G482" s="82"/>
      <c r="L482" s="82"/>
    </row>
    <row r="483" spans="1:12" x14ac:dyDescent="0.25">
      <c r="A483" s="82"/>
      <c r="B483" s="82"/>
      <c r="C483" s="83"/>
      <c r="D483" s="84"/>
      <c r="E483" s="84"/>
      <c r="F483" s="84"/>
      <c r="G483" s="82"/>
      <c r="L483" s="82"/>
    </row>
    <row r="484" spans="1:12" x14ac:dyDescent="0.25">
      <c r="A484" s="82"/>
      <c r="B484" s="82"/>
      <c r="C484" s="83"/>
      <c r="D484" s="84"/>
      <c r="E484" s="84"/>
      <c r="F484" s="84"/>
      <c r="G484" s="82"/>
      <c r="L484" s="82"/>
    </row>
    <row r="485" spans="1:12" x14ac:dyDescent="0.25">
      <c r="A485" s="82"/>
      <c r="B485" s="82"/>
      <c r="C485" s="83"/>
      <c r="D485" s="84"/>
      <c r="E485" s="84"/>
      <c r="F485" s="84"/>
      <c r="G485" s="82"/>
      <c r="L485" s="82"/>
    </row>
    <row r="486" spans="1:12" x14ac:dyDescent="0.25">
      <c r="A486" s="82"/>
      <c r="B486" s="82"/>
      <c r="C486" s="83"/>
      <c r="D486" s="84"/>
      <c r="E486" s="84"/>
      <c r="F486" s="84"/>
      <c r="G486" s="82"/>
      <c r="L486" s="82"/>
    </row>
    <row r="487" spans="1:12" x14ac:dyDescent="0.25">
      <c r="A487" s="82"/>
      <c r="B487" s="82"/>
      <c r="C487" s="83"/>
      <c r="D487" s="84"/>
      <c r="E487" s="84"/>
      <c r="F487" s="84"/>
      <c r="G487" s="82"/>
      <c r="L487" s="82"/>
    </row>
    <row r="488" spans="1:12" x14ac:dyDescent="0.25">
      <c r="A488" s="82"/>
      <c r="B488" s="82"/>
      <c r="C488" s="83"/>
      <c r="D488" s="84"/>
      <c r="E488" s="84"/>
      <c r="F488" s="84"/>
      <c r="G488" s="82"/>
      <c r="L488" s="82"/>
    </row>
    <row r="489" spans="1:12" x14ac:dyDescent="0.25">
      <c r="A489" s="82"/>
      <c r="B489" s="82"/>
      <c r="C489" s="83"/>
      <c r="D489" s="84"/>
      <c r="E489" s="84"/>
      <c r="F489" s="84"/>
      <c r="G489" s="82"/>
      <c r="L489" s="82"/>
    </row>
    <row r="490" spans="1:12" x14ac:dyDescent="0.25">
      <c r="A490" s="82"/>
      <c r="B490" s="82"/>
      <c r="C490" s="83"/>
      <c r="D490" s="84"/>
      <c r="E490" s="84"/>
      <c r="F490" s="84"/>
      <c r="G490" s="82"/>
      <c r="L490" s="82"/>
    </row>
    <row r="491" spans="1:12" x14ac:dyDescent="0.25">
      <c r="A491" s="82"/>
      <c r="B491" s="82"/>
      <c r="C491" s="83"/>
      <c r="D491" s="84"/>
      <c r="E491" s="84"/>
      <c r="F491" s="84"/>
      <c r="G491" s="82"/>
      <c r="L491" s="82"/>
    </row>
    <row r="492" spans="1:12" x14ac:dyDescent="0.25">
      <c r="A492" s="82"/>
      <c r="B492" s="82"/>
      <c r="C492" s="83"/>
      <c r="D492" s="84"/>
      <c r="E492" s="84"/>
      <c r="F492" s="84"/>
      <c r="G492" s="82"/>
      <c r="L492" s="82"/>
    </row>
    <row r="493" spans="1:12" x14ac:dyDescent="0.25">
      <c r="A493" s="82"/>
      <c r="B493" s="82"/>
      <c r="C493" s="83"/>
      <c r="D493" s="84"/>
      <c r="E493" s="84"/>
      <c r="F493" s="84"/>
      <c r="G493" s="82"/>
      <c r="L493" s="82"/>
    </row>
    <row r="494" spans="1:12" x14ac:dyDescent="0.25">
      <c r="A494" s="82"/>
      <c r="B494" s="82"/>
      <c r="C494" s="83"/>
      <c r="D494" s="84"/>
      <c r="E494" s="84"/>
      <c r="F494" s="84"/>
      <c r="G494" s="82"/>
      <c r="L494" s="82"/>
    </row>
    <row r="495" spans="1:12" x14ac:dyDescent="0.25">
      <c r="A495" s="82"/>
      <c r="B495" s="82"/>
      <c r="C495" s="83"/>
      <c r="D495" s="84"/>
      <c r="E495" s="84"/>
      <c r="F495" s="84"/>
      <c r="G495" s="82"/>
      <c r="L495" s="82"/>
    </row>
    <row r="496" spans="1:12" x14ac:dyDescent="0.25">
      <c r="A496" s="82"/>
      <c r="B496" s="82"/>
      <c r="C496" s="83"/>
      <c r="D496" s="84"/>
      <c r="E496" s="84"/>
      <c r="F496" s="84"/>
      <c r="G496" s="82"/>
      <c r="L496" s="82"/>
    </row>
    <row r="497" spans="1:12" x14ac:dyDescent="0.25">
      <c r="A497" s="82"/>
      <c r="B497" s="82"/>
      <c r="C497" s="83"/>
      <c r="D497" s="84"/>
      <c r="E497" s="84"/>
      <c r="F497" s="84"/>
      <c r="G497" s="82"/>
      <c r="L497" s="82"/>
    </row>
    <row r="498" spans="1:12" x14ac:dyDescent="0.25">
      <c r="A498" s="82"/>
      <c r="B498" s="82"/>
      <c r="C498" s="83"/>
      <c r="D498" s="84"/>
      <c r="E498" s="84"/>
      <c r="F498" s="84"/>
      <c r="G498" s="82"/>
      <c r="L498" s="82"/>
    </row>
    <row r="499" spans="1:12" x14ac:dyDescent="0.25">
      <c r="A499" s="82"/>
      <c r="B499" s="82"/>
      <c r="C499" s="83"/>
      <c r="D499" s="84"/>
      <c r="E499" s="84"/>
      <c r="F499" s="84"/>
      <c r="G499" s="82"/>
      <c r="L499" s="82"/>
    </row>
    <row r="500" spans="1:12" x14ac:dyDescent="0.25">
      <c r="A500" s="82"/>
      <c r="B500" s="82"/>
      <c r="C500" s="83"/>
      <c r="D500" s="84"/>
      <c r="E500" s="84"/>
      <c r="F500" s="84"/>
      <c r="G500" s="82"/>
      <c r="L500" s="82"/>
    </row>
    <row r="501" spans="1:12" x14ac:dyDescent="0.25">
      <c r="A501" s="82"/>
      <c r="B501" s="82"/>
      <c r="C501" s="83"/>
      <c r="D501" s="84"/>
      <c r="E501" s="84"/>
      <c r="F501" s="84"/>
      <c r="G501" s="82"/>
      <c r="L501" s="82"/>
    </row>
    <row r="502" spans="1:12" x14ac:dyDescent="0.25">
      <c r="A502" s="82"/>
      <c r="B502" s="82"/>
      <c r="C502" s="83"/>
      <c r="D502" s="84"/>
      <c r="E502" s="84"/>
      <c r="F502" s="84"/>
      <c r="G502" s="82"/>
      <c r="L502" s="82"/>
    </row>
    <row r="503" spans="1:12" x14ac:dyDescent="0.25">
      <c r="A503" s="82"/>
      <c r="B503" s="82"/>
      <c r="C503" s="83"/>
      <c r="D503" s="84"/>
      <c r="E503" s="84"/>
      <c r="F503" s="84"/>
      <c r="G503" s="82"/>
      <c r="L503" s="82"/>
    </row>
    <row r="504" spans="1:12" x14ac:dyDescent="0.25">
      <c r="A504" s="82"/>
      <c r="B504" s="82"/>
      <c r="C504" s="83"/>
      <c r="D504" s="84"/>
      <c r="E504" s="84"/>
      <c r="F504" s="84"/>
      <c r="G504" s="82"/>
      <c r="L504" s="82"/>
    </row>
    <row r="505" spans="1:12" x14ac:dyDescent="0.25">
      <c r="A505" s="82"/>
      <c r="B505" s="82"/>
      <c r="C505" s="83"/>
      <c r="D505" s="84"/>
      <c r="E505" s="84"/>
      <c r="F505" s="84"/>
      <c r="G505" s="82"/>
      <c r="L505" s="82"/>
    </row>
    <row r="506" spans="1:12" x14ac:dyDescent="0.25">
      <c r="A506" s="82"/>
      <c r="B506" s="82"/>
      <c r="C506" s="83"/>
      <c r="D506" s="84"/>
      <c r="E506" s="84"/>
      <c r="F506" s="84"/>
      <c r="G506" s="82"/>
      <c r="L506" s="82"/>
    </row>
    <row r="507" spans="1:12" x14ac:dyDescent="0.25">
      <c r="A507" s="82"/>
      <c r="B507" s="82"/>
      <c r="C507" s="83"/>
      <c r="D507" s="84"/>
      <c r="E507" s="84"/>
      <c r="F507" s="84"/>
      <c r="G507" s="82"/>
      <c r="L507" s="82"/>
    </row>
    <row r="508" spans="1:12" x14ac:dyDescent="0.25">
      <c r="A508" s="82"/>
      <c r="B508" s="82"/>
      <c r="C508" s="83"/>
      <c r="D508" s="84"/>
      <c r="E508" s="84"/>
      <c r="F508" s="84"/>
      <c r="G508" s="82"/>
      <c r="L508" s="82"/>
    </row>
    <row r="509" spans="1:12" x14ac:dyDescent="0.25">
      <c r="A509" s="82"/>
      <c r="B509" s="82"/>
      <c r="C509" s="83"/>
      <c r="D509" s="84"/>
      <c r="E509" s="84"/>
      <c r="F509" s="84"/>
      <c r="G509" s="82"/>
      <c r="L509" s="82"/>
    </row>
    <row r="510" spans="1:12" x14ac:dyDescent="0.25">
      <c r="A510" s="82"/>
      <c r="B510" s="82"/>
      <c r="C510" s="83"/>
      <c r="D510" s="84"/>
      <c r="E510" s="84"/>
      <c r="F510" s="84"/>
      <c r="G510" s="82"/>
      <c r="L510" s="82"/>
    </row>
    <row r="511" spans="1:12" x14ac:dyDescent="0.25">
      <c r="A511" s="82"/>
      <c r="B511" s="82"/>
      <c r="C511" s="83"/>
      <c r="D511" s="84"/>
      <c r="E511" s="84"/>
      <c r="F511" s="84"/>
      <c r="G511" s="82"/>
      <c r="L511" s="82"/>
    </row>
    <row r="512" spans="1:12" x14ac:dyDescent="0.25">
      <c r="A512" s="82"/>
      <c r="B512" s="82"/>
      <c r="C512" s="83"/>
      <c r="D512" s="84"/>
      <c r="E512" s="84"/>
      <c r="F512" s="84"/>
      <c r="G512" s="82"/>
      <c r="L512" s="82"/>
    </row>
    <row r="513" spans="1:12" x14ac:dyDescent="0.25">
      <c r="A513" s="82"/>
      <c r="B513" s="82"/>
      <c r="C513" s="83"/>
      <c r="D513" s="84"/>
      <c r="E513" s="84"/>
      <c r="F513" s="84"/>
      <c r="G513" s="82"/>
      <c r="L513" s="82"/>
    </row>
    <row r="514" spans="1:12" x14ac:dyDescent="0.25">
      <c r="A514" s="82"/>
      <c r="B514" s="82"/>
      <c r="C514" s="83"/>
      <c r="D514" s="84"/>
      <c r="E514" s="84"/>
      <c r="F514" s="84"/>
      <c r="G514" s="82"/>
      <c r="L514" s="82"/>
    </row>
    <row r="515" spans="1:12" x14ac:dyDescent="0.25">
      <c r="A515" s="82"/>
      <c r="B515" s="82"/>
      <c r="C515" s="83"/>
      <c r="D515" s="84"/>
      <c r="E515" s="84"/>
      <c r="F515" s="84"/>
      <c r="G515" s="82"/>
      <c r="L515" s="82"/>
    </row>
    <row r="516" spans="1:12" x14ac:dyDescent="0.25">
      <c r="A516" s="82"/>
      <c r="B516" s="82"/>
      <c r="C516" s="83"/>
      <c r="D516" s="84"/>
      <c r="E516" s="84"/>
      <c r="F516" s="84"/>
      <c r="G516" s="82"/>
      <c r="L516" s="82"/>
    </row>
    <row r="517" spans="1:12" x14ac:dyDescent="0.25">
      <c r="A517" s="82"/>
      <c r="B517" s="82"/>
      <c r="C517" s="83"/>
      <c r="D517" s="84"/>
      <c r="E517" s="84"/>
      <c r="F517" s="84"/>
      <c r="G517" s="82"/>
      <c r="L517" s="82"/>
    </row>
    <row r="518" spans="1:12" x14ac:dyDescent="0.25">
      <c r="A518" s="82"/>
      <c r="B518" s="82"/>
      <c r="C518" s="83"/>
      <c r="D518" s="84"/>
      <c r="E518" s="84"/>
      <c r="F518" s="84"/>
      <c r="G518" s="82"/>
      <c r="L518" s="82"/>
    </row>
    <row r="519" spans="1:12" x14ac:dyDescent="0.25">
      <c r="A519" s="82"/>
      <c r="B519" s="82"/>
      <c r="C519" s="83"/>
      <c r="D519" s="84"/>
      <c r="E519" s="84"/>
      <c r="F519" s="84"/>
      <c r="G519" s="82"/>
      <c r="L519" s="82"/>
    </row>
    <row r="520" spans="1:12" x14ac:dyDescent="0.25">
      <c r="A520" s="82"/>
      <c r="B520" s="82"/>
      <c r="C520" s="83"/>
      <c r="D520" s="84"/>
      <c r="E520" s="84"/>
      <c r="F520" s="84"/>
      <c r="G520" s="82"/>
      <c r="L520" s="82"/>
    </row>
    <row r="521" spans="1:12" x14ac:dyDescent="0.25">
      <c r="A521" s="82"/>
      <c r="B521" s="82"/>
      <c r="C521" s="83"/>
      <c r="D521" s="84"/>
      <c r="E521" s="84"/>
      <c r="F521" s="84"/>
      <c r="G521" s="82"/>
      <c r="L521" s="82"/>
    </row>
    <row r="522" spans="1:12" x14ac:dyDescent="0.25">
      <c r="A522" s="82"/>
      <c r="B522" s="82"/>
      <c r="C522" s="83"/>
      <c r="D522" s="84"/>
      <c r="E522" s="84"/>
      <c r="F522" s="84"/>
      <c r="G522" s="82"/>
      <c r="L522" s="82"/>
    </row>
    <row r="523" spans="1:12" x14ac:dyDescent="0.25">
      <c r="A523" s="82"/>
      <c r="B523" s="82"/>
      <c r="C523" s="83"/>
      <c r="D523" s="84"/>
      <c r="E523" s="84"/>
      <c r="F523" s="84"/>
      <c r="G523" s="82"/>
      <c r="L523" s="82"/>
    </row>
    <row r="524" spans="1:12" x14ac:dyDescent="0.25">
      <c r="A524" s="82"/>
      <c r="B524" s="82"/>
      <c r="C524" s="83"/>
      <c r="D524" s="84"/>
      <c r="E524" s="84"/>
      <c r="F524" s="84"/>
      <c r="G524" s="82"/>
      <c r="L524" s="82"/>
    </row>
    <row r="525" spans="1:12" x14ac:dyDescent="0.25">
      <c r="A525" s="82"/>
      <c r="B525" s="82"/>
      <c r="C525" s="83"/>
      <c r="D525" s="84"/>
      <c r="E525" s="84"/>
      <c r="F525" s="84"/>
      <c r="G525" s="82"/>
      <c r="L525" s="82"/>
    </row>
    <row r="526" spans="1:12" x14ac:dyDescent="0.25">
      <c r="A526" s="82"/>
      <c r="B526" s="82"/>
      <c r="C526" s="83"/>
      <c r="D526" s="84"/>
      <c r="E526" s="84"/>
      <c r="F526" s="84"/>
      <c r="G526" s="82"/>
      <c r="L526" s="82"/>
    </row>
    <row r="527" spans="1:12" x14ac:dyDescent="0.25">
      <c r="A527" s="82"/>
      <c r="B527" s="82"/>
      <c r="C527" s="83"/>
      <c r="D527" s="84"/>
      <c r="E527" s="84"/>
      <c r="F527" s="84"/>
      <c r="G527" s="82"/>
      <c r="L527" s="82"/>
    </row>
    <row r="528" spans="1:12" x14ac:dyDescent="0.25">
      <c r="A528" s="82"/>
      <c r="B528" s="82"/>
      <c r="C528" s="83"/>
      <c r="D528" s="84"/>
      <c r="E528" s="84"/>
      <c r="F528" s="84"/>
      <c r="G528" s="82"/>
      <c r="L528" s="82"/>
    </row>
    <row r="529" spans="1:12" x14ac:dyDescent="0.25">
      <c r="A529" s="82"/>
      <c r="B529" s="82"/>
      <c r="C529" s="83"/>
      <c r="D529" s="84"/>
      <c r="E529" s="84"/>
      <c r="F529" s="84"/>
      <c r="G529" s="82"/>
      <c r="L529" s="82"/>
    </row>
    <row r="530" spans="1:12" x14ac:dyDescent="0.25">
      <c r="A530" s="82"/>
      <c r="B530" s="82"/>
      <c r="C530" s="83"/>
      <c r="D530" s="84"/>
      <c r="E530" s="84"/>
      <c r="F530" s="84"/>
      <c r="G530" s="82"/>
      <c r="L530" s="82"/>
    </row>
    <row r="531" spans="1:12" x14ac:dyDescent="0.25">
      <c r="A531" s="82"/>
      <c r="B531" s="82"/>
      <c r="C531" s="83"/>
      <c r="D531" s="84"/>
      <c r="E531" s="84"/>
      <c r="F531" s="84"/>
      <c r="G531" s="82"/>
      <c r="L531" s="82"/>
    </row>
    <row r="532" spans="1:12" x14ac:dyDescent="0.25">
      <c r="A532" s="82"/>
      <c r="B532" s="82"/>
      <c r="C532" s="83"/>
      <c r="D532" s="84"/>
      <c r="E532" s="84"/>
      <c r="F532" s="84"/>
      <c r="G532" s="82"/>
      <c r="L532" s="82"/>
    </row>
    <row r="533" spans="1:12" x14ac:dyDescent="0.25">
      <c r="A533" s="82"/>
      <c r="B533" s="82"/>
      <c r="C533" s="83"/>
      <c r="D533" s="84"/>
      <c r="E533" s="84"/>
      <c r="F533" s="84"/>
      <c r="G533" s="82"/>
      <c r="L533" s="82"/>
    </row>
    <row r="534" spans="1:12" x14ac:dyDescent="0.25">
      <c r="A534" s="82"/>
      <c r="B534" s="82"/>
      <c r="C534" s="83"/>
      <c r="D534" s="84"/>
      <c r="E534" s="84"/>
      <c r="F534" s="84"/>
      <c r="G534" s="82"/>
      <c r="L534" s="82"/>
    </row>
    <row r="535" spans="1:12" x14ac:dyDescent="0.25">
      <c r="A535" s="82"/>
      <c r="B535" s="82"/>
      <c r="C535" s="83"/>
      <c r="D535" s="84"/>
      <c r="E535" s="84"/>
      <c r="F535" s="84"/>
      <c r="G535" s="82"/>
      <c r="L535" s="82"/>
    </row>
    <row r="536" spans="1:12" x14ac:dyDescent="0.25">
      <c r="A536" s="82"/>
      <c r="B536" s="82"/>
      <c r="C536" s="83"/>
      <c r="D536" s="84"/>
      <c r="E536" s="84"/>
      <c r="F536" s="84"/>
      <c r="G536" s="82"/>
      <c r="L536" s="82"/>
    </row>
    <row r="537" spans="1:12" x14ac:dyDescent="0.25">
      <c r="A537" s="82"/>
      <c r="B537" s="82"/>
      <c r="C537" s="83"/>
      <c r="D537" s="84"/>
      <c r="E537" s="84"/>
      <c r="F537" s="84"/>
      <c r="G537" s="82"/>
      <c r="L537" s="82"/>
    </row>
    <row r="538" spans="1:12" x14ac:dyDescent="0.25">
      <c r="A538" s="82"/>
      <c r="B538" s="82"/>
      <c r="C538" s="83"/>
      <c r="D538" s="84"/>
      <c r="E538" s="84"/>
      <c r="F538" s="84"/>
      <c r="G538" s="82"/>
      <c r="L538" s="82"/>
    </row>
    <row r="539" spans="1:12" x14ac:dyDescent="0.25">
      <c r="A539" s="82"/>
      <c r="B539" s="82"/>
      <c r="C539" s="83"/>
      <c r="D539" s="84"/>
      <c r="E539" s="84"/>
      <c r="F539" s="84"/>
      <c r="G539" s="82"/>
      <c r="L539" s="82"/>
    </row>
    <row r="540" spans="1:12" x14ac:dyDescent="0.25">
      <c r="A540" s="82"/>
      <c r="B540" s="82"/>
      <c r="C540" s="83"/>
      <c r="D540" s="84"/>
      <c r="E540" s="84"/>
      <c r="F540" s="84"/>
      <c r="G540" s="82"/>
      <c r="L540" s="82"/>
    </row>
    <row r="541" spans="1:12" x14ac:dyDescent="0.25">
      <c r="A541" s="82"/>
      <c r="B541" s="82"/>
      <c r="C541" s="83"/>
      <c r="D541" s="84"/>
      <c r="E541" s="84"/>
      <c r="F541" s="84"/>
      <c r="G541" s="82"/>
      <c r="L541" s="82"/>
    </row>
    <row r="542" spans="1:12" x14ac:dyDescent="0.25">
      <c r="A542" s="82"/>
      <c r="B542" s="82"/>
      <c r="C542" s="83"/>
      <c r="D542" s="84"/>
      <c r="E542" s="84"/>
      <c r="F542" s="84"/>
      <c r="G542" s="82"/>
      <c r="L542" s="82"/>
    </row>
    <row r="543" spans="1:12" x14ac:dyDescent="0.25">
      <c r="A543" s="82"/>
      <c r="B543" s="82"/>
      <c r="C543" s="83"/>
      <c r="D543" s="84"/>
      <c r="E543" s="84"/>
      <c r="F543" s="84"/>
      <c r="G543" s="82"/>
      <c r="L543" s="82"/>
    </row>
    <row r="544" spans="1:12" x14ac:dyDescent="0.25">
      <c r="A544" s="82"/>
      <c r="B544" s="82"/>
      <c r="C544" s="83"/>
      <c r="D544" s="84"/>
      <c r="E544" s="84"/>
      <c r="F544" s="84"/>
      <c r="G544" s="82"/>
      <c r="L544" s="82"/>
    </row>
    <row r="545" spans="1:12" x14ac:dyDescent="0.25">
      <c r="A545" s="82"/>
      <c r="B545" s="82"/>
      <c r="C545" s="83"/>
      <c r="D545" s="84"/>
      <c r="E545" s="84"/>
      <c r="F545" s="84"/>
      <c r="G545" s="82"/>
      <c r="L545" s="82"/>
    </row>
    <row r="546" spans="1:12" x14ac:dyDescent="0.25">
      <c r="A546" s="82"/>
      <c r="B546" s="82"/>
      <c r="C546" s="83"/>
      <c r="D546" s="84"/>
      <c r="E546" s="84"/>
      <c r="F546" s="84"/>
      <c r="G546" s="82"/>
      <c r="L546" s="82"/>
    </row>
    <row r="547" spans="1:12" x14ac:dyDescent="0.25">
      <c r="A547" s="82"/>
      <c r="B547" s="82"/>
      <c r="C547" s="83"/>
      <c r="D547" s="84"/>
      <c r="E547" s="84"/>
      <c r="F547" s="84"/>
      <c r="G547" s="82"/>
      <c r="L547" s="82"/>
    </row>
    <row r="548" spans="1:12" x14ac:dyDescent="0.25">
      <c r="A548" s="82"/>
      <c r="B548" s="82"/>
      <c r="C548" s="83"/>
      <c r="D548" s="84"/>
      <c r="E548" s="84"/>
      <c r="F548" s="84"/>
      <c r="G548" s="82"/>
      <c r="L548" s="82"/>
    </row>
    <row r="549" spans="1:12" x14ac:dyDescent="0.25">
      <c r="A549" s="82"/>
      <c r="B549" s="82"/>
      <c r="C549" s="83"/>
      <c r="D549" s="84"/>
      <c r="E549" s="84"/>
      <c r="F549" s="84"/>
      <c r="G549" s="82"/>
      <c r="L549" s="82"/>
    </row>
    <row r="550" spans="1:12" x14ac:dyDescent="0.25">
      <c r="A550" s="82"/>
      <c r="B550" s="82"/>
      <c r="C550" s="83"/>
      <c r="D550" s="84"/>
      <c r="E550" s="84"/>
      <c r="F550" s="84"/>
      <c r="G550" s="82"/>
      <c r="L550" s="82"/>
    </row>
    <row r="551" spans="1:12" x14ac:dyDescent="0.25">
      <c r="A551" s="82"/>
      <c r="B551" s="82"/>
      <c r="C551" s="83"/>
      <c r="D551" s="84"/>
      <c r="E551" s="84"/>
      <c r="F551" s="84"/>
      <c r="G551" s="82"/>
      <c r="L551" s="82"/>
    </row>
    <row r="552" spans="1:12" x14ac:dyDescent="0.25">
      <c r="A552" s="82"/>
      <c r="B552" s="82"/>
      <c r="C552" s="83"/>
      <c r="D552" s="84"/>
      <c r="E552" s="84"/>
      <c r="F552" s="84"/>
      <c r="G552" s="82"/>
      <c r="L552" s="82"/>
    </row>
    <row r="553" spans="1:12" x14ac:dyDescent="0.25">
      <c r="A553" s="82"/>
      <c r="B553" s="82"/>
      <c r="C553" s="83"/>
      <c r="D553" s="84"/>
      <c r="E553" s="84"/>
      <c r="F553" s="84"/>
      <c r="G553" s="82"/>
      <c r="L553" s="82"/>
    </row>
    <row r="554" spans="1:12" x14ac:dyDescent="0.25">
      <c r="A554" s="82"/>
      <c r="B554" s="82"/>
      <c r="C554" s="83"/>
      <c r="D554" s="84"/>
      <c r="E554" s="84"/>
      <c r="F554" s="84"/>
      <c r="G554" s="82"/>
      <c r="L554" s="82"/>
    </row>
    <row r="555" spans="1:12" x14ac:dyDescent="0.25">
      <c r="A555" s="82"/>
      <c r="B555" s="82"/>
      <c r="C555" s="83"/>
      <c r="D555" s="84"/>
      <c r="E555" s="84"/>
      <c r="F555" s="84"/>
      <c r="G555" s="82"/>
      <c r="L555" s="82"/>
    </row>
    <row r="556" spans="1:12" x14ac:dyDescent="0.25">
      <c r="A556" s="82"/>
      <c r="B556" s="82"/>
      <c r="C556" s="83"/>
      <c r="D556" s="84"/>
      <c r="E556" s="84"/>
      <c r="F556" s="84"/>
      <c r="G556" s="82"/>
      <c r="L556" s="82"/>
    </row>
    <row r="557" spans="1:12" x14ac:dyDescent="0.25">
      <c r="A557" s="82"/>
      <c r="B557" s="82"/>
      <c r="C557" s="83"/>
      <c r="D557" s="84"/>
      <c r="E557" s="84"/>
      <c r="F557" s="84"/>
      <c r="G557" s="82"/>
      <c r="L557" s="82"/>
    </row>
    <row r="558" spans="1:12" x14ac:dyDescent="0.25">
      <c r="A558" s="82"/>
      <c r="B558" s="82"/>
      <c r="C558" s="83"/>
      <c r="D558" s="84"/>
      <c r="E558" s="84"/>
      <c r="F558" s="84"/>
      <c r="G558" s="82"/>
      <c r="L558" s="82"/>
    </row>
    <row r="559" spans="1:12" x14ac:dyDescent="0.25">
      <c r="A559" s="82"/>
      <c r="B559" s="82"/>
      <c r="C559" s="83"/>
      <c r="D559" s="84"/>
      <c r="E559" s="84"/>
      <c r="F559" s="84"/>
      <c r="G559" s="82"/>
      <c r="L559" s="82"/>
    </row>
    <row r="560" spans="1:12" x14ac:dyDescent="0.25">
      <c r="A560" s="82"/>
      <c r="B560" s="82"/>
      <c r="C560" s="83"/>
      <c r="D560" s="84"/>
      <c r="E560" s="84"/>
      <c r="F560" s="84"/>
      <c r="G560" s="82"/>
      <c r="L560" s="82"/>
    </row>
    <row r="561" spans="1:12" x14ac:dyDescent="0.25">
      <c r="A561" s="82"/>
      <c r="B561" s="82"/>
      <c r="C561" s="83"/>
      <c r="D561" s="84"/>
      <c r="E561" s="84"/>
      <c r="F561" s="84"/>
      <c r="G561" s="82"/>
      <c r="L561" s="82"/>
    </row>
    <row r="562" spans="1:12" x14ac:dyDescent="0.25">
      <c r="A562" s="82"/>
      <c r="B562" s="82"/>
      <c r="C562" s="83"/>
      <c r="D562" s="84"/>
      <c r="E562" s="84"/>
      <c r="F562" s="84"/>
      <c r="G562" s="82"/>
      <c r="L562" s="82"/>
    </row>
    <row r="563" spans="1:12" x14ac:dyDescent="0.25">
      <c r="A563" s="82"/>
      <c r="B563" s="82"/>
      <c r="C563" s="83"/>
      <c r="D563" s="84"/>
      <c r="E563" s="84"/>
      <c r="F563" s="84"/>
      <c r="G563" s="82"/>
      <c r="L563" s="82"/>
    </row>
    <row r="564" spans="1:12" x14ac:dyDescent="0.25">
      <c r="A564" s="82"/>
      <c r="B564" s="82"/>
      <c r="C564" s="83"/>
      <c r="D564" s="84"/>
      <c r="E564" s="84"/>
      <c r="F564" s="84"/>
      <c r="G564" s="82"/>
      <c r="L564" s="82"/>
    </row>
    <row r="565" spans="1:12" x14ac:dyDescent="0.25">
      <c r="A565" s="82"/>
      <c r="B565" s="82"/>
      <c r="C565" s="83"/>
      <c r="D565" s="84"/>
      <c r="E565" s="84"/>
      <c r="F565" s="84"/>
      <c r="G565" s="82"/>
      <c r="L565" s="82"/>
    </row>
    <row r="566" spans="1:12" x14ac:dyDescent="0.25">
      <c r="A566" s="82"/>
      <c r="B566" s="82"/>
      <c r="C566" s="83"/>
      <c r="D566" s="84"/>
      <c r="E566" s="84"/>
      <c r="F566" s="84"/>
      <c r="G566" s="82"/>
      <c r="L566" s="82"/>
    </row>
    <row r="567" spans="1:12" x14ac:dyDescent="0.25">
      <c r="A567" s="82"/>
      <c r="B567" s="82"/>
      <c r="C567" s="83"/>
      <c r="D567" s="84"/>
      <c r="E567" s="84"/>
      <c r="F567" s="84"/>
      <c r="G567" s="82"/>
      <c r="L567" s="82"/>
    </row>
    <row r="568" spans="1:12" x14ac:dyDescent="0.25">
      <c r="A568" s="82"/>
      <c r="B568" s="82"/>
      <c r="C568" s="83"/>
      <c r="D568" s="84"/>
      <c r="E568" s="84"/>
      <c r="F568" s="84"/>
      <c r="G568" s="82"/>
      <c r="L568" s="82"/>
    </row>
    <row r="569" spans="1:12" x14ac:dyDescent="0.25">
      <c r="A569" s="82"/>
      <c r="B569" s="82"/>
      <c r="C569" s="83"/>
      <c r="D569" s="84"/>
      <c r="E569" s="84"/>
      <c r="F569" s="84"/>
      <c r="G569" s="82"/>
      <c r="L569" s="82"/>
    </row>
    <row r="570" spans="1:12" x14ac:dyDescent="0.25">
      <c r="A570" s="82"/>
      <c r="B570" s="82"/>
      <c r="C570" s="83"/>
      <c r="D570" s="84"/>
      <c r="E570" s="84"/>
      <c r="F570" s="84"/>
      <c r="G570" s="82"/>
      <c r="L570" s="82"/>
    </row>
    <row r="571" spans="1:12" x14ac:dyDescent="0.25">
      <c r="A571" s="82"/>
      <c r="B571" s="82"/>
      <c r="C571" s="83"/>
      <c r="D571" s="84"/>
      <c r="E571" s="84"/>
      <c r="F571" s="84"/>
      <c r="G571" s="82"/>
      <c r="L571" s="82"/>
    </row>
    <row r="572" spans="1:12" x14ac:dyDescent="0.25">
      <c r="A572" s="82"/>
      <c r="B572" s="82"/>
      <c r="C572" s="83"/>
      <c r="D572" s="84"/>
      <c r="E572" s="84"/>
      <c r="F572" s="84"/>
      <c r="G572" s="82"/>
      <c r="L572" s="82"/>
    </row>
    <row r="573" spans="1:12" x14ac:dyDescent="0.25">
      <c r="A573" s="82"/>
      <c r="B573" s="82"/>
      <c r="C573" s="83"/>
      <c r="D573" s="84"/>
      <c r="E573" s="84"/>
      <c r="F573" s="84"/>
      <c r="G573" s="82"/>
      <c r="L573" s="82"/>
    </row>
    <row r="574" spans="1:12" x14ac:dyDescent="0.25">
      <c r="A574" s="82"/>
      <c r="B574" s="82"/>
      <c r="C574" s="83"/>
      <c r="D574" s="84"/>
      <c r="E574" s="84"/>
      <c r="F574" s="84"/>
      <c r="G574" s="82"/>
      <c r="L574" s="82"/>
    </row>
    <row r="575" spans="1:12" x14ac:dyDescent="0.25">
      <c r="A575" s="82"/>
      <c r="B575" s="82"/>
      <c r="C575" s="83"/>
      <c r="D575" s="84"/>
      <c r="E575" s="84"/>
      <c r="F575" s="84"/>
      <c r="G575" s="82"/>
      <c r="L575" s="82"/>
    </row>
    <row r="576" spans="1:12" x14ac:dyDescent="0.25">
      <c r="A576" s="82"/>
      <c r="B576" s="82"/>
      <c r="C576" s="83"/>
      <c r="D576" s="84"/>
      <c r="E576" s="84"/>
      <c r="F576" s="84"/>
      <c r="G576" s="82"/>
      <c r="L576" s="82"/>
    </row>
    <row r="577" spans="1:12" x14ac:dyDescent="0.25">
      <c r="A577" s="82"/>
      <c r="B577" s="82"/>
      <c r="C577" s="83"/>
      <c r="D577" s="84"/>
      <c r="E577" s="84"/>
      <c r="F577" s="84"/>
      <c r="G577" s="82"/>
      <c r="L577" s="82"/>
    </row>
    <row r="578" spans="1:12" x14ac:dyDescent="0.25">
      <c r="A578" s="82"/>
      <c r="B578" s="82"/>
      <c r="C578" s="83"/>
      <c r="D578" s="84"/>
      <c r="E578" s="84"/>
      <c r="F578" s="84"/>
      <c r="G578" s="82"/>
      <c r="L578" s="82"/>
    </row>
    <row r="579" spans="1:12" x14ac:dyDescent="0.25">
      <c r="A579" s="82"/>
      <c r="B579" s="82"/>
      <c r="C579" s="83"/>
      <c r="D579" s="84"/>
      <c r="E579" s="84"/>
      <c r="F579" s="84"/>
      <c r="G579" s="82"/>
      <c r="L579" s="82"/>
    </row>
    <row r="580" spans="1:12" x14ac:dyDescent="0.25">
      <c r="A580" s="82"/>
      <c r="B580" s="82"/>
      <c r="C580" s="83"/>
      <c r="D580" s="84"/>
      <c r="E580" s="84"/>
      <c r="F580" s="84"/>
      <c r="G580" s="82"/>
      <c r="L580" s="82"/>
    </row>
    <row r="581" spans="1:12" x14ac:dyDescent="0.25">
      <c r="A581" s="82"/>
      <c r="B581" s="82"/>
      <c r="C581" s="83"/>
      <c r="D581" s="84"/>
      <c r="E581" s="84"/>
      <c r="F581" s="84"/>
      <c r="G581" s="82"/>
      <c r="L581" s="82"/>
    </row>
    <row r="582" spans="1:12" x14ac:dyDescent="0.25">
      <c r="A582" s="82"/>
      <c r="B582" s="82"/>
      <c r="C582" s="83"/>
      <c r="D582" s="84"/>
      <c r="E582" s="84"/>
      <c r="F582" s="84"/>
      <c r="G582" s="82"/>
      <c r="L582" s="82"/>
    </row>
    <row r="583" spans="1:12" x14ac:dyDescent="0.25">
      <c r="A583" s="82"/>
      <c r="B583" s="82"/>
      <c r="C583" s="83"/>
      <c r="D583" s="84"/>
      <c r="E583" s="84"/>
      <c r="F583" s="84"/>
      <c r="G583" s="82"/>
      <c r="L583" s="82"/>
    </row>
    <row r="584" spans="1:12" x14ac:dyDescent="0.25">
      <c r="A584" s="82"/>
      <c r="B584" s="82"/>
      <c r="C584" s="83"/>
      <c r="D584" s="84"/>
      <c r="E584" s="84"/>
      <c r="F584" s="84"/>
      <c r="G584" s="82"/>
      <c r="L584" s="82"/>
    </row>
    <row r="585" spans="1:12" x14ac:dyDescent="0.25">
      <c r="A585" s="82"/>
      <c r="B585" s="82"/>
      <c r="C585" s="83"/>
      <c r="D585" s="84"/>
      <c r="E585" s="84"/>
      <c r="F585" s="84"/>
      <c r="G585" s="82"/>
      <c r="L585" s="82"/>
    </row>
    <row r="586" spans="1:12" x14ac:dyDescent="0.25">
      <c r="A586" s="82"/>
      <c r="B586" s="82"/>
      <c r="C586" s="83"/>
      <c r="D586" s="84"/>
      <c r="E586" s="84"/>
      <c r="F586" s="84"/>
      <c r="G586" s="82"/>
      <c r="L586" s="82"/>
    </row>
    <row r="587" spans="1:12" x14ac:dyDescent="0.25">
      <c r="A587" s="82"/>
      <c r="B587" s="82"/>
      <c r="C587" s="83"/>
      <c r="D587" s="84"/>
      <c r="E587" s="84"/>
      <c r="F587" s="84"/>
      <c r="G587" s="82"/>
      <c r="L587" s="82"/>
    </row>
    <row r="588" spans="1:12" x14ac:dyDescent="0.25">
      <c r="A588" s="82"/>
      <c r="B588" s="82"/>
      <c r="C588" s="83"/>
      <c r="D588" s="84"/>
      <c r="E588" s="84"/>
      <c r="F588" s="84"/>
      <c r="G588" s="82"/>
      <c r="L588" s="82"/>
    </row>
    <row r="589" spans="1:12" x14ac:dyDescent="0.25">
      <c r="A589" s="82"/>
      <c r="B589" s="82"/>
      <c r="C589" s="83"/>
      <c r="D589" s="84"/>
      <c r="E589" s="84"/>
      <c r="F589" s="84"/>
      <c r="G589" s="82"/>
      <c r="L589" s="82"/>
    </row>
    <row r="590" spans="1:12" x14ac:dyDescent="0.25">
      <c r="A590" s="82"/>
      <c r="B590" s="82"/>
      <c r="C590" s="83"/>
      <c r="D590" s="84"/>
      <c r="E590" s="84"/>
      <c r="F590" s="84"/>
      <c r="G590" s="82"/>
      <c r="L590" s="82"/>
    </row>
    <row r="591" spans="1:12" x14ac:dyDescent="0.25">
      <c r="A591" s="82"/>
      <c r="B591" s="82"/>
      <c r="C591" s="83"/>
      <c r="D591" s="84"/>
      <c r="E591" s="84"/>
      <c r="F591" s="84"/>
      <c r="G591" s="82"/>
      <c r="L591" s="82"/>
    </row>
    <row r="592" spans="1:12" x14ac:dyDescent="0.25">
      <c r="A592" s="82"/>
      <c r="B592" s="82"/>
      <c r="C592" s="83"/>
      <c r="D592" s="84"/>
      <c r="E592" s="84"/>
      <c r="F592" s="84"/>
      <c r="G592" s="82"/>
      <c r="L592" s="82"/>
    </row>
    <row r="593" spans="1:12" x14ac:dyDescent="0.25">
      <c r="A593" s="82"/>
      <c r="B593" s="82"/>
      <c r="C593" s="83"/>
      <c r="D593" s="84"/>
      <c r="E593" s="84"/>
      <c r="F593" s="84"/>
      <c r="G593" s="82"/>
      <c r="L593" s="82"/>
    </row>
    <row r="594" spans="1:12" x14ac:dyDescent="0.25">
      <c r="A594" s="82"/>
      <c r="B594" s="82"/>
      <c r="C594" s="83"/>
      <c r="D594" s="84"/>
      <c r="E594" s="84"/>
      <c r="F594" s="84"/>
      <c r="G594" s="82"/>
      <c r="L594" s="82"/>
    </row>
    <row r="595" spans="1:12" x14ac:dyDescent="0.25">
      <c r="A595" s="82"/>
      <c r="B595" s="82"/>
      <c r="C595" s="83"/>
      <c r="D595" s="84"/>
      <c r="E595" s="84"/>
      <c r="F595" s="84"/>
      <c r="G595" s="82"/>
      <c r="L595" s="82"/>
    </row>
    <row r="596" spans="1:12" x14ac:dyDescent="0.25">
      <c r="A596" s="82"/>
      <c r="B596" s="82"/>
      <c r="C596" s="83"/>
      <c r="D596" s="84"/>
      <c r="E596" s="84"/>
      <c r="F596" s="84"/>
      <c r="G596" s="82"/>
      <c r="L596" s="82"/>
    </row>
    <row r="597" spans="1:12" x14ac:dyDescent="0.25">
      <c r="A597" s="82"/>
      <c r="B597" s="82"/>
      <c r="C597" s="83"/>
      <c r="D597" s="84"/>
      <c r="E597" s="84"/>
      <c r="F597" s="84"/>
      <c r="G597" s="82"/>
      <c r="L597" s="82"/>
    </row>
    <row r="598" spans="1:12" x14ac:dyDescent="0.25">
      <c r="A598" s="82"/>
      <c r="B598" s="82"/>
      <c r="C598" s="83"/>
      <c r="D598" s="84"/>
      <c r="E598" s="84"/>
      <c r="F598" s="84"/>
      <c r="G598" s="82"/>
      <c r="L598" s="82"/>
    </row>
    <row r="599" spans="1:12" x14ac:dyDescent="0.25">
      <c r="A599" s="82"/>
      <c r="B599" s="82"/>
      <c r="C599" s="83"/>
      <c r="D599" s="84"/>
      <c r="E599" s="84"/>
      <c r="F599" s="84"/>
      <c r="G599" s="82"/>
      <c r="L599" s="82"/>
    </row>
    <row r="600" spans="1:12" x14ac:dyDescent="0.25">
      <c r="A600" s="82"/>
      <c r="B600" s="82"/>
      <c r="C600" s="83"/>
      <c r="D600" s="84"/>
      <c r="E600" s="84"/>
      <c r="F600" s="84"/>
      <c r="G600" s="82"/>
      <c r="L600" s="82"/>
    </row>
    <row r="601" spans="1:12" x14ac:dyDescent="0.25">
      <c r="A601" s="82"/>
      <c r="B601" s="82"/>
      <c r="C601" s="83"/>
      <c r="D601" s="84"/>
      <c r="E601" s="84"/>
      <c r="F601" s="84"/>
      <c r="G601" s="82"/>
      <c r="L601" s="82"/>
    </row>
    <row r="602" spans="1:12" x14ac:dyDescent="0.25">
      <c r="A602" s="82"/>
      <c r="B602" s="82"/>
      <c r="C602" s="83"/>
      <c r="D602" s="84"/>
      <c r="E602" s="84"/>
      <c r="F602" s="84"/>
      <c r="G602" s="82"/>
      <c r="L602" s="82"/>
    </row>
    <row r="603" spans="1:12" x14ac:dyDescent="0.25">
      <c r="A603" s="82"/>
      <c r="B603" s="82"/>
      <c r="C603" s="83"/>
      <c r="D603" s="84"/>
      <c r="E603" s="84"/>
      <c r="F603" s="84"/>
      <c r="G603" s="82"/>
      <c r="L603" s="82"/>
    </row>
    <row r="604" spans="1:12" x14ac:dyDescent="0.25">
      <c r="A604" s="82"/>
      <c r="B604" s="82"/>
      <c r="C604" s="83"/>
      <c r="D604" s="84"/>
      <c r="E604" s="84"/>
      <c r="F604" s="84"/>
      <c r="G604" s="82"/>
      <c r="L604" s="82"/>
    </row>
    <row r="605" spans="1:12" x14ac:dyDescent="0.25">
      <c r="A605" s="82"/>
      <c r="B605" s="82"/>
      <c r="C605" s="83"/>
      <c r="D605" s="84"/>
      <c r="E605" s="84"/>
      <c r="F605" s="84"/>
      <c r="G605" s="82"/>
      <c r="L605" s="82"/>
    </row>
    <row r="606" spans="1:12" x14ac:dyDescent="0.25">
      <c r="A606" s="82"/>
      <c r="B606" s="82"/>
      <c r="C606" s="83"/>
      <c r="D606" s="84"/>
      <c r="E606" s="84"/>
      <c r="F606" s="84"/>
      <c r="G606" s="82"/>
      <c r="L606" s="82"/>
    </row>
    <row r="607" spans="1:12" x14ac:dyDescent="0.25">
      <c r="A607" s="82"/>
      <c r="B607" s="82"/>
      <c r="C607" s="83"/>
      <c r="D607" s="84"/>
      <c r="E607" s="84"/>
      <c r="F607" s="84"/>
      <c r="G607" s="82"/>
      <c r="L607" s="82"/>
    </row>
    <row r="608" spans="1:12" x14ac:dyDescent="0.25">
      <c r="A608" s="82"/>
      <c r="B608" s="82"/>
      <c r="C608" s="83"/>
      <c r="D608" s="84"/>
      <c r="E608" s="84"/>
      <c r="F608" s="84"/>
      <c r="G608" s="82"/>
      <c r="L608" s="82"/>
    </row>
    <row r="609" spans="1:12" x14ac:dyDescent="0.25">
      <c r="A609" s="82"/>
      <c r="B609" s="82"/>
      <c r="C609" s="83"/>
      <c r="D609" s="84"/>
      <c r="E609" s="84"/>
      <c r="F609" s="84"/>
      <c r="G609" s="82"/>
      <c r="L609" s="82"/>
    </row>
    <row r="610" spans="1:12" x14ac:dyDescent="0.25">
      <c r="A610" s="82"/>
      <c r="B610" s="82"/>
      <c r="C610" s="83"/>
      <c r="D610" s="84"/>
      <c r="E610" s="84"/>
      <c r="F610" s="84"/>
      <c r="G610" s="82"/>
      <c r="L610" s="82"/>
    </row>
    <row r="611" spans="1:12" x14ac:dyDescent="0.25">
      <c r="A611" s="82"/>
      <c r="B611" s="82"/>
      <c r="C611" s="83"/>
      <c r="D611" s="84"/>
      <c r="E611" s="84"/>
      <c r="F611" s="84"/>
      <c r="G611" s="82"/>
      <c r="L611" s="82"/>
    </row>
    <row r="612" spans="1:12" x14ac:dyDescent="0.25">
      <c r="A612" s="82"/>
      <c r="B612" s="82"/>
      <c r="C612" s="83"/>
      <c r="D612" s="84"/>
      <c r="E612" s="84"/>
      <c r="F612" s="84"/>
      <c r="G612" s="82"/>
      <c r="L612" s="82"/>
    </row>
    <row r="613" spans="1:12" x14ac:dyDescent="0.25">
      <c r="A613" s="82"/>
      <c r="B613" s="82"/>
      <c r="C613" s="83"/>
      <c r="D613" s="84"/>
      <c r="E613" s="84"/>
      <c r="F613" s="84"/>
      <c r="G613" s="82"/>
      <c r="L613" s="82"/>
    </row>
    <row r="614" spans="1:12" x14ac:dyDescent="0.25">
      <c r="A614" s="82"/>
      <c r="B614" s="82"/>
      <c r="C614" s="83"/>
      <c r="D614" s="84"/>
      <c r="E614" s="84"/>
      <c r="F614" s="84"/>
      <c r="G614" s="82"/>
      <c r="L614" s="82"/>
    </row>
    <row r="615" spans="1:12" x14ac:dyDescent="0.25">
      <c r="A615" s="82"/>
      <c r="B615" s="82"/>
      <c r="C615" s="83"/>
      <c r="D615" s="84"/>
      <c r="E615" s="84"/>
      <c r="F615" s="84"/>
      <c r="G615" s="82"/>
      <c r="L615" s="82"/>
    </row>
    <row r="616" spans="1:12" x14ac:dyDescent="0.25">
      <c r="A616" s="82"/>
      <c r="B616" s="82"/>
      <c r="C616" s="83"/>
      <c r="D616" s="84"/>
      <c r="E616" s="84"/>
      <c r="F616" s="84"/>
      <c r="G616" s="82"/>
      <c r="L616" s="82"/>
    </row>
    <row r="617" spans="1:12" x14ac:dyDescent="0.25">
      <c r="A617" s="82"/>
      <c r="B617" s="82"/>
      <c r="C617" s="83"/>
      <c r="D617" s="84"/>
      <c r="E617" s="84"/>
      <c r="F617" s="84"/>
      <c r="G617" s="82"/>
      <c r="L617" s="82"/>
    </row>
    <row r="618" spans="1:12" x14ac:dyDescent="0.25">
      <c r="A618" s="82"/>
      <c r="B618" s="82"/>
      <c r="C618" s="83"/>
      <c r="D618" s="84"/>
      <c r="E618" s="84"/>
      <c r="F618" s="84"/>
      <c r="G618" s="82"/>
      <c r="L618" s="82"/>
    </row>
    <row r="619" spans="1:12" x14ac:dyDescent="0.25">
      <c r="A619" s="82"/>
      <c r="B619" s="82"/>
      <c r="C619" s="83"/>
      <c r="D619" s="84"/>
      <c r="E619" s="84"/>
      <c r="F619" s="84"/>
      <c r="G619" s="82"/>
      <c r="L619" s="82"/>
    </row>
    <row r="620" spans="1:12" x14ac:dyDescent="0.25">
      <c r="A620" s="82"/>
      <c r="B620" s="82"/>
      <c r="C620" s="83"/>
      <c r="D620" s="84"/>
      <c r="E620" s="84"/>
      <c r="F620" s="84"/>
      <c r="G620" s="82"/>
      <c r="L620" s="82"/>
    </row>
    <row r="621" spans="1:12" x14ac:dyDescent="0.25">
      <c r="A621" s="82"/>
      <c r="B621" s="82"/>
      <c r="C621" s="83"/>
      <c r="D621" s="84"/>
      <c r="E621" s="84"/>
      <c r="F621" s="84"/>
      <c r="G621" s="82"/>
      <c r="L621" s="82"/>
    </row>
    <row r="622" spans="1:12" x14ac:dyDescent="0.25">
      <c r="A622" s="82"/>
      <c r="B622" s="82"/>
      <c r="C622" s="83"/>
      <c r="D622" s="84"/>
      <c r="E622" s="84"/>
      <c r="F622" s="84"/>
      <c r="G622" s="82"/>
      <c r="L622" s="82"/>
    </row>
    <row r="623" spans="1:12" x14ac:dyDescent="0.25">
      <c r="A623" s="82"/>
      <c r="B623" s="82"/>
      <c r="C623" s="83"/>
      <c r="D623" s="84"/>
      <c r="E623" s="84"/>
      <c r="F623" s="84"/>
      <c r="G623" s="82"/>
      <c r="L623" s="82"/>
    </row>
    <row r="624" spans="1:12" x14ac:dyDescent="0.25">
      <c r="A624" s="82"/>
      <c r="B624" s="82"/>
      <c r="C624" s="83"/>
      <c r="D624" s="84"/>
      <c r="E624" s="84"/>
      <c r="F624" s="84"/>
      <c r="G624" s="82"/>
      <c r="L624" s="82"/>
    </row>
    <row r="625" spans="1:12" x14ac:dyDescent="0.25">
      <c r="A625" s="82"/>
      <c r="B625" s="82"/>
      <c r="C625" s="83"/>
      <c r="D625" s="84"/>
      <c r="E625" s="84"/>
      <c r="F625" s="84"/>
      <c r="G625" s="82"/>
      <c r="L625" s="82"/>
    </row>
    <row r="626" spans="1:12" x14ac:dyDescent="0.25">
      <c r="A626" s="82"/>
      <c r="B626" s="82"/>
      <c r="C626" s="83"/>
      <c r="D626" s="84"/>
      <c r="E626" s="84"/>
      <c r="F626" s="84"/>
      <c r="G626" s="82"/>
      <c r="L626" s="82"/>
    </row>
    <row r="627" spans="1:12" x14ac:dyDescent="0.25">
      <c r="A627" s="82"/>
      <c r="B627" s="82"/>
      <c r="C627" s="83"/>
      <c r="D627" s="84"/>
      <c r="E627" s="84"/>
      <c r="F627" s="84"/>
      <c r="G627" s="82"/>
      <c r="L627" s="82"/>
    </row>
    <row r="628" spans="1:12" x14ac:dyDescent="0.25">
      <c r="A628" s="82"/>
      <c r="B628" s="82"/>
      <c r="C628" s="83"/>
      <c r="D628" s="84"/>
      <c r="E628" s="84"/>
      <c r="F628" s="84"/>
      <c r="G628" s="82"/>
      <c r="L628" s="82"/>
    </row>
    <row r="629" spans="1:12" x14ac:dyDescent="0.25">
      <c r="A629" s="82"/>
      <c r="B629" s="82"/>
      <c r="C629" s="83"/>
      <c r="D629" s="84"/>
      <c r="E629" s="84"/>
      <c r="F629" s="84"/>
      <c r="G629" s="82"/>
      <c r="L629" s="82"/>
    </row>
    <row r="630" spans="1:12" x14ac:dyDescent="0.25">
      <c r="A630" s="82"/>
      <c r="B630" s="82"/>
      <c r="C630" s="83"/>
      <c r="D630" s="84"/>
      <c r="E630" s="84"/>
      <c r="F630" s="84"/>
      <c r="G630" s="82"/>
      <c r="L630" s="82"/>
    </row>
    <row r="631" spans="1:12" x14ac:dyDescent="0.25">
      <c r="A631" s="82"/>
      <c r="B631" s="82"/>
      <c r="C631" s="83"/>
      <c r="D631" s="84"/>
      <c r="E631" s="84"/>
      <c r="F631" s="84"/>
      <c r="G631" s="82"/>
      <c r="L631" s="82"/>
    </row>
    <row r="632" spans="1:12" x14ac:dyDescent="0.25">
      <c r="A632" s="82"/>
      <c r="B632" s="82"/>
      <c r="C632" s="83"/>
      <c r="D632" s="84"/>
      <c r="E632" s="84"/>
      <c r="F632" s="84"/>
      <c r="G632" s="82"/>
      <c r="L632" s="82"/>
    </row>
    <row r="633" spans="1:12" x14ac:dyDescent="0.25">
      <c r="A633" s="82"/>
      <c r="B633" s="82"/>
      <c r="C633" s="83"/>
      <c r="D633" s="84"/>
      <c r="E633" s="84"/>
      <c r="F633" s="84"/>
      <c r="G633" s="82"/>
      <c r="L633" s="82"/>
    </row>
    <row r="634" spans="1:12" x14ac:dyDescent="0.25">
      <c r="A634" s="82"/>
      <c r="B634" s="82"/>
      <c r="C634" s="83"/>
      <c r="D634" s="84"/>
      <c r="E634" s="84"/>
      <c r="F634" s="84"/>
      <c r="G634" s="82"/>
      <c r="L634" s="82"/>
    </row>
    <row r="635" spans="1:12" x14ac:dyDescent="0.25">
      <c r="A635" s="82"/>
      <c r="B635" s="82"/>
      <c r="C635" s="83"/>
      <c r="D635" s="84"/>
      <c r="E635" s="84"/>
      <c r="F635" s="84"/>
      <c r="G635" s="82"/>
      <c r="L635" s="82"/>
    </row>
    <row r="636" spans="1:12" x14ac:dyDescent="0.25">
      <c r="A636" s="82"/>
      <c r="B636" s="82"/>
      <c r="C636" s="83"/>
      <c r="D636" s="84"/>
      <c r="E636" s="84"/>
      <c r="F636" s="84"/>
      <c r="G636" s="82"/>
      <c r="L636" s="82"/>
    </row>
    <row r="637" spans="1:12" x14ac:dyDescent="0.25">
      <c r="A637" s="82"/>
      <c r="B637" s="82"/>
      <c r="C637" s="83"/>
      <c r="D637" s="84"/>
      <c r="E637" s="84"/>
      <c r="F637" s="84"/>
      <c r="G637" s="82"/>
      <c r="L637" s="82"/>
    </row>
    <row r="638" spans="1:12" x14ac:dyDescent="0.25">
      <c r="A638" s="82"/>
      <c r="B638" s="82"/>
      <c r="C638" s="83"/>
      <c r="D638" s="84"/>
      <c r="E638" s="84"/>
      <c r="F638" s="84"/>
      <c r="G638" s="82"/>
      <c r="L638" s="82"/>
    </row>
    <row r="639" spans="1:12" x14ac:dyDescent="0.25">
      <c r="A639" s="82"/>
      <c r="B639" s="82"/>
      <c r="C639" s="83"/>
      <c r="D639" s="84"/>
      <c r="E639" s="84"/>
      <c r="F639" s="84"/>
      <c r="G639" s="82"/>
      <c r="L639" s="82"/>
    </row>
    <row r="640" spans="1:12" x14ac:dyDescent="0.25">
      <c r="A640" s="82"/>
      <c r="B640" s="82"/>
      <c r="C640" s="83"/>
      <c r="D640" s="84"/>
      <c r="E640" s="84"/>
      <c r="F640" s="84"/>
      <c r="G640" s="82"/>
      <c r="L640" s="82"/>
    </row>
    <row r="641" spans="1:12" x14ac:dyDescent="0.25">
      <c r="A641" s="82"/>
      <c r="B641" s="82"/>
      <c r="C641" s="83"/>
      <c r="D641" s="84"/>
      <c r="E641" s="84"/>
      <c r="F641" s="84"/>
      <c r="G641" s="82"/>
      <c r="L641" s="82"/>
    </row>
    <row r="642" spans="1:12" x14ac:dyDescent="0.25">
      <c r="A642" s="82"/>
      <c r="B642" s="82"/>
      <c r="C642" s="83"/>
      <c r="D642" s="84"/>
      <c r="E642" s="84"/>
      <c r="F642" s="84"/>
      <c r="G642" s="82"/>
      <c r="L642" s="82"/>
    </row>
    <row r="643" spans="1:12" x14ac:dyDescent="0.25">
      <c r="A643" s="82"/>
      <c r="B643" s="82"/>
      <c r="C643" s="83"/>
      <c r="D643" s="84"/>
      <c r="E643" s="84"/>
      <c r="F643" s="84"/>
      <c r="G643" s="82"/>
      <c r="L643" s="82"/>
    </row>
    <row r="644" spans="1:12" x14ac:dyDescent="0.25">
      <c r="A644" s="82"/>
      <c r="B644" s="82"/>
      <c r="C644" s="83"/>
      <c r="D644" s="84"/>
      <c r="E644" s="84"/>
      <c r="F644" s="84"/>
      <c r="G644" s="82"/>
      <c r="L644" s="82"/>
    </row>
    <row r="645" spans="1:12" x14ac:dyDescent="0.25">
      <c r="A645" s="82"/>
      <c r="B645" s="82"/>
      <c r="C645" s="83"/>
      <c r="D645" s="84"/>
      <c r="E645" s="84"/>
      <c r="F645" s="84"/>
      <c r="G645" s="82"/>
      <c r="L645" s="82"/>
    </row>
    <row r="646" spans="1:12" x14ac:dyDescent="0.25">
      <c r="A646" s="82"/>
      <c r="B646" s="82"/>
      <c r="C646" s="83"/>
      <c r="D646" s="84"/>
      <c r="E646" s="84"/>
      <c r="F646" s="84"/>
      <c r="G646" s="82"/>
      <c r="L646" s="82"/>
    </row>
    <row r="647" spans="1:12" x14ac:dyDescent="0.25">
      <c r="A647" s="82"/>
      <c r="B647" s="82"/>
      <c r="C647" s="83"/>
      <c r="D647" s="84"/>
      <c r="E647" s="84"/>
      <c r="F647" s="84"/>
      <c r="G647" s="82"/>
      <c r="L647" s="82"/>
    </row>
    <row r="648" spans="1:12" x14ac:dyDescent="0.25">
      <c r="A648" s="82"/>
      <c r="B648" s="82"/>
      <c r="C648" s="83"/>
      <c r="D648" s="84"/>
      <c r="E648" s="84"/>
      <c r="F648" s="84"/>
      <c r="G648" s="82"/>
      <c r="L648" s="82"/>
    </row>
    <row r="649" spans="1:12" x14ac:dyDescent="0.25">
      <c r="A649" s="82"/>
      <c r="B649" s="82"/>
      <c r="C649" s="83"/>
      <c r="D649" s="84"/>
      <c r="E649" s="84"/>
      <c r="F649" s="84"/>
      <c r="G649" s="82"/>
      <c r="L649" s="82"/>
    </row>
    <row r="650" spans="1:12" x14ac:dyDescent="0.25">
      <c r="A650" s="82"/>
      <c r="B650" s="82"/>
      <c r="C650" s="83"/>
      <c r="D650" s="84"/>
      <c r="E650" s="84"/>
      <c r="F650" s="84"/>
      <c r="G650" s="82"/>
      <c r="L650" s="82"/>
    </row>
    <row r="651" spans="1:12" x14ac:dyDescent="0.25">
      <c r="A651" s="82"/>
      <c r="B651" s="82"/>
      <c r="C651" s="83"/>
      <c r="D651" s="84"/>
      <c r="E651" s="84"/>
      <c r="F651" s="84"/>
      <c r="G651" s="82"/>
      <c r="L651" s="82"/>
    </row>
    <row r="652" spans="1:12" x14ac:dyDescent="0.25">
      <c r="A652" s="82"/>
      <c r="B652" s="82"/>
      <c r="C652" s="83"/>
      <c r="D652" s="84"/>
      <c r="E652" s="84"/>
      <c r="F652" s="84"/>
      <c r="G652" s="82"/>
      <c r="L652" s="82"/>
    </row>
    <row r="653" spans="1:12" x14ac:dyDescent="0.25">
      <c r="A653" s="82"/>
      <c r="B653" s="82"/>
      <c r="C653" s="83"/>
      <c r="D653" s="84"/>
      <c r="E653" s="84"/>
      <c r="F653" s="84"/>
      <c r="G653" s="82"/>
      <c r="L653" s="82"/>
    </row>
    <row r="654" spans="1:12" x14ac:dyDescent="0.25">
      <c r="A654" s="82"/>
      <c r="B654" s="82"/>
      <c r="C654" s="83"/>
      <c r="D654" s="84"/>
      <c r="E654" s="84"/>
      <c r="F654" s="84"/>
      <c r="G654" s="82"/>
      <c r="L654" s="82"/>
    </row>
    <row r="655" spans="1:12" x14ac:dyDescent="0.25">
      <c r="A655" s="82"/>
      <c r="B655" s="82"/>
      <c r="C655" s="83"/>
      <c r="D655" s="84"/>
      <c r="E655" s="84"/>
      <c r="F655" s="84"/>
      <c r="G655" s="82"/>
      <c r="L655" s="82"/>
    </row>
    <row r="656" spans="1:12" x14ac:dyDescent="0.25">
      <c r="A656" s="82"/>
      <c r="B656" s="82"/>
      <c r="C656" s="83"/>
      <c r="D656" s="84"/>
      <c r="E656" s="84"/>
      <c r="F656" s="84"/>
      <c r="G656" s="82"/>
      <c r="L656" s="82"/>
    </row>
    <row r="657" spans="1:12" x14ac:dyDescent="0.25">
      <c r="A657" s="82"/>
      <c r="B657" s="82"/>
      <c r="C657" s="83"/>
      <c r="D657" s="84"/>
      <c r="E657" s="84"/>
      <c r="F657" s="84"/>
      <c r="G657" s="82"/>
      <c r="L657" s="82"/>
    </row>
    <row r="658" spans="1:12" x14ac:dyDescent="0.25">
      <c r="A658" s="82"/>
      <c r="B658" s="82"/>
      <c r="C658" s="83"/>
      <c r="D658" s="84"/>
      <c r="E658" s="84"/>
      <c r="F658" s="84"/>
      <c r="G658" s="82"/>
      <c r="L658" s="82"/>
    </row>
    <row r="659" spans="1:12" x14ac:dyDescent="0.25">
      <c r="A659" s="82"/>
      <c r="B659" s="82"/>
      <c r="C659" s="83"/>
      <c r="D659" s="84"/>
      <c r="E659" s="84"/>
      <c r="F659" s="84"/>
      <c r="G659" s="82"/>
      <c r="L659" s="82"/>
    </row>
    <row r="660" spans="1:12" x14ac:dyDescent="0.25">
      <c r="A660" s="82"/>
      <c r="B660" s="82"/>
      <c r="C660" s="83"/>
      <c r="D660" s="84"/>
      <c r="E660" s="84"/>
      <c r="F660" s="84"/>
      <c r="G660" s="82"/>
      <c r="L660" s="82"/>
    </row>
    <row r="661" spans="1:12" x14ac:dyDescent="0.25">
      <c r="A661" s="82"/>
      <c r="B661" s="82"/>
      <c r="C661" s="83"/>
      <c r="D661" s="84"/>
      <c r="E661" s="84"/>
      <c r="F661" s="84"/>
      <c r="G661" s="82"/>
      <c r="L661" s="82"/>
    </row>
    <row r="662" spans="1:12" x14ac:dyDescent="0.25">
      <c r="A662" s="82"/>
      <c r="B662" s="82"/>
      <c r="C662" s="83"/>
      <c r="D662" s="84"/>
      <c r="E662" s="84"/>
      <c r="F662" s="84"/>
      <c r="G662" s="82"/>
      <c r="L662" s="82"/>
    </row>
    <row r="663" spans="1:12" x14ac:dyDescent="0.25">
      <c r="A663" s="82"/>
      <c r="B663" s="82"/>
      <c r="C663" s="83"/>
      <c r="D663" s="84"/>
      <c r="E663" s="84"/>
      <c r="F663" s="84"/>
      <c r="G663" s="82"/>
      <c r="L663" s="82"/>
    </row>
    <row r="664" spans="1:12" x14ac:dyDescent="0.25">
      <c r="A664" s="82"/>
      <c r="B664" s="82"/>
      <c r="C664" s="83"/>
      <c r="D664" s="84"/>
      <c r="E664" s="84"/>
      <c r="F664" s="84"/>
      <c r="G664" s="82"/>
      <c r="L664" s="82"/>
    </row>
    <row r="665" spans="1:12" x14ac:dyDescent="0.25">
      <c r="A665" s="82"/>
      <c r="B665" s="82"/>
      <c r="C665" s="83"/>
      <c r="D665" s="84"/>
      <c r="E665" s="84"/>
      <c r="F665" s="84"/>
      <c r="G665" s="82"/>
      <c r="L665" s="82"/>
    </row>
    <row r="666" spans="1:12" x14ac:dyDescent="0.25">
      <c r="A666" s="82"/>
      <c r="B666" s="82"/>
      <c r="C666" s="83"/>
      <c r="D666" s="84"/>
      <c r="E666" s="84"/>
      <c r="F666" s="84"/>
      <c r="G666" s="82"/>
      <c r="L666" s="82"/>
    </row>
    <row r="667" spans="1:12" x14ac:dyDescent="0.25">
      <c r="A667" s="82"/>
      <c r="B667" s="82"/>
      <c r="C667" s="83"/>
      <c r="D667" s="84"/>
      <c r="E667" s="84"/>
      <c r="F667" s="84"/>
      <c r="G667" s="82"/>
      <c r="L667" s="82"/>
    </row>
    <row r="668" spans="1:12" x14ac:dyDescent="0.25">
      <c r="A668" s="82"/>
      <c r="B668" s="82"/>
      <c r="C668" s="83"/>
      <c r="D668" s="84"/>
      <c r="E668" s="84"/>
      <c r="F668" s="84"/>
      <c r="G668" s="82"/>
      <c r="L668" s="82"/>
    </row>
    <row r="669" spans="1:12" x14ac:dyDescent="0.25">
      <c r="A669" s="82"/>
      <c r="B669" s="82"/>
      <c r="C669" s="83"/>
      <c r="D669" s="84"/>
      <c r="E669" s="84"/>
      <c r="F669" s="84"/>
      <c r="G669" s="82"/>
      <c r="L669" s="82"/>
    </row>
    <row r="670" spans="1:12" x14ac:dyDescent="0.25">
      <c r="A670" s="82"/>
      <c r="B670" s="82"/>
      <c r="C670" s="83"/>
      <c r="D670" s="84"/>
      <c r="E670" s="84"/>
      <c r="F670" s="84"/>
      <c r="G670" s="82"/>
      <c r="L670" s="82"/>
    </row>
    <row r="671" spans="1:12" x14ac:dyDescent="0.25">
      <c r="A671" s="82"/>
      <c r="B671" s="82"/>
      <c r="C671" s="83"/>
      <c r="D671" s="84"/>
      <c r="E671" s="84"/>
      <c r="F671" s="84"/>
      <c r="G671" s="82"/>
      <c r="L671" s="82"/>
    </row>
    <row r="672" spans="1:12" x14ac:dyDescent="0.25">
      <c r="A672" s="82"/>
      <c r="B672" s="82"/>
      <c r="C672" s="83"/>
      <c r="D672" s="84"/>
      <c r="E672" s="84"/>
      <c r="F672" s="84"/>
      <c r="G672" s="82"/>
      <c r="L672" s="82"/>
    </row>
    <row r="673" spans="1:12" x14ac:dyDescent="0.25">
      <c r="A673" s="82"/>
      <c r="B673" s="82"/>
      <c r="C673" s="83"/>
      <c r="D673" s="84"/>
      <c r="E673" s="84"/>
      <c r="F673" s="84"/>
      <c r="G673" s="82"/>
      <c r="L673" s="82"/>
    </row>
    <row r="674" spans="1:12" x14ac:dyDescent="0.25">
      <c r="A674" s="82"/>
      <c r="B674" s="82"/>
      <c r="C674" s="83"/>
      <c r="D674" s="84"/>
      <c r="E674" s="84"/>
      <c r="F674" s="84"/>
      <c r="G674" s="82"/>
      <c r="L674" s="82"/>
    </row>
    <row r="675" spans="1:12" x14ac:dyDescent="0.25">
      <c r="A675" s="82"/>
      <c r="B675" s="82"/>
      <c r="C675" s="83"/>
      <c r="D675" s="84"/>
      <c r="E675" s="84"/>
      <c r="F675" s="84"/>
      <c r="G675" s="82"/>
      <c r="L675" s="82"/>
    </row>
    <row r="676" spans="1:12" x14ac:dyDescent="0.25">
      <c r="A676" s="82"/>
      <c r="B676" s="82"/>
      <c r="C676" s="83"/>
      <c r="D676" s="84"/>
      <c r="E676" s="84"/>
      <c r="F676" s="84"/>
      <c r="G676" s="82"/>
      <c r="L676" s="82"/>
    </row>
    <row r="677" spans="1:12" x14ac:dyDescent="0.25">
      <c r="A677" s="82"/>
      <c r="B677" s="82"/>
      <c r="C677" s="83"/>
      <c r="D677" s="84"/>
      <c r="E677" s="84"/>
      <c r="F677" s="84"/>
      <c r="G677" s="82"/>
      <c r="L677" s="82"/>
    </row>
    <row r="678" spans="1:12" x14ac:dyDescent="0.25">
      <c r="A678" s="82"/>
      <c r="B678" s="82"/>
      <c r="C678" s="83"/>
      <c r="D678" s="84"/>
      <c r="E678" s="84"/>
      <c r="F678" s="84"/>
      <c r="G678" s="82"/>
      <c r="L678" s="82"/>
    </row>
    <row r="679" spans="1:12" x14ac:dyDescent="0.25">
      <c r="A679" s="82"/>
      <c r="B679" s="82"/>
      <c r="C679" s="83"/>
      <c r="D679" s="84"/>
      <c r="E679" s="84"/>
      <c r="F679" s="84"/>
      <c r="G679" s="82"/>
      <c r="L679" s="82"/>
    </row>
    <row r="680" spans="1:12" x14ac:dyDescent="0.25">
      <c r="A680" s="82"/>
      <c r="B680" s="82"/>
      <c r="C680" s="83"/>
      <c r="D680" s="84"/>
      <c r="E680" s="84"/>
      <c r="F680" s="84"/>
      <c r="G680" s="82"/>
      <c r="L680" s="82"/>
    </row>
    <row r="681" spans="1:12" x14ac:dyDescent="0.25">
      <c r="A681" s="82"/>
      <c r="B681" s="82"/>
      <c r="C681" s="83"/>
      <c r="D681" s="84"/>
      <c r="E681" s="84"/>
      <c r="F681" s="84"/>
      <c r="G681" s="82"/>
      <c r="L681" s="82"/>
    </row>
    <row r="682" spans="1:12" x14ac:dyDescent="0.25">
      <c r="A682" s="82"/>
      <c r="B682" s="82"/>
      <c r="C682" s="83"/>
      <c r="D682" s="84"/>
      <c r="E682" s="84"/>
      <c r="F682" s="84"/>
      <c r="G682" s="82"/>
      <c r="L682" s="82"/>
    </row>
    <row r="683" spans="1:12" x14ac:dyDescent="0.25">
      <c r="A683" s="82"/>
      <c r="B683" s="82"/>
      <c r="C683" s="83"/>
      <c r="D683" s="84"/>
      <c r="E683" s="84"/>
      <c r="F683" s="84"/>
      <c r="G683" s="82"/>
      <c r="L683" s="82"/>
    </row>
    <row r="684" spans="1:12" x14ac:dyDescent="0.25">
      <c r="A684" s="82"/>
      <c r="B684" s="82"/>
      <c r="C684" s="83"/>
      <c r="D684" s="84"/>
      <c r="E684" s="84"/>
      <c r="F684" s="84"/>
      <c r="G684" s="82"/>
      <c r="L684" s="82"/>
    </row>
    <row r="685" spans="1:12" x14ac:dyDescent="0.25">
      <c r="A685" s="82"/>
      <c r="B685" s="82"/>
      <c r="C685" s="83"/>
      <c r="D685" s="84"/>
      <c r="E685" s="84"/>
      <c r="F685" s="84"/>
      <c r="G685" s="82"/>
      <c r="L685" s="82"/>
    </row>
    <row r="686" spans="1:12" x14ac:dyDescent="0.25">
      <c r="A686" s="82"/>
      <c r="B686" s="82"/>
      <c r="C686" s="83"/>
      <c r="D686" s="84"/>
      <c r="E686" s="84"/>
      <c r="F686" s="84"/>
      <c r="G686" s="82"/>
      <c r="L686" s="82"/>
    </row>
    <row r="687" spans="1:12" x14ac:dyDescent="0.25">
      <c r="A687" s="82"/>
      <c r="B687" s="82"/>
      <c r="C687" s="83"/>
      <c r="D687" s="84"/>
      <c r="E687" s="84"/>
      <c r="F687" s="84"/>
      <c r="G687" s="82"/>
      <c r="L687" s="82"/>
    </row>
    <row r="688" spans="1:12" x14ac:dyDescent="0.25">
      <c r="A688" s="82"/>
      <c r="B688" s="82"/>
      <c r="C688" s="83"/>
      <c r="D688" s="84"/>
      <c r="E688" s="84"/>
      <c r="F688" s="84"/>
      <c r="G688" s="82"/>
      <c r="L688" s="82"/>
    </row>
    <row r="689" spans="1:12" x14ac:dyDescent="0.25">
      <c r="A689" s="82"/>
      <c r="B689" s="82"/>
      <c r="C689" s="83"/>
      <c r="D689" s="84"/>
      <c r="E689" s="84"/>
      <c r="F689" s="84"/>
      <c r="G689" s="82"/>
      <c r="L689" s="82"/>
    </row>
    <row r="690" spans="1:12" x14ac:dyDescent="0.25">
      <c r="A690" s="82"/>
      <c r="B690" s="82"/>
      <c r="C690" s="83"/>
      <c r="D690" s="84"/>
      <c r="E690" s="84"/>
      <c r="F690" s="84"/>
      <c r="G690" s="82"/>
      <c r="L690" s="82"/>
    </row>
    <row r="691" spans="1:12" x14ac:dyDescent="0.25">
      <c r="A691" s="82"/>
      <c r="B691" s="82"/>
      <c r="C691" s="83"/>
      <c r="D691" s="84"/>
      <c r="E691" s="84"/>
      <c r="F691" s="84"/>
      <c r="G691" s="82"/>
      <c r="L691" s="82"/>
    </row>
    <row r="692" spans="1:12" x14ac:dyDescent="0.25">
      <c r="A692" s="82"/>
      <c r="B692" s="82"/>
      <c r="C692" s="83"/>
      <c r="D692" s="84"/>
      <c r="E692" s="84"/>
      <c r="F692" s="84"/>
      <c r="G692" s="82"/>
      <c r="L692" s="82"/>
    </row>
    <row r="693" spans="1:12" x14ac:dyDescent="0.25">
      <c r="A693" s="82"/>
      <c r="B693" s="82"/>
      <c r="C693" s="83"/>
      <c r="D693" s="84"/>
      <c r="E693" s="84"/>
      <c r="F693" s="84"/>
      <c r="G693" s="82"/>
      <c r="L693" s="82"/>
    </row>
    <row r="694" spans="1:12" x14ac:dyDescent="0.25">
      <c r="A694" s="82"/>
      <c r="B694" s="82"/>
      <c r="C694" s="83"/>
      <c r="D694" s="84"/>
      <c r="E694" s="84"/>
      <c r="F694" s="84"/>
      <c r="G694" s="82"/>
      <c r="L694" s="82"/>
    </row>
    <row r="695" spans="1:12" x14ac:dyDescent="0.25">
      <c r="A695" s="82"/>
      <c r="B695" s="82"/>
      <c r="C695" s="83"/>
      <c r="D695" s="84"/>
      <c r="E695" s="84"/>
      <c r="F695" s="84"/>
      <c r="G695" s="82"/>
      <c r="L695" s="82"/>
    </row>
    <row r="696" spans="1:12" x14ac:dyDescent="0.25">
      <c r="A696" s="82"/>
      <c r="B696" s="82"/>
      <c r="C696" s="83"/>
      <c r="D696" s="84"/>
      <c r="E696" s="84"/>
      <c r="F696" s="84"/>
      <c r="G696" s="82"/>
      <c r="L696" s="82"/>
    </row>
    <row r="697" spans="1:12" x14ac:dyDescent="0.25">
      <c r="A697" s="82"/>
      <c r="B697" s="82"/>
      <c r="C697" s="83"/>
      <c r="D697" s="84"/>
      <c r="E697" s="84"/>
      <c r="F697" s="84"/>
      <c r="G697" s="82"/>
      <c r="L697" s="82"/>
    </row>
    <row r="698" spans="1:12" x14ac:dyDescent="0.25">
      <c r="A698" s="82"/>
      <c r="B698" s="82"/>
      <c r="C698" s="83"/>
      <c r="D698" s="84"/>
      <c r="E698" s="84"/>
      <c r="F698" s="84"/>
      <c r="G698" s="82"/>
      <c r="L698" s="82"/>
    </row>
    <row r="699" spans="1:12" x14ac:dyDescent="0.25">
      <c r="A699" s="82"/>
      <c r="B699" s="82"/>
      <c r="C699" s="83"/>
      <c r="D699" s="84"/>
      <c r="E699" s="84"/>
      <c r="F699" s="84"/>
      <c r="G699" s="82"/>
      <c r="L699" s="82"/>
    </row>
    <row r="700" spans="1:12" x14ac:dyDescent="0.25">
      <c r="A700" s="82"/>
      <c r="B700" s="82"/>
      <c r="C700" s="83"/>
      <c r="D700" s="84"/>
      <c r="E700" s="84"/>
      <c r="F700" s="84"/>
      <c r="G700" s="82"/>
      <c r="L700" s="82"/>
    </row>
    <row r="701" spans="1:12" x14ac:dyDescent="0.25">
      <c r="A701" s="82"/>
      <c r="B701" s="82"/>
      <c r="C701" s="83"/>
      <c r="D701" s="84"/>
      <c r="E701" s="84"/>
      <c r="F701" s="84"/>
      <c r="G701" s="82"/>
      <c r="L701" s="82"/>
    </row>
    <row r="702" spans="1:12" x14ac:dyDescent="0.25">
      <c r="A702" s="82"/>
      <c r="B702" s="82"/>
      <c r="C702" s="83"/>
      <c r="D702" s="84"/>
      <c r="E702" s="84"/>
      <c r="F702" s="84"/>
      <c r="G702" s="82"/>
      <c r="L702" s="82"/>
    </row>
    <row r="703" spans="1:12" x14ac:dyDescent="0.25">
      <c r="A703" s="82"/>
      <c r="B703" s="82"/>
      <c r="C703" s="83"/>
      <c r="D703" s="84"/>
      <c r="E703" s="84"/>
      <c r="F703" s="84"/>
      <c r="G703" s="82"/>
      <c r="L703" s="82"/>
    </row>
    <row r="704" spans="1:12" x14ac:dyDescent="0.25">
      <c r="A704" s="82"/>
      <c r="B704" s="82"/>
      <c r="C704" s="83"/>
      <c r="D704" s="84"/>
      <c r="E704" s="84"/>
      <c r="F704" s="84"/>
      <c r="G704" s="82"/>
      <c r="L704" s="82"/>
    </row>
    <row r="705" spans="1:12" x14ac:dyDescent="0.25">
      <c r="A705" s="82"/>
      <c r="B705" s="82"/>
      <c r="C705" s="83"/>
      <c r="D705" s="84"/>
      <c r="E705" s="84"/>
      <c r="F705" s="84"/>
      <c r="G705" s="82"/>
      <c r="L705" s="82"/>
    </row>
    <row r="706" spans="1:12" x14ac:dyDescent="0.25">
      <c r="A706" s="82"/>
      <c r="B706" s="82"/>
      <c r="C706" s="83"/>
      <c r="D706" s="84"/>
      <c r="E706" s="84"/>
      <c r="F706" s="84"/>
      <c r="G706" s="82"/>
      <c r="L706" s="82"/>
    </row>
    <row r="707" spans="1:12" x14ac:dyDescent="0.25">
      <c r="A707" s="82"/>
      <c r="B707" s="82"/>
      <c r="C707" s="83"/>
      <c r="D707" s="84"/>
      <c r="E707" s="84"/>
      <c r="F707" s="84"/>
      <c r="G707" s="82"/>
      <c r="L707" s="82"/>
    </row>
    <row r="708" spans="1:12" x14ac:dyDescent="0.25">
      <c r="A708" s="82"/>
      <c r="B708" s="82"/>
      <c r="C708" s="83"/>
      <c r="D708" s="84"/>
      <c r="E708" s="84"/>
      <c r="F708" s="84"/>
      <c r="G708" s="82"/>
      <c r="L708" s="82"/>
    </row>
    <row r="709" spans="1:12" x14ac:dyDescent="0.25">
      <c r="A709" s="82"/>
      <c r="B709" s="82"/>
      <c r="C709" s="83"/>
      <c r="D709" s="84"/>
      <c r="E709" s="84"/>
      <c r="F709" s="84"/>
      <c r="G709" s="82"/>
      <c r="L709" s="82"/>
    </row>
    <row r="710" spans="1:12" x14ac:dyDescent="0.25">
      <c r="A710" s="82"/>
      <c r="B710" s="82"/>
      <c r="C710" s="83"/>
      <c r="D710" s="84"/>
      <c r="E710" s="84"/>
      <c r="F710" s="84"/>
      <c r="G710" s="82"/>
      <c r="L710" s="82"/>
    </row>
    <row r="711" spans="1:12" x14ac:dyDescent="0.25">
      <c r="A711" s="82"/>
      <c r="B711" s="82"/>
      <c r="C711" s="83"/>
      <c r="D711" s="84"/>
      <c r="E711" s="84"/>
      <c r="F711" s="84"/>
      <c r="G711" s="82"/>
      <c r="L711" s="82"/>
    </row>
    <row r="712" spans="1:12" x14ac:dyDescent="0.25">
      <c r="A712" s="82"/>
      <c r="B712" s="82"/>
      <c r="C712" s="83"/>
      <c r="D712" s="84"/>
      <c r="E712" s="84"/>
      <c r="F712" s="84"/>
      <c r="G712" s="82"/>
      <c r="L712" s="82"/>
    </row>
    <row r="713" spans="1:12" x14ac:dyDescent="0.25">
      <c r="A713" s="82"/>
      <c r="B713" s="82"/>
      <c r="C713" s="83"/>
      <c r="D713" s="84"/>
      <c r="E713" s="84"/>
      <c r="F713" s="84"/>
      <c r="G713" s="82"/>
      <c r="L713" s="82"/>
    </row>
    <row r="714" spans="1:12" x14ac:dyDescent="0.25">
      <c r="A714" s="82"/>
      <c r="B714" s="82"/>
      <c r="C714" s="83"/>
      <c r="D714" s="84"/>
      <c r="E714" s="84"/>
      <c r="F714" s="84"/>
      <c r="G714" s="82"/>
      <c r="L714" s="82"/>
    </row>
    <row r="715" spans="1:12" x14ac:dyDescent="0.25">
      <c r="A715" s="82"/>
      <c r="B715" s="82"/>
      <c r="C715" s="83"/>
      <c r="D715" s="84"/>
      <c r="E715" s="84"/>
      <c r="F715" s="84"/>
      <c r="G715" s="82"/>
      <c r="L715" s="82"/>
    </row>
    <row r="716" spans="1:12" x14ac:dyDescent="0.25">
      <c r="A716" s="82"/>
      <c r="B716" s="82"/>
      <c r="C716" s="83"/>
      <c r="D716" s="84"/>
      <c r="E716" s="84"/>
      <c r="F716" s="84"/>
      <c r="G716" s="82"/>
      <c r="L716" s="82"/>
    </row>
    <row r="717" spans="1:12" x14ac:dyDescent="0.25">
      <c r="A717" s="82"/>
      <c r="B717" s="82"/>
      <c r="C717" s="83"/>
      <c r="D717" s="84"/>
      <c r="E717" s="84"/>
      <c r="F717" s="84"/>
      <c r="G717" s="82"/>
      <c r="L717" s="82"/>
    </row>
    <row r="718" spans="1:12" x14ac:dyDescent="0.25">
      <c r="A718" s="82"/>
      <c r="B718" s="82"/>
      <c r="C718" s="83"/>
      <c r="D718" s="84"/>
      <c r="E718" s="84"/>
      <c r="F718" s="84"/>
      <c r="G718" s="82"/>
      <c r="L718" s="82"/>
    </row>
    <row r="719" spans="1:12" x14ac:dyDescent="0.25">
      <c r="A719" s="82"/>
      <c r="B719" s="82"/>
      <c r="C719" s="83"/>
      <c r="D719" s="84"/>
      <c r="E719" s="84"/>
      <c r="F719" s="84"/>
      <c r="G719" s="82"/>
      <c r="L719" s="82"/>
    </row>
    <row r="720" spans="1:12" x14ac:dyDescent="0.25">
      <c r="A720" s="82"/>
      <c r="B720" s="82"/>
      <c r="C720" s="83"/>
      <c r="D720" s="84"/>
      <c r="E720" s="84"/>
      <c r="F720" s="84"/>
      <c r="G720" s="82"/>
      <c r="L720" s="82"/>
    </row>
    <row r="721" spans="1:12" x14ac:dyDescent="0.25">
      <c r="A721" s="82"/>
      <c r="B721" s="82"/>
      <c r="C721" s="83"/>
      <c r="D721" s="84"/>
      <c r="E721" s="84"/>
      <c r="F721" s="84"/>
      <c r="G721" s="82"/>
      <c r="L721" s="82"/>
    </row>
    <row r="722" spans="1:12" x14ac:dyDescent="0.25">
      <c r="A722" s="82"/>
      <c r="B722" s="82"/>
      <c r="C722" s="83"/>
      <c r="D722" s="84"/>
      <c r="E722" s="84"/>
      <c r="F722" s="84"/>
      <c r="G722" s="82"/>
      <c r="L722" s="82"/>
    </row>
    <row r="723" spans="1:12" x14ac:dyDescent="0.25">
      <c r="A723" s="82"/>
      <c r="B723" s="82"/>
      <c r="C723" s="83"/>
      <c r="D723" s="84"/>
      <c r="E723" s="84"/>
      <c r="F723" s="84"/>
      <c r="G723" s="82"/>
      <c r="L723" s="82"/>
    </row>
    <row r="724" spans="1:12" x14ac:dyDescent="0.25">
      <c r="A724" s="82"/>
      <c r="B724" s="82"/>
      <c r="C724" s="83"/>
      <c r="D724" s="84"/>
      <c r="E724" s="84"/>
      <c r="F724" s="84"/>
      <c r="G724" s="82"/>
      <c r="L724" s="82"/>
    </row>
    <row r="725" spans="1:12" x14ac:dyDescent="0.25">
      <c r="A725" s="82"/>
      <c r="B725" s="82"/>
      <c r="C725" s="83"/>
      <c r="D725" s="84"/>
      <c r="E725" s="84"/>
      <c r="F725" s="84"/>
      <c r="G725" s="82"/>
      <c r="L725" s="82"/>
    </row>
    <row r="726" spans="1:12" x14ac:dyDescent="0.25">
      <c r="A726" s="82"/>
      <c r="B726" s="82"/>
      <c r="C726" s="83"/>
      <c r="D726" s="84"/>
      <c r="E726" s="84"/>
      <c r="F726" s="84"/>
      <c r="G726" s="82"/>
      <c r="L726" s="82"/>
    </row>
    <row r="727" spans="1:12" x14ac:dyDescent="0.25">
      <c r="A727" s="82"/>
      <c r="B727" s="82"/>
      <c r="C727" s="83"/>
      <c r="D727" s="84"/>
      <c r="E727" s="84"/>
      <c r="F727" s="84"/>
      <c r="G727" s="82"/>
      <c r="L727" s="82"/>
    </row>
    <row r="728" spans="1:12" x14ac:dyDescent="0.25">
      <c r="A728" s="82"/>
      <c r="B728" s="82"/>
      <c r="C728" s="83"/>
      <c r="D728" s="84"/>
      <c r="E728" s="84"/>
      <c r="F728" s="84"/>
      <c r="G728" s="82"/>
      <c r="L728" s="82"/>
    </row>
    <row r="729" spans="1:12" x14ac:dyDescent="0.25">
      <c r="A729" s="82"/>
      <c r="B729" s="82"/>
      <c r="C729" s="83"/>
      <c r="D729" s="84"/>
      <c r="E729" s="84"/>
      <c r="F729" s="84"/>
      <c r="G729" s="82"/>
      <c r="L729" s="82"/>
    </row>
    <row r="730" spans="1:12" x14ac:dyDescent="0.25">
      <c r="A730" s="82"/>
      <c r="B730" s="82"/>
      <c r="C730" s="83"/>
      <c r="D730" s="84"/>
      <c r="E730" s="84"/>
      <c r="F730" s="84"/>
      <c r="G730" s="82"/>
      <c r="L730" s="82"/>
    </row>
    <row r="731" spans="1:12" x14ac:dyDescent="0.25">
      <c r="A731" s="82"/>
      <c r="B731" s="82"/>
      <c r="C731" s="83"/>
      <c r="D731" s="84"/>
      <c r="E731" s="84"/>
      <c r="F731" s="84"/>
      <c r="G731" s="82"/>
      <c r="L731" s="82"/>
    </row>
    <row r="732" spans="1:12" x14ac:dyDescent="0.25">
      <c r="A732" s="82"/>
      <c r="B732" s="82"/>
      <c r="C732" s="83"/>
      <c r="D732" s="84"/>
      <c r="E732" s="84"/>
      <c r="F732" s="84"/>
      <c r="G732" s="82"/>
      <c r="L732" s="82"/>
    </row>
    <row r="733" spans="1:12" x14ac:dyDescent="0.25">
      <c r="A733" s="82"/>
      <c r="B733" s="82"/>
      <c r="C733" s="83"/>
      <c r="D733" s="84"/>
      <c r="E733" s="84"/>
      <c r="F733" s="84"/>
      <c r="G733" s="82"/>
      <c r="L733" s="82"/>
    </row>
    <row r="734" spans="1:12" x14ac:dyDescent="0.25">
      <c r="A734" s="82"/>
      <c r="B734" s="82"/>
      <c r="C734" s="83"/>
      <c r="D734" s="84"/>
      <c r="E734" s="84"/>
      <c r="F734" s="84"/>
      <c r="G734" s="82"/>
      <c r="L734" s="82"/>
    </row>
    <row r="735" spans="1:12" x14ac:dyDescent="0.25">
      <c r="A735" s="82"/>
      <c r="B735" s="82"/>
      <c r="C735" s="83"/>
      <c r="D735" s="84"/>
      <c r="E735" s="84"/>
      <c r="F735" s="84"/>
      <c r="G735" s="82"/>
      <c r="L735" s="82"/>
    </row>
    <row r="736" spans="1:12" x14ac:dyDescent="0.25">
      <c r="A736" s="82"/>
      <c r="B736" s="82"/>
      <c r="C736" s="83"/>
      <c r="D736" s="84"/>
      <c r="E736" s="84"/>
      <c r="F736" s="84"/>
      <c r="G736" s="82"/>
      <c r="L736" s="82"/>
    </row>
    <row r="737" spans="1:12" x14ac:dyDescent="0.25">
      <c r="A737" s="82"/>
      <c r="B737" s="82"/>
      <c r="C737" s="83"/>
      <c r="D737" s="84"/>
      <c r="E737" s="84"/>
      <c r="F737" s="84"/>
      <c r="G737" s="82"/>
      <c r="L737" s="82"/>
    </row>
    <row r="738" spans="1:12" x14ac:dyDescent="0.25">
      <c r="A738" s="82"/>
      <c r="B738" s="82"/>
      <c r="C738" s="83"/>
      <c r="D738" s="84"/>
      <c r="E738" s="84"/>
      <c r="F738" s="84"/>
      <c r="G738" s="82"/>
      <c r="L738" s="82"/>
    </row>
    <row r="739" spans="1:12" x14ac:dyDescent="0.25">
      <c r="A739" s="82"/>
      <c r="B739" s="82"/>
      <c r="C739" s="83"/>
      <c r="D739" s="84"/>
      <c r="E739" s="84"/>
      <c r="F739" s="84"/>
      <c r="G739" s="82"/>
      <c r="L739" s="82"/>
    </row>
    <row r="740" spans="1:12" x14ac:dyDescent="0.25">
      <c r="A740" s="82"/>
      <c r="B740" s="82"/>
      <c r="C740" s="83"/>
      <c r="D740" s="84"/>
      <c r="E740" s="84"/>
      <c r="F740" s="84"/>
      <c r="G740" s="82"/>
      <c r="L740" s="82"/>
    </row>
    <row r="741" spans="1:12" x14ac:dyDescent="0.25">
      <c r="A741" s="82"/>
      <c r="B741" s="82"/>
      <c r="C741" s="83"/>
      <c r="D741" s="84"/>
      <c r="E741" s="84"/>
      <c r="F741" s="84"/>
      <c r="G741" s="82"/>
      <c r="L741" s="82"/>
    </row>
    <row r="742" spans="1:12" x14ac:dyDescent="0.25">
      <c r="A742" s="82"/>
      <c r="B742" s="82"/>
      <c r="C742" s="83"/>
      <c r="D742" s="84"/>
      <c r="E742" s="84"/>
      <c r="F742" s="84"/>
      <c r="G742" s="82"/>
      <c r="L742" s="82"/>
    </row>
    <row r="743" spans="1:12" x14ac:dyDescent="0.25">
      <c r="A743" s="82"/>
      <c r="B743" s="82"/>
      <c r="C743" s="83"/>
      <c r="D743" s="84"/>
      <c r="E743" s="84"/>
      <c r="F743" s="84"/>
      <c r="G743" s="82"/>
      <c r="L743" s="82"/>
    </row>
    <row r="744" spans="1:12" x14ac:dyDescent="0.25">
      <c r="A744" s="82"/>
      <c r="B744" s="82"/>
      <c r="C744" s="83"/>
      <c r="D744" s="84"/>
      <c r="E744" s="84"/>
      <c r="F744" s="84"/>
      <c r="G744" s="82"/>
      <c r="L744" s="82"/>
    </row>
    <row r="745" spans="1:12" x14ac:dyDescent="0.25">
      <c r="A745" s="82"/>
      <c r="B745" s="82"/>
      <c r="C745" s="83"/>
      <c r="D745" s="84"/>
      <c r="E745" s="84"/>
      <c r="F745" s="84"/>
      <c r="G745" s="82"/>
      <c r="L745" s="82"/>
    </row>
    <row r="746" spans="1:12" x14ac:dyDescent="0.25">
      <c r="A746" s="82"/>
      <c r="B746" s="82"/>
      <c r="C746" s="83"/>
      <c r="D746" s="84"/>
      <c r="E746" s="84"/>
      <c r="F746" s="84"/>
      <c r="G746" s="82"/>
      <c r="L746" s="82"/>
    </row>
    <row r="747" spans="1:12" x14ac:dyDescent="0.25">
      <c r="A747" s="82"/>
      <c r="B747" s="82"/>
      <c r="C747" s="83"/>
      <c r="D747" s="84"/>
      <c r="E747" s="84"/>
      <c r="F747" s="84"/>
      <c r="G747" s="82"/>
      <c r="L747" s="82"/>
    </row>
    <row r="748" spans="1:12" x14ac:dyDescent="0.25">
      <c r="A748" s="82"/>
      <c r="B748" s="82"/>
      <c r="C748" s="83"/>
      <c r="D748" s="84"/>
      <c r="E748" s="84"/>
      <c r="F748" s="84"/>
      <c r="G748" s="82"/>
      <c r="L748" s="82"/>
    </row>
    <row r="749" spans="1:12" x14ac:dyDescent="0.25">
      <c r="A749" s="82"/>
      <c r="B749" s="82"/>
      <c r="C749" s="83"/>
      <c r="D749" s="84"/>
      <c r="E749" s="84"/>
      <c r="F749" s="84"/>
      <c r="G749" s="82"/>
      <c r="L749" s="82"/>
    </row>
    <row r="750" spans="1:12" x14ac:dyDescent="0.25">
      <c r="A750" s="82"/>
      <c r="B750" s="82"/>
      <c r="C750" s="83"/>
      <c r="D750" s="84"/>
      <c r="E750" s="84"/>
      <c r="F750" s="84"/>
      <c r="G750" s="82"/>
      <c r="L750" s="82"/>
    </row>
    <row r="751" spans="1:12" x14ac:dyDescent="0.25">
      <c r="A751" s="82"/>
      <c r="B751" s="82"/>
      <c r="C751" s="83"/>
      <c r="D751" s="84"/>
      <c r="E751" s="84"/>
      <c r="F751" s="84"/>
      <c r="G751" s="82"/>
      <c r="L751" s="82"/>
    </row>
    <row r="752" spans="1:12" x14ac:dyDescent="0.25">
      <c r="A752" s="82"/>
      <c r="B752" s="82"/>
      <c r="C752" s="83"/>
      <c r="D752" s="84"/>
      <c r="E752" s="84"/>
      <c r="F752" s="84"/>
      <c r="G752" s="82"/>
      <c r="L752" s="82"/>
    </row>
    <row r="753" spans="1:12" x14ac:dyDescent="0.25">
      <c r="A753" s="82"/>
      <c r="B753" s="82"/>
      <c r="C753" s="83"/>
      <c r="D753" s="84"/>
      <c r="E753" s="84"/>
      <c r="F753" s="84"/>
      <c r="G753" s="82"/>
      <c r="L753" s="82"/>
    </row>
    <row r="754" spans="1:12" x14ac:dyDescent="0.25">
      <c r="A754" s="82"/>
      <c r="B754" s="82"/>
      <c r="C754" s="83"/>
      <c r="D754" s="84"/>
      <c r="E754" s="84"/>
      <c r="F754" s="84"/>
      <c r="G754" s="82"/>
      <c r="L754" s="82"/>
    </row>
    <row r="755" spans="1:12" x14ac:dyDescent="0.25">
      <c r="A755" s="82"/>
      <c r="B755" s="82"/>
      <c r="C755" s="83"/>
      <c r="D755" s="84"/>
      <c r="E755" s="84"/>
      <c r="F755" s="84"/>
      <c r="G755" s="82"/>
      <c r="L755" s="82"/>
    </row>
    <row r="756" spans="1:12" x14ac:dyDescent="0.25">
      <c r="A756" s="82"/>
      <c r="B756" s="82"/>
      <c r="C756" s="83"/>
      <c r="D756" s="84"/>
      <c r="E756" s="84"/>
      <c r="F756" s="84"/>
      <c r="G756" s="82"/>
      <c r="L756" s="82"/>
    </row>
    <row r="757" spans="1:12" x14ac:dyDescent="0.25">
      <c r="A757" s="82"/>
      <c r="B757" s="82"/>
      <c r="C757" s="83"/>
      <c r="D757" s="84"/>
      <c r="E757" s="84"/>
      <c r="F757" s="84"/>
      <c r="G757" s="82"/>
      <c r="L757" s="82"/>
    </row>
    <row r="758" spans="1:12" x14ac:dyDescent="0.25">
      <c r="A758" s="82"/>
      <c r="B758" s="82"/>
      <c r="C758" s="83"/>
      <c r="D758" s="84"/>
      <c r="E758" s="84"/>
      <c r="F758" s="84"/>
      <c r="G758" s="82"/>
      <c r="L758" s="82"/>
    </row>
    <row r="759" spans="1:12" x14ac:dyDescent="0.25">
      <c r="A759" s="82"/>
      <c r="B759" s="82"/>
      <c r="C759" s="83"/>
      <c r="D759" s="84"/>
      <c r="E759" s="84"/>
      <c r="F759" s="84"/>
      <c r="G759" s="82"/>
      <c r="L759" s="82"/>
    </row>
    <row r="760" spans="1:12" x14ac:dyDescent="0.25">
      <c r="A760" s="82"/>
      <c r="B760" s="82"/>
      <c r="C760" s="83"/>
      <c r="D760" s="84"/>
      <c r="E760" s="84"/>
      <c r="F760" s="84"/>
      <c r="G760" s="82"/>
      <c r="L760" s="82"/>
    </row>
    <row r="761" spans="1:12" x14ac:dyDescent="0.25">
      <c r="A761" s="82"/>
      <c r="B761" s="82"/>
      <c r="C761" s="83"/>
      <c r="D761" s="84"/>
      <c r="E761" s="84"/>
      <c r="F761" s="84"/>
      <c r="G761" s="82"/>
      <c r="L761" s="82"/>
    </row>
    <row r="762" spans="1:12" x14ac:dyDescent="0.25">
      <c r="A762" s="82"/>
      <c r="B762" s="82"/>
      <c r="C762" s="83"/>
      <c r="D762" s="84"/>
      <c r="E762" s="84"/>
      <c r="F762" s="84"/>
      <c r="G762" s="82"/>
      <c r="L762" s="82"/>
    </row>
    <row r="763" spans="1:12" x14ac:dyDescent="0.25">
      <c r="A763" s="82"/>
      <c r="B763" s="82"/>
      <c r="C763" s="83"/>
      <c r="D763" s="84"/>
      <c r="E763" s="84"/>
      <c r="F763" s="84"/>
      <c r="G763" s="82"/>
      <c r="L763" s="82"/>
    </row>
    <row r="764" spans="1:12" x14ac:dyDescent="0.25">
      <c r="A764" s="82"/>
      <c r="B764" s="82"/>
      <c r="C764" s="83"/>
      <c r="D764" s="84"/>
      <c r="E764" s="84"/>
      <c r="F764" s="84"/>
      <c r="G764" s="82"/>
      <c r="L764" s="82"/>
    </row>
    <row r="765" spans="1:12" x14ac:dyDescent="0.25">
      <c r="A765" s="82"/>
      <c r="B765" s="82"/>
      <c r="C765" s="83"/>
      <c r="D765" s="84"/>
      <c r="E765" s="84"/>
      <c r="F765" s="84"/>
      <c r="G765" s="82"/>
      <c r="L765" s="82"/>
    </row>
    <row r="766" spans="1:12" x14ac:dyDescent="0.25">
      <c r="A766" s="82"/>
      <c r="B766" s="82"/>
      <c r="C766" s="83"/>
      <c r="D766" s="84"/>
      <c r="E766" s="84"/>
      <c r="F766" s="84"/>
      <c r="G766" s="82"/>
      <c r="L766" s="82"/>
    </row>
    <row r="767" spans="1:12" x14ac:dyDescent="0.25">
      <c r="A767" s="82"/>
      <c r="B767" s="82"/>
      <c r="C767" s="83"/>
      <c r="D767" s="84"/>
      <c r="E767" s="84"/>
      <c r="F767" s="84"/>
      <c r="G767" s="82"/>
      <c r="L767" s="82"/>
    </row>
    <row r="768" spans="1:12" x14ac:dyDescent="0.25">
      <c r="A768" s="82"/>
      <c r="B768" s="82"/>
      <c r="C768" s="83"/>
      <c r="D768" s="84"/>
      <c r="E768" s="84"/>
      <c r="F768" s="84"/>
      <c r="G768" s="82"/>
      <c r="L768" s="82"/>
    </row>
    <row r="769" spans="1:12" x14ac:dyDescent="0.25">
      <c r="A769" s="82"/>
      <c r="B769" s="82"/>
      <c r="C769" s="83"/>
      <c r="D769" s="84"/>
      <c r="E769" s="84"/>
      <c r="F769" s="84"/>
      <c r="G769" s="82"/>
      <c r="L769" s="82"/>
    </row>
    <row r="770" spans="1:12" x14ac:dyDescent="0.25">
      <c r="A770" s="82"/>
      <c r="B770" s="82"/>
      <c r="C770" s="83"/>
      <c r="D770" s="84"/>
      <c r="E770" s="84"/>
      <c r="F770" s="84"/>
      <c r="G770" s="82"/>
      <c r="L770" s="82"/>
    </row>
    <row r="771" spans="1:12" x14ac:dyDescent="0.25">
      <c r="A771" s="82"/>
      <c r="B771" s="82"/>
      <c r="C771" s="83"/>
      <c r="D771" s="84"/>
      <c r="E771" s="84"/>
      <c r="F771" s="84"/>
      <c r="G771" s="82"/>
      <c r="L771" s="82"/>
    </row>
    <row r="772" spans="1:12" x14ac:dyDescent="0.25">
      <c r="A772" s="82"/>
      <c r="B772" s="82"/>
      <c r="C772" s="83"/>
      <c r="D772" s="84"/>
      <c r="E772" s="84"/>
      <c r="F772" s="84"/>
      <c r="G772" s="82"/>
      <c r="L772" s="82"/>
    </row>
    <row r="773" spans="1:12" x14ac:dyDescent="0.25">
      <c r="A773" s="82"/>
      <c r="B773" s="82"/>
      <c r="C773" s="83"/>
      <c r="D773" s="84"/>
      <c r="E773" s="84"/>
      <c r="F773" s="84"/>
      <c r="G773" s="82"/>
      <c r="L773" s="82"/>
    </row>
    <row r="774" spans="1:12" x14ac:dyDescent="0.25">
      <c r="A774" s="82"/>
      <c r="B774" s="82"/>
      <c r="C774" s="83"/>
      <c r="D774" s="84"/>
      <c r="E774" s="84"/>
      <c r="F774" s="84"/>
      <c r="G774" s="82"/>
      <c r="L774" s="82"/>
    </row>
    <row r="775" spans="1:12" x14ac:dyDescent="0.25">
      <c r="A775" s="82"/>
      <c r="B775" s="82"/>
      <c r="C775" s="83"/>
      <c r="D775" s="84"/>
      <c r="E775" s="84"/>
      <c r="F775" s="84"/>
      <c r="G775" s="82"/>
      <c r="L775" s="82"/>
    </row>
    <row r="776" spans="1:12" x14ac:dyDescent="0.25">
      <c r="A776" s="82"/>
      <c r="B776" s="82"/>
      <c r="C776" s="83"/>
      <c r="D776" s="84"/>
      <c r="E776" s="84"/>
      <c r="F776" s="84"/>
      <c r="G776" s="82"/>
      <c r="L776" s="82"/>
    </row>
    <row r="777" spans="1:12" x14ac:dyDescent="0.25">
      <c r="A777" s="82"/>
      <c r="B777" s="82"/>
      <c r="C777" s="83"/>
      <c r="D777" s="84"/>
      <c r="E777" s="84"/>
      <c r="F777" s="84"/>
      <c r="G777" s="82"/>
      <c r="L777" s="82"/>
    </row>
    <row r="778" spans="1:12" x14ac:dyDescent="0.25">
      <c r="A778" s="82"/>
      <c r="B778" s="82"/>
      <c r="C778" s="83"/>
      <c r="D778" s="84"/>
      <c r="E778" s="84"/>
      <c r="F778" s="84"/>
      <c r="G778" s="82"/>
      <c r="L778" s="82"/>
    </row>
    <row r="779" spans="1:12" x14ac:dyDescent="0.25">
      <c r="A779" s="82"/>
      <c r="B779" s="82"/>
      <c r="C779" s="83"/>
      <c r="D779" s="84"/>
      <c r="E779" s="84"/>
      <c r="F779" s="84"/>
      <c r="G779" s="82"/>
      <c r="L779" s="82"/>
    </row>
    <row r="780" spans="1:12" x14ac:dyDescent="0.25">
      <c r="A780" s="82"/>
      <c r="B780" s="82"/>
      <c r="C780" s="83"/>
      <c r="D780" s="84"/>
      <c r="E780" s="84"/>
      <c r="F780" s="84"/>
      <c r="G780" s="82"/>
      <c r="L780" s="82"/>
    </row>
    <row r="781" spans="1:12" x14ac:dyDescent="0.25">
      <c r="A781" s="82"/>
      <c r="B781" s="82"/>
      <c r="C781" s="83"/>
      <c r="D781" s="84"/>
      <c r="E781" s="84"/>
      <c r="F781" s="84"/>
      <c r="G781" s="82"/>
      <c r="L781" s="82"/>
    </row>
    <row r="782" spans="1:12" x14ac:dyDescent="0.25">
      <c r="A782" s="82"/>
      <c r="B782" s="82"/>
      <c r="C782" s="83"/>
      <c r="D782" s="84"/>
      <c r="E782" s="84"/>
      <c r="F782" s="84"/>
      <c r="G782" s="82"/>
      <c r="L782" s="82"/>
    </row>
    <row r="783" spans="1:12" x14ac:dyDescent="0.25">
      <c r="A783" s="82"/>
      <c r="B783" s="82"/>
      <c r="C783" s="83"/>
      <c r="D783" s="84"/>
      <c r="E783" s="84"/>
      <c r="F783" s="84"/>
      <c r="G783" s="82"/>
      <c r="L783" s="82"/>
    </row>
    <row r="784" spans="1:12" x14ac:dyDescent="0.25">
      <c r="A784" s="82"/>
      <c r="B784" s="82"/>
      <c r="C784" s="83"/>
      <c r="D784" s="84"/>
      <c r="E784" s="84"/>
      <c r="F784" s="84"/>
      <c r="G784" s="82"/>
      <c r="L784" s="82"/>
    </row>
    <row r="785" spans="1:12" x14ac:dyDescent="0.25">
      <c r="A785" s="82"/>
      <c r="B785" s="82"/>
      <c r="C785" s="83"/>
      <c r="D785" s="84"/>
      <c r="E785" s="84"/>
      <c r="F785" s="84"/>
      <c r="G785" s="82"/>
      <c r="L785" s="82"/>
    </row>
    <row r="786" spans="1:12" x14ac:dyDescent="0.25">
      <c r="A786" s="82"/>
      <c r="B786" s="82"/>
      <c r="C786" s="83"/>
      <c r="D786" s="84"/>
      <c r="E786" s="84"/>
      <c r="F786" s="84"/>
      <c r="G786" s="82"/>
      <c r="L786" s="82"/>
    </row>
    <row r="787" spans="1:12" x14ac:dyDescent="0.25">
      <c r="A787" s="82"/>
      <c r="B787" s="82"/>
      <c r="C787" s="83"/>
      <c r="D787" s="84"/>
      <c r="E787" s="84"/>
      <c r="F787" s="84"/>
      <c r="G787" s="82"/>
      <c r="L787" s="82"/>
    </row>
    <row r="788" spans="1:12" x14ac:dyDescent="0.25">
      <c r="A788" s="82"/>
      <c r="B788" s="82"/>
      <c r="C788" s="83"/>
      <c r="D788" s="84"/>
      <c r="E788" s="84"/>
      <c r="F788" s="84"/>
      <c r="G788" s="82"/>
      <c r="L788" s="82"/>
    </row>
    <row r="789" spans="1:12" x14ac:dyDescent="0.25">
      <c r="A789" s="82"/>
      <c r="B789" s="82"/>
      <c r="C789" s="83"/>
      <c r="D789" s="84"/>
      <c r="E789" s="84"/>
      <c r="F789" s="84"/>
      <c r="G789" s="82"/>
      <c r="L789" s="82"/>
    </row>
    <row r="790" spans="1:12" x14ac:dyDescent="0.25">
      <c r="A790" s="82"/>
      <c r="B790" s="82"/>
      <c r="C790" s="83"/>
      <c r="D790" s="84"/>
      <c r="E790" s="84"/>
      <c r="F790" s="84"/>
      <c r="G790" s="82"/>
      <c r="L790" s="82"/>
    </row>
    <row r="791" spans="1:12" x14ac:dyDescent="0.25">
      <c r="A791" s="82"/>
      <c r="B791" s="82"/>
      <c r="C791" s="83"/>
      <c r="D791" s="84"/>
      <c r="E791" s="84"/>
      <c r="F791" s="84"/>
      <c r="G791" s="82"/>
      <c r="L791" s="82"/>
    </row>
    <row r="792" spans="1:12" x14ac:dyDescent="0.25">
      <c r="A792" s="82"/>
      <c r="B792" s="82"/>
      <c r="C792" s="83"/>
      <c r="D792" s="84"/>
      <c r="E792" s="84"/>
      <c r="F792" s="84"/>
      <c r="G792" s="82"/>
      <c r="L792" s="82"/>
    </row>
    <row r="793" spans="1:12" x14ac:dyDescent="0.25">
      <c r="A793" s="82"/>
      <c r="B793" s="82"/>
      <c r="C793" s="83"/>
      <c r="D793" s="84"/>
      <c r="E793" s="84"/>
      <c r="F793" s="84"/>
      <c r="G793" s="82"/>
      <c r="L793" s="82"/>
    </row>
    <row r="794" spans="1:12" x14ac:dyDescent="0.25">
      <c r="A794" s="82"/>
      <c r="B794" s="82"/>
      <c r="C794" s="83"/>
      <c r="D794" s="84"/>
      <c r="E794" s="84"/>
      <c r="F794" s="84"/>
      <c r="G794" s="82"/>
      <c r="L794" s="82"/>
    </row>
    <row r="795" spans="1:12" x14ac:dyDescent="0.25">
      <c r="A795" s="82"/>
      <c r="B795" s="82"/>
      <c r="C795" s="83"/>
      <c r="D795" s="84"/>
      <c r="E795" s="84"/>
      <c r="F795" s="84"/>
      <c r="G795" s="82"/>
      <c r="L795" s="82"/>
    </row>
    <row r="796" spans="1:12" x14ac:dyDescent="0.25">
      <c r="A796" s="82"/>
      <c r="B796" s="82"/>
      <c r="C796" s="83"/>
      <c r="D796" s="84"/>
      <c r="E796" s="84"/>
      <c r="F796" s="84"/>
      <c r="G796" s="82"/>
      <c r="L796" s="82"/>
    </row>
    <row r="797" spans="1:12" x14ac:dyDescent="0.25">
      <c r="A797" s="82"/>
      <c r="B797" s="82"/>
      <c r="C797" s="83"/>
      <c r="D797" s="84"/>
      <c r="E797" s="84"/>
      <c r="F797" s="84"/>
      <c r="G797" s="82"/>
      <c r="L797" s="82"/>
    </row>
    <row r="798" spans="1:12" x14ac:dyDescent="0.25">
      <c r="A798" s="82"/>
      <c r="B798" s="82"/>
      <c r="C798" s="83"/>
      <c r="D798" s="84"/>
      <c r="E798" s="84"/>
      <c r="F798" s="84"/>
      <c r="G798" s="82"/>
      <c r="L798" s="82"/>
    </row>
    <row r="799" spans="1:12" x14ac:dyDescent="0.25">
      <c r="A799" s="82"/>
      <c r="B799" s="82"/>
      <c r="C799" s="83"/>
      <c r="D799" s="84"/>
      <c r="E799" s="84"/>
      <c r="F799" s="84"/>
      <c r="G799" s="82"/>
      <c r="L799" s="82"/>
    </row>
    <row r="800" spans="1:12" x14ac:dyDescent="0.25">
      <c r="A800" s="82"/>
      <c r="B800" s="82"/>
      <c r="C800" s="83"/>
      <c r="D800" s="84"/>
      <c r="E800" s="84"/>
      <c r="F800" s="84"/>
      <c r="G800" s="82"/>
      <c r="L800" s="82"/>
    </row>
    <row r="801" spans="1:12" x14ac:dyDescent="0.25">
      <c r="A801" s="82"/>
      <c r="B801" s="82"/>
      <c r="C801" s="83"/>
      <c r="D801" s="84"/>
      <c r="E801" s="84"/>
      <c r="F801" s="84"/>
      <c r="G801" s="82"/>
      <c r="L801" s="82"/>
    </row>
    <row r="802" spans="1:12" x14ac:dyDescent="0.25">
      <c r="A802" s="82"/>
      <c r="B802" s="82"/>
      <c r="C802" s="83"/>
      <c r="D802" s="84"/>
      <c r="E802" s="84"/>
      <c r="F802" s="84"/>
      <c r="G802" s="82"/>
      <c r="L802" s="82"/>
    </row>
    <row r="803" spans="1:12" x14ac:dyDescent="0.25">
      <c r="A803" s="82"/>
      <c r="B803" s="82"/>
      <c r="C803" s="83"/>
      <c r="D803" s="84"/>
      <c r="E803" s="84"/>
      <c r="F803" s="84"/>
      <c r="G803" s="82"/>
      <c r="L803" s="82"/>
    </row>
    <row r="804" spans="1:12" x14ac:dyDescent="0.25">
      <c r="A804" s="82"/>
      <c r="B804" s="82"/>
      <c r="C804" s="83"/>
      <c r="D804" s="84"/>
      <c r="E804" s="84"/>
      <c r="F804" s="84"/>
      <c r="G804" s="82"/>
      <c r="L804" s="82"/>
    </row>
    <row r="805" spans="1:12" x14ac:dyDescent="0.25">
      <c r="A805" s="82"/>
      <c r="B805" s="82"/>
      <c r="C805" s="83"/>
      <c r="D805" s="84"/>
      <c r="E805" s="84"/>
      <c r="F805" s="84"/>
      <c r="G805" s="82"/>
      <c r="L805" s="82"/>
    </row>
    <row r="806" spans="1:12" x14ac:dyDescent="0.25">
      <c r="A806" s="82"/>
      <c r="B806" s="82"/>
      <c r="C806" s="83"/>
      <c r="D806" s="84"/>
      <c r="E806" s="84"/>
      <c r="F806" s="84"/>
      <c r="G806" s="82"/>
      <c r="L806" s="82"/>
    </row>
    <row r="807" spans="1:12" x14ac:dyDescent="0.25">
      <c r="A807" s="82"/>
      <c r="B807" s="82"/>
      <c r="C807" s="83"/>
      <c r="D807" s="84"/>
      <c r="E807" s="84"/>
      <c r="F807" s="84"/>
      <c r="G807" s="82"/>
      <c r="L807" s="82"/>
    </row>
    <row r="808" spans="1:12" x14ac:dyDescent="0.25">
      <c r="A808" s="82"/>
      <c r="B808" s="82"/>
      <c r="C808" s="83"/>
      <c r="D808" s="84"/>
      <c r="E808" s="84"/>
      <c r="F808" s="84"/>
      <c r="G808" s="82"/>
      <c r="L808" s="82"/>
    </row>
    <row r="809" spans="1:12" x14ac:dyDescent="0.25">
      <c r="A809" s="82"/>
      <c r="B809" s="82"/>
      <c r="C809" s="83"/>
      <c r="D809" s="84"/>
      <c r="E809" s="84"/>
      <c r="F809" s="84"/>
      <c r="G809" s="82"/>
      <c r="L809" s="82"/>
    </row>
    <row r="810" spans="1:12" x14ac:dyDescent="0.25">
      <c r="A810" s="82"/>
      <c r="B810" s="82"/>
      <c r="C810" s="83"/>
      <c r="D810" s="84"/>
      <c r="E810" s="84"/>
      <c r="F810" s="84"/>
      <c r="G810" s="82"/>
      <c r="L810" s="82"/>
    </row>
    <row r="811" spans="1:12" x14ac:dyDescent="0.25">
      <c r="A811" s="82"/>
      <c r="B811" s="82"/>
      <c r="C811" s="83"/>
      <c r="D811" s="84"/>
      <c r="E811" s="84"/>
      <c r="F811" s="84"/>
      <c r="G811" s="82"/>
      <c r="L811" s="82"/>
    </row>
    <row r="812" spans="1:12" x14ac:dyDescent="0.25">
      <c r="A812" s="82"/>
      <c r="B812" s="82"/>
      <c r="C812" s="83"/>
      <c r="D812" s="84"/>
      <c r="E812" s="84"/>
      <c r="F812" s="84"/>
      <c r="G812" s="82"/>
      <c r="L812" s="82"/>
    </row>
    <row r="813" spans="1:12" x14ac:dyDescent="0.25">
      <c r="A813" s="82"/>
      <c r="B813" s="82"/>
      <c r="C813" s="83"/>
      <c r="D813" s="84"/>
      <c r="E813" s="84"/>
      <c r="F813" s="84"/>
      <c r="G813" s="82"/>
      <c r="L813" s="82"/>
    </row>
    <row r="814" spans="1:12" x14ac:dyDescent="0.25">
      <c r="A814" s="82"/>
      <c r="B814" s="82"/>
      <c r="C814" s="83"/>
      <c r="D814" s="84"/>
      <c r="E814" s="84"/>
      <c r="F814" s="84"/>
      <c r="G814" s="82"/>
      <c r="L814" s="82"/>
    </row>
    <row r="815" spans="1:12" x14ac:dyDescent="0.25">
      <c r="A815" s="82"/>
      <c r="B815" s="82"/>
      <c r="C815" s="83"/>
      <c r="D815" s="84"/>
      <c r="E815" s="84"/>
      <c r="F815" s="84"/>
      <c r="G815" s="82"/>
      <c r="L815" s="82"/>
    </row>
    <row r="816" spans="1:12" x14ac:dyDescent="0.25">
      <c r="A816" s="82"/>
      <c r="B816" s="82"/>
      <c r="C816" s="83"/>
      <c r="D816" s="84"/>
      <c r="E816" s="84"/>
      <c r="F816" s="84"/>
      <c r="G816" s="82"/>
      <c r="L816" s="82"/>
    </row>
    <row r="817" spans="1:12" x14ac:dyDescent="0.25">
      <c r="A817" s="82"/>
      <c r="B817" s="82"/>
      <c r="C817" s="83"/>
      <c r="D817" s="84"/>
      <c r="E817" s="84"/>
      <c r="F817" s="84"/>
      <c r="G817" s="82"/>
      <c r="L817" s="82"/>
    </row>
    <row r="818" spans="1:12" x14ac:dyDescent="0.25">
      <c r="A818" s="82"/>
      <c r="B818" s="82"/>
      <c r="C818" s="83"/>
      <c r="D818" s="84"/>
      <c r="E818" s="84"/>
      <c r="F818" s="84"/>
      <c r="G818" s="82"/>
      <c r="L818" s="82"/>
    </row>
    <row r="819" spans="1:12" x14ac:dyDescent="0.25">
      <c r="A819" s="82"/>
      <c r="B819" s="82"/>
      <c r="C819" s="83"/>
      <c r="D819" s="84"/>
      <c r="E819" s="84"/>
      <c r="F819" s="84"/>
      <c r="G819" s="82"/>
      <c r="L819" s="82"/>
    </row>
    <row r="820" spans="1:12" x14ac:dyDescent="0.25">
      <c r="A820" s="82"/>
      <c r="B820" s="82"/>
      <c r="C820" s="83"/>
      <c r="D820" s="84"/>
      <c r="E820" s="84"/>
      <c r="F820" s="84"/>
      <c r="G820" s="82"/>
      <c r="L820" s="82"/>
    </row>
    <row r="821" spans="1:12" x14ac:dyDescent="0.25">
      <c r="A821" s="82"/>
      <c r="B821" s="82"/>
      <c r="C821" s="83"/>
      <c r="D821" s="84"/>
      <c r="E821" s="84"/>
      <c r="F821" s="84"/>
      <c r="G821" s="82"/>
      <c r="L821" s="82"/>
    </row>
    <row r="822" spans="1:12" x14ac:dyDescent="0.25">
      <c r="A822" s="82"/>
      <c r="B822" s="82"/>
      <c r="C822" s="83"/>
      <c r="D822" s="84"/>
      <c r="E822" s="84"/>
      <c r="F822" s="84"/>
      <c r="G822" s="82"/>
      <c r="L822" s="82"/>
    </row>
    <row r="823" spans="1:12" x14ac:dyDescent="0.25">
      <c r="A823" s="82"/>
      <c r="B823" s="82"/>
      <c r="C823" s="83"/>
      <c r="D823" s="84"/>
      <c r="E823" s="84"/>
      <c r="F823" s="84"/>
      <c r="G823" s="82"/>
      <c r="L823" s="82"/>
    </row>
    <row r="824" spans="1:12" x14ac:dyDescent="0.25">
      <c r="A824" s="82"/>
      <c r="B824" s="82"/>
      <c r="C824" s="83"/>
      <c r="D824" s="84"/>
      <c r="E824" s="84"/>
      <c r="F824" s="84"/>
      <c r="G824" s="82"/>
      <c r="L824" s="82"/>
    </row>
    <row r="825" spans="1:12" x14ac:dyDescent="0.25">
      <c r="A825" s="82"/>
      <c r="B825" s="82"/>
      <c r="C825" s="83"/>
      <c r="D825" s="84"/>
      <c r="E825" s="84"/>
      <c r="F825" s="84"/>
      <c r="G825" s="82"/>
      <c r="L825" s="82"/>
    </row>
    <row r="826" spans="1:12" x14ac:dyDescent="0.25">
      <c r="A826" s="82"/>
      <c r="B826" s="82"/>
      <c r="C826" s="83"/>
      <c r="D826" s="84"/>
      <c r="E826" s="84"/>
      <c r="F826" s="84"/>
      <c r="G826" s="82"/>
      <c r="L826" s="82"/>
    </row>
    <row r="827" spans="1:12" x14ac:dyDescent="0.25">
      <c r="A827" s="82"/>
      <c r="B827" s="82"/>
      <c r="C827" s="83"/>
      <c r="D827" s="84"/>
      <c r="E827" s="84"/>
      <c r="F827" s="84"/>
      <c r="G827" s="82"/>
      <c r="L827" s="82"/>
    </row>
    <row r="828" spans="1:12" x14ac:dyDescent="0.25">
      <c r="A828" s="82"/>
      <c r="B828" s="82"/>
      <c r="C828" s="83"/>
      <c r="D828" s="84"/>
      <c r="E828" s="84"/>
      <c r="F828" s="84"/>
      <c r="G828" s="82"/>
      <c r="L828" s="82"/>
    </row>
    <row r="829" spans="1:12" x14ac:dyDescent="0.25">
      <c r="A829" s="82"/>
      <c r="B829" s="82"/>
      <c r="C829" s="83"/>
      <c r="D829" s="84"/>
      <c r="E829" s="84"/>
      <c r="F829" s="84"/>
      <c r="G829" s="82"/>
      <c r="L829" s="82"/>
    </row>
    <row r="830" spans="1:12" x14ac:dyDescent="0.25">
      <c r="A830" s="82"/>
      <c r="B830" s="82"/>
      <c r="C830" s="83"/>
      <c r="D830" s="84"/>
      <c r="E830" s="84"/>
      <c r="F830" s="84"/>
      <c r="G830" s="82"/>
      <c r="L830" s="82"/>
    </row>
    <row r="831" spans="1:12" x14ac:dyDescent="0.25">
      <c r="A831" s="82"/>
      <c r="B831" s="82"/>
      <c r="C831" s="83"/>
      <c r="D831" s="84"/>
      <c r="E831" s="84"/>
      <c r="F831" s="84"/>
      <c r="G831" s="82"/>
      <c r="L831" s="82"/>
    </row>
    <row r="832" spans="1:12" x14ac:dyDescent="0.25">
      <c r="A832" s="82"/>
      <c r="B832" s="82"/>
      <c r="C832" s="83"/>
      <c r="D832" s="84"/>
      <c r="E832" s="84"/>
      <c r="F832" s="84"/>
      <c r="G832" s="82"/>
      <c r="L832" s="82"/>
    </row>
    <row r="833" spans="1:12" x14ac:dyDescent="0.25">
      <c r="A833" s="82"/>
      <c r="B833" s="82"/>
      <c r="C833" s="83"/>
      <c r="D833" s="84"/>
      <c r="E833" s="84"/>
      <c r="F833" s="84"/>
      <c r="G833" s="82"/>
      <c r="L833" s="82"/>
    </row>
    <row r="834" spans="1:12" x14ac:dyDescent="0.25">
      <c r="A834" s="82"/>
      <c r="B834" s="82"/>
      <c r="C834" s="83"/>
      <c r="D834" s="84"/>
      <c r="E834" s="84"/>
      <c r="F834" s="84"/>
      <c r="G834" s="82"/>
      <c r="L834" s="82"/>
    </row>
    <row r="835" spans="1:12" x14ac:dyDescent="0.25">
      <c r="A835" s="82"/>
      <c r="B835" s="82"/>
      <c r="C835" s="83"/>
      <c r="D835" s="84"/>
      <c r="E835" s="84"/>
      <c r="F835" s="84"/>
      <c r="G835" s="82"/>
      <c r="L835" s="82"/>
    </row>
    <row r="836" spans="1:12" x14ac:dyDescent="0.25">
      <c r="A836" s="82"/>
      <c r="B836" s="82"/>
      <c r="C836" s="83"/>
      <c r="D836" s="84"/>
      <c r="E836" s="84"/>
      <c r="F836" s="84"/>
      <c r="G836" s="82"/>
      <c r="L836" s="82"/>
    </row>
    <row r="837" spans="1:12" x14ac:dyDescent="0.25">
      <c r="A837" s="82"/>
      <c r="B837" s="82"/>
      <c r="C837" s="83"/>
      <c r="D837" s="84"/>
      <c r="E837" s="84"/>
      <c r="F837" s="84"/>
      <c r="G837" s="82"/>
      <c r="L837" s="82"/>
    </row>
    <row r="838" spans="1:12" x14ac:dyDescent="0.25">
      <c r="A838" s="82"/>
      <c r="B838" s="82"/>
      <c r="C838" s="83"/>
      <c r="D838" s="84"/>
      <c r="E838" s="84"/>
      <c r="F838" s="84"/>
      <c r="G838" s="82"/>
      <c r="L838" s="82"/>
    </row>
    <row r="839" spans="1:12" x14ac:dyDescent="0.25">
      <c r="A839" s="82"/>
      <c r="B839" s="82"/>
      <c r="C839" s="83"/>
      <c r="D839" s="84"/>
      <c r="E839" s="84"/>
      <c r="F839" s="84"/>
      <c r="G839" s="82"/>
      <c r="L839" s="82"/>
    </row>
    <row r="840" spans="1:12" x14ac:dyDescent="0.25">
      <c r="A840" s="82"/>
      <c r="B840" s="82"/>
      <c r="C840" s="83"/>
      <c r="D840" s="84"/>
      <c r="E840" s="84"/>
      <c r="F840" s="84"/>
      <c r="G840" s="82"/>
      <c r="L840" s="82"/>
    </row>
    <row r="841" spans="1:12" x14ac:dyDescent="0.25">
      <c r="A841" s="82"/>
      <c r="B841" s="82"/>
      <c r="C841" s="83"/>
      <c r="D841" s="84"/>
      <c r="E841" s="84"/>
      <c r="F841" s="84"/>
      <c r="G841" s="82"/>
      <c r="L841" s="82"/>
    </row>
    <row r="842" spans="1:12" x14ac:dyDescent="0.25">
      <c r="A842" s="82"/>
      <c r="B842" s="82"/>
      <c r="C842" s="83"/>
      <c r="D842" s="84"/>
      <c r="E842" s="84"/>
      <c r="F842" s="84"/>
      <c r="G842" s="82"/>
      <c r="L842" s="82"/>
    </row>
    <row r="843" spans="1:12" x14ac:dyDescent="0.25">
      <c r="A843" s="82"/>
      <c r="B843" s="82"/>
      <c r="C843" s="83"/>
      <c r="D843" s="84"/>
      <c r="E843" s="84"/>
      <c r="F843" s="84"/>
      <c r="G843" s="82"/>
      <c r="L843" s="82"/>
    </row>
    <row r="844" spans="1:12" x14ac:dyDescent="0.25">
      <c r="A844" s="82"/>
      <c r="B844" s="82"/>
      <c r="C844" s="83"/>
      <c r="D844" s="84"/>
      <c r="E844" s="84"/>
      <c r="F844" s="84"/>
      <c r="G844" s="82"/>
      <c r="L844" s="82"/>
    </row>
    <row r="845" spans="1:12" x14ac:dyDescent="0.25">
      <c r="A845" s="82"/>
      <c r="B845" s="82"/>
      <c r="C845" s="83"/>
      <c r="D845" s="84"/>
      <c r="E845" s="84"/>
      <c r="F845" s="84"/>
      <c r="G845" s="82"/>
      <c r="L845" s="82"/>
    </row>
    <row r="846" spans="1:12" x14ac:dyDescent="0.25">
      <c r="A846" s="82"/>
      <c r="B846" s="82"/>
      <c r="C846" s="83"/>
      <c r="D846" s="84"/>
      <c r="E846" s="84"/>
      <c r="F846" s="84"/>
      <c r="G846" s="82"/>
      <c r="L846" s="82"/>
    </row>
    <row r="847" spans="1:12" x14ac:dyDescent="0.25">
      <c r="A847" s="82"/>
      <c r="B847" s="82"/>
      <c r="C847" s="83"/>
      <c r="D847" s="84"/>
      <c r="E847" s="84"/>
      <c r="F847" s="84"/>
      <c r="G847" s="82"/>
      <c r="L847" s="82"/>
    </row>
    <row r="848" spans="1:12" x14ac:dyDescent="0.25">
      <c r="A848" s="82"/>
      <c r="B848" s="82"/>
      <c r="C848" s="83"/>
      <c r="D848" s="84"/>
      <c r="E848" s="84"/>
      <c r="F848" s="84"/>
      <c r="G848" s="82"/>
      <c r="L848" s="82"/>
    </row>
    <row r="849" spans="1:12" x14ac:dyDescent="0.25">
      <c r="A849" s="82"/>
      <c r="B849" s="82"/>
      <c r="C849" s="83"/>
      <c r="D849" s="84"/>
      <c r="E849" s="84"/>
      <c r="F849" s="84"/>
      <c r="G849" s="82"/>
      <c r="L849" s="82"/>
    </row>
    <row r="850" spans="1:12" x14ac:dyDescent="0.25">
      <c r="A850" s="82"/>
      <c r="B850" s="82"/>
      <c r="C850" s="83"/>
      <c r="D850" s="84"/>
      <c r="E850" s="84"/>
      <c r="F850" s="84"/>
      <c r="G850" s="82"/>
      <c r="L850" s="82"/>
    </row>
    <row r="851" spans="1:12" x14ac:dyDescent="0.25">
      <c r="A851" s="82"/>
      <c r="B851" s="82"/>
      <c r="C851" s="83"/>
      <c r="D851" s="84"/>
      <c r="E851" s="84"/>
      <c r="F851" s="84"/>
      <c r="G851" s="82"/>
      <c r="L851" s="82"/>
    </row>
    <row r="852" spans="1:12" x14ac:dyDescent="0.25">
      <c r="A852" s="82"/>
      <c r="B852" s="82"/>
      <c r="C852" s="83"/>
      <c r="D852" s="84"/>
      <c r="E852" s="84"/>
      <c r="F852" s="84"/>
      <c r="G852" s="82"/>
      <c r="L852" s="82"/>
    </row>
    <row r="853" spans="1:12" x14ac:dyDescent="0.25">
      <c r="A853" s="82"/>
      <c r="B853" s="82"/>
      <c r="C853" s="83"/>
      <c r="D853" s="84"/>
      <c r="E853" s="84"/>
      <c r="F853" s="84"/>
      <c r="G853" s="82"/>
      <c r="L853" s="82"/>
    </row>
    <row r="854" spans="1:12" x14ac:dyDescent="0.25">
      <c r="A854" s="82"/>
      <c r="B854" s="82"/>
      <c r="C854" s="83"/>
      <c r="D854" s="84"/>
      <c r="E854" s="84"/>
      <c r="F854" s="84"/>
      <c r="G854" s="82"/>
      <c r="L854" s="82"/>
    </row>
    <row r="855" spans="1:12" x14ac:dyDescent="0.25">
      <c r="A855" s="82"/>
      <c r="B855" s="82"/>
      <c r="C855" s="83"/>
      <c r="D855" s="84"/>
      <c r="E855" s="84"/>
      <c r="F855" s="84"/>
      <c r="G855" s="82"/>
      <c r="L855" s="82"/>
    </row>
    <row r="856" spans="1:12" x14ac:dyDescent="0.25">
      <c r="A856" s="82"/>
      <c r="B856" s="82"/>
      <c r="C856" s="83"/>
      <c r="D856" s="84"/>
      <c r="E856" s="84"/>
      <c r="F856" s="84"/>
      <c r="G856" s="82"/>
      <c r="L856" s="82"/>
    </row>
    <row r="857" spans="1:12" x14ac:dyDescent="0.25">
      <c r="A857" s="82"/>
      <c r="B857" s="82"/>
      <c r="C857" s="83"/>
      <c r="D857" s="84"/>
      <c r="E857" s="84"/>
      <c r="F857" s="84"/>
      <c r="G857" s="82"/>
      <c r="L857" s="82"/>
    </row>
    <row r="858" spans="1:12" x14ac:dyDescent="0.25">
      <c r="A858" s="82"/>
      <c r="B858" s="82"/>
      <c r="C858" s="83"/>
      <c r="D858" s="84"/>
      <c r="E858" s="84"/>
      <c r="F858" s="84"/>
      <c r="G858" s="82"/>
      <c r="L858" s="82"/>
    </row>
    <row r="859" spans="1:12" x14ac:dyDescent="0.25">
      <c r="A859" s="82"/>
      <c r="B859" s="82"/>
      <c r="C859" s="83"/>
      <c r="D859" s="84"/>
      <c r="E859" s="84"/>
      <c r="F859" s="84"/>
      <c r="G859" s="82"/>
      <c r="L859" s="82"/>
    </row>
    <row r="860" spans="1:12" x14ac:dyDescent="0.25">
      <c r="A860" s="82"/>
      <c r="B860" s="82"/>
      <c r="C860" s="83"/>
      <c r="D860" s="84"/>
      <c r="E860" s="84"/>
      <c r="F860" s="84"/>
      <c r="G860" s="82"/>
      <c r="L860" s="82"/>
    </row>
    <row r="861" spans="1:12" x14ac:dyDescent="0.25">
      <c r="A861" s="82"/>
      <c r="B861" s="82"/>
      <c r="C861" s="83"/>
      <c r="D861" s="84"/>
      <c r="E861" s="84"/>
      <c r="F861" s="84"/>
      <c r="G861" s="82"/>
      <c r="L861" s="82"/>
    </row>
    <row r="862" spans="1:12" x14ac:dyDescent="0.25">
      <c r="A862" s="82"/>
      <c r="B862" s="82"/>
      <c r="C862" s="83"/>
      <c r="D862" s="84"/>
      <c r="E862" s="84"/>
      <c r="F862" s="84"/>
      <c r="G862" s="82"/>
      <c r="L862" s="82"/>
    </row>
    <row r="863" spans="1:12" x14ac:dyDescent="0.25">
      <c r="A863" s="82"/>
      <c r="B863" s="82"/>
      <c r="C863" s="83"/>
      <c r="D863" s="84"/>
      <c r="E863" s="84"/>
      <c r="F863" s="84"/>
      <c r="G863" s="82"/>
      <c r="L863" s="82"/>
    </row>
    <row r="864" spans="1:12" x14ac:dyDescent="0.25">
      <c r="A864" s="82"/>
      <c r="B864" s="82"/>
      <c r="C864" s="83"/>
      <c r="D864" s="84"/>
      <c r="E864" s="84"/>
      <c r="F864" s="84"/>
      <c r="G864" s="82"/>
      <c r="L864" s="82"/>
    </row>
    <row r="865" spans="1:12" x14ac:dyDescent="0.25">
      <c r="A865" s="82"/>
      <c r="B865" s="82"/>
      <c r="C865" s="83"/>
      <c r="D865" s="84"/>
      <c r="E865" s="84"/>
      <c r="F865" s="84"/>
      <c r="G865" s="82"/>
      <c r="L865" s="82"/>
    </row>
    <row r="866" spans="1:12" x14ac:dyDescent="0.25">
      <c r="A866" s="82"/>
      <c r="B866" s="82"/>
      <c r="C866" s="83"/>
      <c r="D866" s="84"/>
      <c r="E866" s="84"/>
      <c r="F866" s="84"/>
      <c r="G866" s="82"/>
      <c r="L866" s="82"/>
    </row>
    <row r="867" spans="1:12" x14ac:dyDescent="0.25">
      <c r="A867" s="82"/>
      <c r="B867" s="82"/>
      <c r="C867" s="83"/>
      <c r="D867" s="84"/>
      <c r="E867" s="84"/>
      <c r="F867" s="84"/>
      <c r="G867" s="82"/>
      <c r="L867" s="82"/>
    </row>
    <row r="868" spans="1:12" x14ac:dyDescent="0.25">
      <c r="A868" s="82"/>
      <c r="B868" s="82"/>
      <c r="C868" s="83"/>
      <c r="D868" s="84"/>
      <c r="E868" s="84"/>
      <c r="F868" s="84"/>
      <c r="G868" s="82"/>
      <c r="L868" s="82"/>
    </row>
    <row r="869" spans="1:12" x14ac:dyDescent="0.25">
      <c r="A869" s="82"/>
      <c r="B869" s="82"/>
      <c r="C869" s="83"/>
      <c r="D869" s="84"/>
      <c r="E869" s="84"/>
      <c r="F869" s="84"/>
      <c r="G869" s="82"/>
      <c r="L869" s="82"/>
    </row>
    <row r="870" spans="1:12" x14ac:dyDescent="0.25">
      <c r="A870" s="82"/>
      <c r="B870" s="82"/>
      <c r="C870" s="83"/>
      <c r="D870" s="84"/>
      <c r="E870" s="84"/>
      <c r="F870" s="84"/>
      <c r="G870" s="82"/>
      <c r="L870" s="82"/>
    </row>
    <row r="871" spans="1:12" x14ac:dyDescent="0.25">
      <c r="A871" s="82"/>
      <c r="B871" s="82"/>
      <c r="C871" s="83"/>
      <c r="D871" s="84"/>
      <c r="E871" s="84"/>
      <c r="F871" s="84"/>
      <c r="G871" s="82"/>
      <c r="L871" s="82"/>
    </row>
    <row r="872" spans="1:12" x14ac:dyDescent="0.25">
      <c r="A872" s="82"/>
      <c r="B872" s="82"/>
      <c r="C872" s="83"/>
      <c r="D872" s="84"/>
      <c r="E872" s="84"/>
      <c r="F872" s="84"/>
      <c r="G872" s="82"/>
      <c r="L872" s="82"/>
    </row>
    <row r="873" spans="1:12" x14ac:dyDescent="0.25">
      <c r="A873" s="82"/>
      <c r="B873" s="82"/>
      <c r="C873" s="83"/>
      <c r="D873" s="84"/>
      <c r="E873" s="84"/>
      <c r="F873" s="84"/>
      <c r="G873" s="82"/>
      <c r="L873" s="82"/>
    </row>
    <row r="874" spans="1:12" x14ac:dyDescent="0.25">
      <c r="A874" s="82"/>
      <c r="B874" s="82"/>
      <c r="C874" s="83"/>
      <c r="D874" s="84"/>
      <c r="E874" s="84"/>
      <c r="F874" s="84"/>
      <c r="G874" s="82"/>
      <c r="L874" s="82"/>
    </row>
    <row r="875" spans="1:12" x14ac:dyDescent="0.25">
      <c r="A875" s="82"/>
      <c r="B875" s="82"/>
      <c r="C875" s="83"/>
      <c r="D875" s="84"/>
      <c r="E875" s="84"/>
      <c r="F875" s="84"/>
      <c r="G875" s="82"/>
      <c r="L875" s="82"/>
    </row>
    <row r="876" spans="1:12" x14ac:dyDescent="0.25">
      <c r="A876" s="82"/>
      <c r="B876" s="82"/>
      <c r="C876" s="83"/>
      <c r="D876" s="84"/>
      <c r="E876" s="84"/>
      <c r="F876" s="84"/>
      <c r="G876" s="82"/>
      <c r="L876" s="82"/>
    </row>
    <row r="877" spans="1:12" x14ac:dyDescent="0.25">
      <c r="A877" s="82"/>
      <c r="B877" s="82"/>
      <c r="C877" s="83"/>
      <c r="D877" s="84"/>
      <c r="E877" s="84"/>
      <c r="F877" s="84"/>
      <c r="G877" s="82"/>
      <c r="L877" s="82"/>
    </row>
    <row r="878" spans="1:12" x14ac:dyDescent="0.25">
      <c r="A878" s="82"/>
      <c r="B878" s="82"/>
      <c r="C878" s="83"/>
      <c r="D878" s="84"/>
      <c r="E878" s="84"/>
      <c r="F878" s="84"/>
      <c r="G878" s="82"/>
      <c r="L878" s="82"/>
    </row>
    <row r="879" spans="1:12" x14ac:dyDescent="0.25">
      <c r="A879" s="82"/>
      <c r="B879" s="82"/>
      <c r="C879" s="83"/>
      <c r="D879" s="84"/>
      <c r="E879" s="84"/>
      <c r="F879" s="84"/>
      <c r="G879" s="82"/>
      <c r="L879" s="82"/>
    </row>
    <row r="880" spans="1:12" x14ac:dyDescent="0.25">
      <c r="A880" s="82"/>
      <c r="B880" s="82"/>
      <c r="C880" s="83"/>
      <c r="D880" s="84"/>
      <c r="E880" s="84"/>
      <c r="F880" s="84"/>
      <c r="G880" s="82"/>
      <c r="L880" s="82"/>
    </row>
    <row r="881" spans="1:12" x14ac:dyDescent="0.25">
      <c r="A881" s="82"/>
      <c r="B881" s="82"/>
      <c r="C881" s="83"/>
      <c r="D881" s="84"/>
      <c r="E881" s="84"/>
      <c r="F881" s="84"/>
      <c r="G881" s="82"/>
      <c r="L881" s="82"/>
    </row>
    <row r="882" spans="1:12" x14ac:dyDescent="0.25">
      <c r="A882" s="82"/>
      <c r="B882" s="82"/>
      <c r="C882" s="83"/>
      <c r="D882" s="84"/>
      <c r="E882" s="84"/>
      <c r="F882" s="84"/>
      <c r="G882" s="82"/>
      <c r="L882" s="82"/>
    </row>
    <row r="883" spans="1:12" x14ac:dyDescent="0.25">
      <c r="A883" s="82"/>
      <c r="B883" s="82"/>
      <c r="C883" s="83"/>
      <c r="D883" s="84"/>
      <c r="E883" s="84"/>
      <c r="F883" s="84"/>
      <c r="G883" s="82"/>
      <c r="L883" s="82"/>
    </row>
    <row r="884" spans="1:12" x14ac:dyDescent="0.25">
      <c r="A884" s="82"/>
      <c r="B884" s="82"/>
      <c r="C884" s="83"/>
      <c r="D884" s="84"/>
      <c r="E884" s="84"/>
      <c r="F884" s="84"/>
      <c r="G884" s="82"/>
      <c r="L884" s="82"/>
    </row>
    <row r="885" spans="1:12" x14ac:dyDescent="0.25">
      <c r="A885" s="82"/>
      <c r="B885" s="82"/>
      <c r="C885" s="83"/>
      <c r="D885" s="84"/>
      <c r="E885" s="84"/>
      <c r="F885" s="84"/>
      <c r="G885" s="82"/>
      <c r="L885" s="82"/>
    </row>
    <row r="886" spans="1:12" x14ac:dyDescent="0.25">
      <c r="A886" s="82"/>
      <c r="B886" s="82"/>
      <c r="C886" s="83"/>
      <c r="D886" s="84"/>
      <c r="E886" s="84"/>
      <c r="F886" s="84"/>
      <c r="G886" s="82"/>
      <c r="L886" s="82"/>
    </row>
    <row r="887" spans="1:12" x14ac:dyDescent="0.25">
      <c r="A887" s="82"/>
      <c r="B887" s="82"/>
      <c r="C887" s="83"/>
      <c r="D887" s="84"/>
      <c r="E887" s="84"/>
      <c r="F887" s="84"/>
      <c r="G887" s="82"/>
      <c r="L887" s="82"/>
    </row>
    <row r="888" spans="1:12" x14ac:dyDescent="0.25">
      <c r="A888" s="82"/>
      <c r="B888" s="82"/>
      <c r="C888" s="83"/>
      <c r="D888" s="84"/>
      <c r="E888" s="84"/>
      <c r="F888" s="84"/>
      <c r="G888" s="82"/>
      <c r="L888" s="82"/>
    </row>
    <row r="889" spans="1:12" x14ac:dyDescent="0.25">
      <c r="A889" s="82"/>
      <c r="B889" s="82"/>
      <c r="C889" s="83"/>
      <c r="D889" s="84"/>
      <c r="E889" s="84"/>
      <c r="F889" s="84"/>
      <c r="G889" s="82"/>
      <c r="L889" s="82"/>
    </row>
    <row r="890" spans="1:12" x14ac:dyDescent="0.25">
      <c r="A890" s="82"/>
      <c r="B890" s="82"/>
      <c r="C890" s="83"/>
      <c r="D890" s="84"/>
      <c r="E890" s="84"/>
      <c r="F890" s="84"/>
      <c r="G890" s="82"/>
      <c r="L890" s="82"/>
    </row>
    <row r="891" spans="1:12" x14ac:dyDescent="0.25">
      <c r="A891" s="82"/>
      <c r="B891" s="82"/>
      <c r="C891" s="83"/>
      <c r="D891" s="84"/>
      <c r="E891" s="84"/>
      <c r="F891" s="84"/>
      <c r="G891" s="82"/>
      <c r="L891" s="82"/>
    </row>
    <row r="892" spans="1:12" x14ac:dyDescent="0.25">
      <c r="A892" s="82"/>
      <c r="B892" s="82"/>
      <c r="C892" s="83"/>
      <c r="D892" s="84"/>
      <c r="E892" s="84"/>
      <c r="F892" s="84"/>
      <c r="G892" s="82"/>
      <c r="L892" s="82"/>
    </row>
    <row r="893" spans="1:12" x14ac:dyDescent="0.25">
      <c r="A893" s="82"/>
      <c r="B893" s="82"/>
      <c r="C893" s="83"/>
      <c r="D893" s="84"/>
      <c r="E893" s="84"/>
      <c r="F893" s="84"/>
      <c r="G893" s="82"/>
      <c r="L893" s="82"/>
    </row>
    <row r="894" spans="1:12" x14ac:dyDescent="0.25">
      <c r="A894" s="82"/>
      <c r="B894" s="82"/>
      <c r="C894" s="83"/>
      <c r="D894" s="84"/>
      <c r="E894" s="84"/>
      <c r="F894" s="84"/>
      <c r="G894" s="82"/>
      <c r="L894" s="82"/>
    </row>
    <row r="895" spans="1:12" x14ac:dyDescent="0.25">
      <c r="A895" s="82"/>
      <c r="B895" s="82"/>
      <c r="C895" s="83"/>
      <c r="D895" s="84"/>
      <c r="E895" s="84"/>
      <c r="F895" s="84"/>
      <c r="G895" s="82"/>
      <c r="L895" s="82"/>
    </row>
    <row r="896" spans="1:12" x14ac:dyDescent="0.25">
      <c r="A896" s="82"/>
      <c r="B896" s="82"/>
      <c r="C896" s="83"/>
      <c r="D896" s="84"/>
      <c r="E896" s="84"/>
      <c r="F896" s="84"/>
      <c r="G896" s="82"/>
      <c r="L896" s="82"/>
    </row>
    <row r="897" spans="1:12" x14ac:dyDescent="0.25">
      <c r="A897" s="82"/>
      <c r="B897" s="82"/>
      <c r="C897" s="83"/>
      <c r="D897" s="84"/>
      <c r="E897" s="84"/>
      <c r="F897" s="84"/>
      <c r="G897" s="82"/>
      <c r="L897" s="82"/>
    </row>
    <row r="898" spans="1:12" x14ac:dyDescent="0.25">
      <c r="A898" s="82"/>
      <c r="B898" s="82"/>
      <c r="C898" s="83"/>
      <c r="D898" s="84"/>
      <c r="E898" s="84"/>
      <c r="F898" s="84"/>
      <c r="G898" s="82"/>
      <c r="L898" s="82"/>
    </row>
    <row r="899" spans="1:12" x14ac:dyDescent="0.25">
      <c r="A899" s="82"/>
      <c r="B899" s="82"/>
      <c r="C899" s="83"/>
      <c r="D899" s="84"/>
      <c r="E899" s="84"/>
      <c r="F899" s="84"/>
      <c r="G899" s="82"/>
      <c r="L899" s="82"/>
    </row>
    <row r="900" spans="1:12" x14ac:dyDescent="0.25">
      <c r="A900" s="82"/>
      <c r="B900" s="82"/>
      <c r="C900" s="83"/>
      <c r="D900" s="84"/>
      <c r="E900" s="84"/>
      <c r="F900" s="84"/>
      <c r="G900" s="82"/>
      <c r="L900" s="82"/>
    </row>
    <row r="901" spans="1:12" x14ac:dyDescent="0.25">
      <c r="A901" s="82"/>
      <c r="B901" s="82"/>
      <c r="C901" s="83"/>
      <c r="D901" s="84"/>
      <c r="E901" s="84"/>
      <c r="F901" s="84"/>
      <c r="G901" s="82"/>
      <c r="L901" s="82"/>
    </row>
    <row r="902" spans="1:12" x14ac:dyDescent="0.25">
      <c r="A902" s="82"/>
      <c r="B902" s="82"/>
      <c r="C902" s="83"/>
      <c r="D902" s="84"/>
      <c r="E902" s="84"/>
      <c r="F902" s="84"/>
      <c r="G902" s="82"/>
      <c r="L902" s="82"/>
    </row>
    <row r="903" spans="1:12" x14ac:dyDescent="0.25">
      <c r="A903" s="82"/>
      <c r="B903" s="82"/>
      <c r="C903" s="83"/>
      <c r="D903" s="84"/>
      <c r="E903" s="84"/>
      <c r="F903" s="84"/>
      <c r="G903" s="82"/>
      <c r="L903" s="82"/>
    </row>
    <row r="904" spans="1:12" x14ac:dyDescent="0.25">
      <c r="A904" s="82"/>
      <c r="B904" s="82"/>
      <c r="C904" s="83"/>
      <c r="D904" s="84"/>
      <c r="E904" s="84"/>
      <c r="F904" s="84"/>
      <c r="G904" s="82"/>
      <c r="L904" s="82"/>
    </row>
    <row r="905" spans="1:12" x14ac:dyDescent="0.25">
      <c r="A905" s="82"/>
      <c r="B905" s="82"/>
      <c r="C905" s="83"/>
      <c r="D905" s="84"/>
      <c r="E905" s="84"/>
      <c r="F905" s="84"/>
      <c r="G905" s="82"/>
      <c r="L905" s="82"/>
    </row>
    <row r="906" spans="1:12" x14ac:dyDescent="0.25">
      <c r="A906" s="82"/>
      <c r="B906" s="82"/>
      <c r="C906" s="83"/>
      <c r="D906" s="84"/>
      <c r="E906" s="84"/>
      <c r="F906" s="84"/>
      <c r="G906" s="82"/>
      <c r="L906" s="82"/>
    </row>
    <row r="907" spans="1:12" x14ac:dyDescent="0.25">
      <c r="A907" s="82"/>
      <c r="B907" s="82"/>
      <c r="C907" s="83"/>
      <c r="D907" s="84"/>
      <c r="E907" s="84"/>
      <c r="F907" s="84"/>
      <c r="G907" s="82"/>
      <c r="L907" s="82"/>
    </row>
    <row r="908" spans="1:12" x14ac:dyDescent="0.25">
      <c r="A908" s="82"/>
      <c r="B908" s="82"/>
      <c r="C908" s="83"/>
      <c r="D908" s="84"/>
      <c r="E908" s="84"/>
      <c r="F908" s="84"/>
      <c r="G908" s="82"/>
      <c r="L908" s="82"/>
    </row>
    <row r="909" spans="1:12" x14ac:dyDescent="0.25">
      <c r="A909" s="82"/>
      <c r="B909" s="82"/>
      <c r="C909" s="83"/>
      <c r="D909" s="84"/>
      <c r="E909" s="84"/>
      <c r="F909" s="84"/>
      <c r="G909" s="82"/>
      <c r="L909" s="82"/>
    </row>
    <row r="910" spans="1:12" x14ac:dyDescent="0.25">
      <c r="A910" s="82"/>
      <c r="B910" s="82"/>
      <c r="C910" s="83"/>
      <c r="D910" s="84"/>
      <c r="E910" s="84"/>
      <c r="F910" s="84"/>
      <c r="G910" s="82"/>
      <c r="L910" s="82"/>
    </row>
    <row r="911" spans="1:12" x14ac:dyDescent="0.25">
      <c r="A911" s="82"/>
      <c r="B911" s="82"/>
      <c r="C911" s="83"/>
      <c r="D911" s="84"/>
      <c r="E911" s="84"/>
      <c r="F911" s="84"/>
      <c r="G911" s="82"/>
      <c r="L911" s="82"/>
    </row>
    <row r="912" spans="1:12" x14ac:dyDescent="0.25">
      <c r="A912" s="82"/>
      <c r="B912" s="82"/>
      <c r="C912" s="83"/>
      <c r="D912" s="84"/>
      <c r="E912" s="84"/>
      <c r="F912" s="84"/>
      <c r="G912" s="82"/>
      <c r="L912" s="82"/>
    </row>
    <row r="913" spans="1:12" x14ac:dyDescent="0.25">
      <c r="A913" s="82"/>
      <c r="B913" s="82"/>
      <c r="C913" s="83"/>
      <c r="D913" s="84"/>
      <c r="E913" s="84"/>
      <c r="F913" s="84"/>
      <c r="G913" s="82"/>
      <c r="L913" s="82"/>
    </row>
    <row r="914" spans="1:12" x14ac:dyDescent="0.25">
      <c r="A914" s="82"/>
      <c r="B914" s="82"/>
      <c r="C914" s="83"/>
      <c r="D914" s="84"/>
      <c r="E914" s="84"/>
      <c r="F914" s="84"/>
      <c r="G914" s="82"/>
      <c r="L914" s="82"/>
    </row>
    <row r="915" spans="1:12" x14ac:dyDescent="0.25">
      <c r="A915" s="82"/>
      <c r="B915" s="82"/>
      <c r="C915" s="83"/>
      <c r="D915" s="84"/>
      <c r="E915" s="84"/>
      <c r="F915" s="84"/>
      <c r="G915" s="82"/>
      <c r="L915" s="82"/>
    </row>
    <row r="916" spans="1:12" x14ac:dyDescent="0.25">
      <c r="A916" s="82"/>
      <c r="B916" s="82"/>
      <c r="C916" s="83"/>
      <c r="D916" s="84"/>
      <c r="E916" s="84"/>
      <c r="F916" s="84"/>
      <c r="G916" s="82"/>
      <c r="L916" s="82"/>
    </row>
    <row r="917" spans="1:12" x14ac:dyDescent="0.25">
      <c r="A917" s="82"/>
      <c r="B917" s="82"/>
      <c r="C917" s="83"/>
      <c r="D917" s="84"/>
      <c r="E917" s="84"/>
      <c r="F917" s="84"/>
      <c r="G917" s="82"/>
      <c r="L917" s="82"/>
    </row>
    <row r="918" spans="1:12" x14ac:dyDescent="0.25">
      <c r="A918" s="82"/>
      <c r="B918" s="82"/>
      <c r="C918" s="83"/>
      <c r="D918" s="84"/>
      <c r="E918" s="84"/>
      <c r="F918" s="84"/>
      <c r="G918" s="82"/>
      <c r="L918" s="82"/>
    </row>
    <row r="919" spans="1:12" x14ac:dyDescent="0.25">
      <c r="A919" s="82"/>
      <c r="B919" s="82"/>
      <c r="C919" s="83"/>
      <c r="D919" s="84"/>
      <c r="E919" s="84"/>
      <c r="F919" s="84"/>
      <c r="G919" s="82"/>
      <c r="L919" s="82"/>
    </row>
    <row r="920" spans="1:12" x14ac:dyDescent="0.25">
      <c r="A920" s="82"/>
      <c r="B920" s="82"/>
      <c r="C920" s="83"/>
      <c r="D920" s="84"/>
      <c r="E920" s="84"/>
      <c r="F920" s="84"/>
      <c r="G920" s="82"/>
      <c r="L920" s="82"/>
    </row>
    <row r="921" spans="1:12" x14ac:dyDescent="0.25">
      <c r="A921" s="82"/>
      <c r="B921" s="82"/>
      <c r="C921" s="83"/>
      <c r="D921" s="84"/>
      <c r="E921" s="84"/>
      <c r="F921" s="84"/>
      <c r="G921" s="82"/>
      <c r="L921" s="82"/>
    </row>
    <row r="922" spans="1:12" x14ac:dyDescent="0.25">
      <c r="A922" s="82"/>
      <c r="B922" s="82"/>
      <c r="C922" s="83"/>
      <c r="D922" s="84"/>
      <c r="E922" s="84"/>
      <c r="F922" s="84"/>
      <c r="G922" s="82"/>
      <c r="L922" s="82"/>
    </row>
    <row r="923" spans="1:12" x14ac:dyDescent="0.25">
      <c r="A923" s="82"/>
      <c r="B923" s="82"/>
      <c r="C923" s="83"/>
      <c r="D923" s="84"/>
      <c r="E923" s="84"/>
      <c r="F923" s="84"/>
      <c r="G923" s="82"/>
      <c r="L923" s="82"/>
    </row>
    <row r="924" spans="1:12" x14ac:dyDescent="0.25">
      <c r="A924" s="82"/>
      <c r="B924" s="82"/>
      <c r="C924" s="83"/>
      <c r="D924" s="84"/>
      <c r="E924" s="84"/>
      <c r="F924" s="84"/>
      <c r="G924" s="82"/>
      <c r="L924" s="82"/>
    </row>
    <row r="925" spans="1:12" x14ac:dyDescent="0.25">
      <c r="A925" s="82"/>
      <c r="B925" s="82"/>
      <c r="C925" s="83"/>
      <c r="D925" s="84"/>
      <c r="E925" s="84"/>
      <c r="F925" s="84"/>
      <c r="G925" s="82"/>
      <c r="L925" s="82"/>
    </row>
    <row r="926" spans="1:12" x14ac:dyDescent="0.25">
      <c r="A926" s="82"/>
      <c r="B926" s="82"/>
      <c r="C926" s="83"/>
      <c r="D926" s="84"/>
      <c r="E926" s="84"/>
      <c r="F926" s="84"/>
      <c r="G926" s="82"/>
      <c r="L926" s="82"/>
    </row>
    <row r="927" spans="1:12" x14ac:dyDescent="0.25">
      <c r="A927" s="82"/>
      <c r="B927" s="82"/>
      <c r="C927" s="83"/>
      <c r="D927" s="84"/>
      <c r="E927" s="84"/>
      <c r="F927" s="84"/>
      <c r="G927" s="82"/>
      <c r="L927" s="82"/>
    </row>
    <row r="928" spans="1:12" x14ac:dyDescent="0.25">
      <c r="A928" s="82"/>
      <c r="B928" s="82"/>
      <c r="C928" s="83"/>
      <c r="D928" s="84"/>
      <c r="E928" s="84"/>
      <c r="F928" s="84"/>
      <c r="G928" s="82"/>
      <c r="L928" s="82"/>
    </row>
    <row r="929" spans="1:12" x14ac:dyDescent="0.25">
      <c r="A929" s="82"/>
      <c r="B929" s="82"/>
      <c r="C929" s="83"/>
      <c r="D929" s="84"/>
      <c r="E929" s="84"/>
      <c r="F929" s="84"/>
      <c r="G929" s="82"/>
      <c r="L929" s="82"/>
    </row>
    <row r="930" spans="1:12" x14ac:dyDescent="0.25">
      <c r="A930" s="82"/>
      <c r="B930" s="82"/>
      <c r="C930" s="83"/>
      <c r="D930" s="84"/>
      <c r="E930" s="84"/>
      <c r="F930" s="84"/>
      <c r="G930" s="82"/>
      <c r="L930" s="82"/>
    </row>
    <row r="931" spans="1:12" x14ac:dyDescent="0.25">
      <c r="A931" s="82"/>
      <c r="B931" s="82"/>
      <c r="C931" s="83"/>
      <c r="D931" s="84"/>
      <c r="E931" s="84"/>
      <c r="F931" s="84"/>
      <c r="G931" s="82"/>
      <c r="L931" s="82"/>
    </row>
    <row r="932" spans="1:12" x14ac:dyDescent="0.25">
      <c r="A932" s="82"/>
      <c r="B932" s="82"/>
      <c r="C932" s="83"/>
      <c r="D932" s="84"/>
      <c r="E932" s="84"/>
      <c r="F932" s="84"/>
      <c r="G932" s="82"/>
      <c r="L932" s="82"/>
    </row>
    <row r="933" spans="1:12" x14ac:dyDescent="0.25">
      <c r="A933" s="82"/>
      <c r="B933" s="82"/>
      <c r="C933" s="83"/>
      <c r="D933" s="84"/>
      <c r="E933" s="84"/>
      <c r="F933" s="84"/>
      <c r="G933" s="82"/>
      <c r="L933" s="82"/>
    </row>
    <row r="934" spans="1:12" x14ac:dyDescent="0.25">
      <c r="A934" s="82"/>
      <c r="B934" s="82"/>
      <c r="C934" s="83"/>
      <c r="D934" s="84"/>
      <c r="E934" s="84"/>
      <c r="F934" s="84"/>
      <c r="G934" s="82"/>
      <c r="L934" s="82"/>
    </row>
    <row r="935" spans="1:12" x14ac:dyDescent="0.25">
      <c r="A935" s="82"/>
      <c r="B935" s="82"/>
      <c r="C935" s="83"/>
      <c r="D935" s="84"/>
      <c r="E935" s="84"/>
      <c r="F935" s="84"/>
      <c r="G935" s="82"/>
      <c r="L935" s="82"/>
    </row>
    <row r="936" spans="1:12" x14ac:dyDescent="0.25">
      <c r="A936" s="82"/>
      <c r="B936" s="82"/>
      <c r="C936" s="83"/>
      <c r="D936" s="84"/>
      <c r="E936" s="84"/>
      <c r="F936" s="84"/>
      <c r="G936" s="82"/>
      <c r="L936" s="82"/>
    </row>
    <row r="937" spans="1:12" x14ac:dyDescent="0.25">
      <c r="A937" s="82"/>
      <c r="B937" s="82"/>
      <c r="C937" s="83"/>
      <c r="D937" s="84"/>
      <c r="E937" s="84"/>
      <c r="F937" s="84"/>
      <c r="G937" s="82"/>
      <c r="L937" s="82"/>
    </row>
    <row r="938" spans="1:12" x14ac:dyDescent="0.25">
      <c r="A938" s="82"/>
      <c r="B938" s="82"/>
      <c r="C938" s="83"/>
      <c r="D938" s="84"/>
      <c r="E938" s="84"/>
      <c r="F938" s="84"/>
      <c r="G938" s="82"/>
      <c r="L938" s="82"/>
    </row>
    <row r="939" spans="1:12" x14ac:dyDescent="0.25">
      <c r="A939" s="82"/>
      <c r="B939" s="82"/>
      <c r="C939" s="83"/>
      <c r="D939" s="84"/>
      <c r="E939" s="84"/>
      <c r="F939" s="84"/>
      <c r="G939" s="82"/>
      <c r="L939" s="82"/>
    </row>
    <row r="940" spans="1:12" x14ac:dyDescent="0.25">
      <c r="A940" s="82"/>
      <c r="B940" s="82"/>
      <c r="C940" s="83"/>
      <c r="D940" s="84"/>
      <c r="E940" s="84"/>
      <c r="F940" s="84"/>
      <c r="G940" s="82"/>
      <c r="L940" s="82"/>
    </row>
    <row r="941" spans="1:12" x14ac:dyDescent="0.25">
      <c r="A941" s="82"/>
      <c r="B941" s="82"/>
      <c r="C941" s="83"/>
      <c r="D941" s="84"/>
      <c r="E941" s="84"/>
      <c r="F941" s="84"/>
      <c r="G941" s="82"/>
      <c r="L941" s="82"/>
    </row>
    <row r="942" spans="1:12" x14ac:dyDescent="0.25">
      <c r="A942" s="82"/>
      <c r="B942" s="82"/>
      <c r="C942" s="83"/>
      <c r="D942" s="84"/>
      <c r="E942" s="84"/>
      <c r="F942" s="84"/>
      <c r="G942" s="82"/>
      <c r="L942" s="82"/>
    </row>
    <row r="943" spans="1:12" x14ac:dyDescent="0.25">
      <c r="A943" s="82"/>
      <c r="B943" s="82"/>
      <c r="C943" s="83"/>
      <c r="D943" s="84"/>
      <c r="E943" s="84"/>
      <c r="F943" s="84"/>
      <c r="G943" s="82"/>
      <c r="L943" s="82"/>
    </row>
    <row r="944" spans="1:12" x14ac:dyDescent="0.25">
      <c r="A944" s="82"/>
      <c r="B944" s="82"/>
      <c r="C944" s="83"/>
      <c r="D944" s="84"/>
      <c r="E944" s="84"/>
      <c r="F944" s="84"/>
      <c r="G944" s="82"/>
      <c r="L944" s="82"/>
    </row>
    <row r="945" spans="1:12" x14ac:dyDescent="0.25">
      <c r="A945" s="82"/>
      <c r="B945" s="82"/>
      <c r="C945" s="83"/>
      <c r="D945" s="84"/>
      <c r="E945" s="84"/>
      <c r="F945" s="84"/>
      <c r="G945" s="82"/>
      <c r="L945" s="82"/>
    </row>
    <row r="946" spans="1:12" x14ac:dyDescent="0.25">
      <c r="A946" s="82"/>
      <c r="B946" s="82"/>
      <c r="C946" s="83"/>
      <c r="D946" s="84"/>
      <c r="E946" s="84"/>
      <c r="F946" s="84"/>
      <c r="G946" s="82"/>
      <c r="L946" s="82"/>
    </row>
    <row r="947" spans="1:12" x14ac:dyDescent="0.25">
      <c r="A947" s="82"/>
      <c r="B947" s="82"/>
      <c r="C947" s="83"/>
      <c r="D947" s="84"/>
      <c r="E947" s="84"/>
      <c r="F947" s="84"/>
      <c r="G947" s="82"/>
      <c r="L947" s="82"/>
    </row>
    <row r="948" spans="1:12" x14ac:dyDescent="0.25">
      <c r="A948" s="82"/>
      <c r="B948" s="82"/>
      <c r="C948" s="83"/>
      <c r="D948" s="84"/>
      <c r="E948" s="84"/>
      <c r="F948" s="84"/>
      <c r="G948" s="82"/>
      <c r="L948" s="82"/>
    </row>
    <row r="949" spans="1:12" x14ac:dyDescent="0.25">
      <c r="A949" s="82"/>
      <c r="B949" s="82"/>
      <c r="C949" s="83"/>
      <c r="D949" s="84"/>
      <c r="E949" s="84"/>
      <c r="F949" s="84"/>
      <c r="G949" s="82"/>
      <c r="L949" s="82"/>
    </row>
    <row r="950" spans="1:12" x14ac:dyDescent="0.25">
      <c r="A950" s="82"/>
      <c r="B950" s="82"/>
      <c r="C950" s="83"/>
      <c r="D950" s="84"/>
      <c r="E950" s="84"/>
      <c r="F950" s="84"/>
      <c r="G950" s="82"/>
      <c r="L950" s="82"/>
    </row>
    <row r="951" spans="1:12" x14ac:dyDescent="0.25">
      <c r="A951" s="82"/>
      <c r="B951" s="82"/>
      <c r="C951" s="83"/>
      <c r="D951" s="84"/>
      <c r="E951" s="84"/>
      <c r="F951" s="84"/>
      <c r="G951" s="82"/>
      <c r="L951" s="82"/>
    </row>
    <row r="952" spans="1:12" x14ac:dyDescent="0.25">
      <c r="A952" s="82"/>
      <c r="B952" s="82"/>
      <c r="C952" s="83"/>
      <c r="D952" s="84"/>
      <c r="E952" s="84"/>
      <c r="F952" s="84"/>
      <c r="G952" s="82"/>
      <c r="L952" s="82"/>
    </row>
    <row r="953" spans="1:12" x14ac:dyDescent="0.25">
      <c r="A953" s="82"/>
      <c r="B953" s="82"/>
      <c r="C953" s="83"/>
      <c r="D953" s="84"/>
      <c r="E953" s="84"/>
      <c r="F953" s="84"/>
      <c r="G953" s="82"/>
      <c r="L953" s="82"/>
    </row>
    <row r="954" spans="1:12" x14ac:dyDescent="0.25">
      <c r="A954" s="82"/>
      <c r="B954" s="82"/>
      <c r="C954" s="83"/>
      <c r="D954" s="84"/>
      <c r="E954" s="84"/>
      <c r="F954" s="84"/>
      <c r="G954" s="82"/>
      <c r="L954" s="82"/>
    </row>
    <row r="955" spans="1:12" x14ac:dyDescent="0.25">
      <c r="A955" s="82"/>
      <c r="B955" s="82"/>
      <c r="C955" s="83"/>
      <c r="D955" s="84"/>
      <c r="E955" s="84"/>
      <c r="F955" s="84"/>
      <c r="G955" s="82"/>
      <c r="L955" s="82"/>
    </row>
    <row r="956" spans="1:12" x14ac:dyDescent="0.25">
      <c r="A956" s="82"/>
      <c r="B956" s="82"/>
      <c r="C956" s="83"/>
      <c r="D956" s="84"/>
      <c r="E956" s="84"/>
      <c r="F956" s="84"/>
      <c r="G956" s="82"/>
      <c r="L956" s="82"/>
    </row>
    <row r="957" spans="1:12" x14ac:dyDescent="0.25">
      <c r="A957" s="82"/>
      <c r="B957" s="82"/>
      <c r="C957" s="83"/>
      <c r="D957" s="84"/>
      <c r="E957" s="84"/>
      <c r="F957" s="84"/>
      <c r="G957" s="82"/>
      <c r="L957" s="82"/>
    </row>
    <row r="958" spans="1:12" x14ac:dyDescent="0.25">
      <c r="A958" s="82"/>
      <c r="B958" s="82"/>
      <c r="C958" s="83"/>
      <c r="D958" s="84"/>
      <c r="E958" s="84"/>
      <c r="F958" s="84"/>
      <c r="G958" s="82"/>
      <c r="L958" s="82"/>
    </row>
    <row r="959" spans="1:12" x14ac:dyDescent="0.25">
      <c r="A959" s="82"/>
      <c r="B959" s="82"/>
      <c r="C959" s="83"/>
      <c r="D959" s="84"/>
      <c r="E959" s="84"/>
      <c r="F959" s="84"/>
      <c r="G959" s="82"/>
      <c r="L959" s="82"/>
    </row>
    <row r="960" spans="1:12" x14ac:dyDescent="0.25">
      <c r="A960" s="82"/>
      <c r="B960" s="82"/>
      <c r="C960" s="83"/>
      <c r="D960" s="84"/>
      <c r="E960" s="84"/>
      <c r="F960" s="84"/>
      <c r="G960" s="82"/>
      <c r="L960" s="82"/>
    </row>
    <row r="961" spans="1:12" x14ac:dyDescent="0.25">
      <c r="A961" s="82"/>
      <c r="B961" s="82"/>
      <c r="C961" s="83"/>
      <c r="D961" s="84"/>
      <c r="E961" s="84"/>
      <c r="F961" s="84"/>
      <c r="G961" s="82"/>
      <c r="L961" s="82"/>
    </row>
    <row r="962" spans="1:12" x14ac:dyDescent="0.25">
      <c r="A962" s="82"/>
      <c r="B962" s="82"/>
      <c r="C962" s="83"/>
      <c r="D962" s="84"/>
      <c r="E962" s="84"/>
      <c r="F962" s="84"/>
      <c r="G962" s="82"/>
      <c r="L962" s="82"/>
    </row>
    <row r="963" spans="1:12" x14ac:dyDescent="0.25">
      <c r="A963" s="82"/>
      <c r="B963" s="82"/>
      <c r="C963" s="83"/>
      <c r="D963" s="84"/>
      <c r="E963" s="84"/>
      <c r="F963" s="84"/>
      <c r="G963" s="82"/>
      <c r="L963" s="82"/>
    </row>
    <row r="964" spans="1:12" x14ac:dyDescent="0.25">
      <c r="A964" s="82"/>
      <c r="B964" s="82"/>
      <c r="C964" s="83"/>
      <c r="D964" s="84"/>
      <c r="E964" s="84"/>
      <c r="F964" s="84"/>
      <c r="G964" s="82"/>
      <c r="L964" s="82"/>
    </row>
    <row r="965" spans="1:12" x14ac:dyDescent="0.25">
      <c r="A965" s="82"/>
      <c r="B965" s="82"/>
      <c r="C965" s="83"/>
      <c r="D965" s="84"/>
      <c r="E965" s="84"/>
      <c r="F965" s="84"/>
      <c r="G965" s="82"/>
      <c r="L965" s="82"/>
    </row>
    <row r="966" spans="1:12" x14ac:dyDescent="0.25">
      <c r="A966" s="82"/>
      <c r="B966" s="82"/>
      <c r="C966" s="83"/>
      <c r="D966" s="84"/>
      <c r="E966" s="84"/>
      <c r="F966" s="84"/>
      <c r="G966" s="82"/>
      <c r="L966" s="82"/>
    </row>
    <row r="967" spans="1:12" x14ac:dyDescent="0.25">
      <c r="A967" s="82"/>
      <c r="B967" s="82"/>
      <c r="C967" s="83"/>
      <c r="D967" s="84"/>
      <c r="E967" s="84"/>
      <c r="F967" s="84"/>
      <c r="G967" s="82"/>
      <c r="L967" s="82"/>
    </row>
    <row r="968" spans="1:12" x14ac:dyDescent="0.25">
      <c r="A968" s="82"/>
      <c r="B968" s="82"/>
      <c r="C968" s="83"/>
      <c r="D968" s="84"/>
      <c r="E968" s="84"/>
      <c r="F968" s="84"/>
      <c r="G968" s="82"/>
      <c r="L968" s="82"/>
    </row>
    <row r="969" spans="1:12" x14ac:dyDescent="0.25">
      <c r="A969" s="82"/>
      <c r="B969" s="82"/>
      <c r="C969" s="83"/>
      <c r="D969" s="84"/>
      <c r="E969" s="84"/>
      <c r="F969" s="84"/>
      <c r="G969" s="82"/>
      <c r="L969" s="82"/>
    </row>
    <row r="970" spans="1:12" x14ac:dyDescent="0.25">
      <c r="A970" s="82"/>
      <c r="B970" s="82"/>
      <c r="C970" s="83"/>
      <c r="D970" s="84"/>
      <c r="E970" s="84"/>
      <c r="F970" s="84"/>
      <c r="G970" s="82"/>
      <c r="L970" s="82"/>
    </row>
    <row r="971" spans="1:12" x14ac:dyDescent="0.25">
      <c r="A971" s="82"/>
      <c r="B971" s="82"/>
      <c r="C971" s="83"/>
      <c r="D971" s="84"/>
      <c r="E971" s="84"/>
      <c r="F971" s="84"/>
      <c r="G971" s="82"/>
      <c r="L971" s="82"/>
    </row>
    <row r="972" spans="1:12" x14ac:dyDescent="0.25">
      <c r="A972" s="82"/>
      <c r="B972" s="82"/>
      <c r="C972" s="83"/>
      <c r="D972" s="84"/>
      <c r="E972" s="84"/>
      <c r="F972" s="84"/>
      <c r="G972" s="82"/>
      <c r="L972" s="82"/>
    </row>
    <row r="973" spans="1:12" x14ac:dyDescent="0.25">
      <c r="A973" s="82"/>
      <c r="B973" s="82"/>
      <c r="C973" s="83"/>
      <c r="D973" s="84"/>
      <c r="E973" s="84"/>
      <c r="F973" s="84"/>
      <c r="G973" s="82"/>
      <c r="L973" s="82"/>
    </row>
    <row r="974" spans="1:12" x14ac:dyDescent="0.25">
      <c r="A974" s="82"/>
      <c r="B974" s="82"/>
      <c r="C974" s="83"/>
      <c r="D974" s="84"/>
      <c r="E974" s="84"/>
      <c r="F974" s="84"/>
      <c r="G974" s="82"/>
      <c r="L974" s="82"/>
    </row>
    <row r="975" spans="1:12" x14ac:dyDescent="0.25">
      <c r="A975" s="82"/>
      <c r="B975" s="82"/>
      <c r="C975" s="83"/>
      <c r="D975" s="84"/>
      <c r="E975" s="84"/>
      <c r="F975" s="84"/>
      <c r="G975" s="82"/>
      <c r="L975" s="82"/>
    </row>
    <row r="976" spans="1:12" x14ac:dyDescent="0.25">
      <c r="A976" s="82"/>
      <c r="B976" s="82"/>
      <c r="C976" s="83"/>
      <c r="D976" s="84"/>
      <c r="E976" s="84"/>
      <c r="F976" s="84"/>
      <c r="G976" s="82"/>
      <c r="L976" s="82"/>
    </row>
    <row r="977" spans="1:12" x14ac:dyDescent="0.25">
      <c r="A977" s="82"/>
      <c r="B977" s="82"/>
      <c r="C977" s="83"/>
      <c r="D977" s="84"/>
      <c r="E977" s="84"/>
      <c r="F977" s="84"/>
      <c r="G977" s="82"/>
      <c r="L977" s="82"/>
    </row>
    <row r="978" spans="1:12" x14ac:dyDescent="0.25">
      <c r="A978" s="82"/>
      <c r="B978" s="82"/>
      <c r="C978" s="83"/>
      <c r="D978" s="84"/>
      <c r="E978" s="84"/>
      <c r="F978" s="84"/>
      <c r="G978" s="82"/>
      <c r="L978" s="82"/>
    </row>
    <row r="979" spans="1:12" x14ac:dyDescent="0.25">
      <c r="A979" s="82"/>
      <c r="B979" s="82"/>
      <c r="C979" s="83"/>
      <c r="D979" s="84"/>
      <c r="E979" s="84"/>
      <c r="F979" s="84"/>
      <c r="G979" s="82"/>
      <c r="L979" s="82"/>
    </row>
    <row r="980" spans="1:12" x14ac:dyDescent="0.25">
      <c r="A980" s="82"/>
      <c r="B980" s="82"/>
      <c r="C980" s="83"/>
      <c r="D980" s="84"/>
      <c r="E980" s="84"/>
      <c r="F980" s="84"/>
      <c r="G980" s="82"/>
      <c r="L980" s="82"/>
    </row>
    <row r="981" spans="1:12" x14ac:dyDescent="0.25">
      <c r="A981" s="82"/>
      <c r="B981" s="82"/>
      <c r="C981" s="83"/>
      <c r="D981" s="84"/>
      <c r="E981" s="84"/>
      <c r="F981" s="84"/>
      <c r="G981" s="82"/>
      <c r="L981" s="82"/>
    </row>
    <row r="982" spans="1:12" x14ac:dyDescent="0.25">
      <c r="A982" s="82"/>
      <c r="B982" s="82"/>
      <c r="C982" s="83"/>
      <c r="D982" s="84"/>
      <c r="E982" s="84"/>
      <c r="F982" s="84"/>
      <c r="G982" s="82"/>
      <c r="L982" s="82"/>
    </row>
    <row r="983" spans="1:12" x14ac:dyDescent="0.25">
      <c r="A983" s="82"/>
      <c r="B983" s="82"/>
      <c r="C983" s="83"/>
      <c r="D983" s="84"/>
      <c r="E983" s="84"/>
      <c r="F983" s="84"/>
      <c r="G983" s="82"/>
      <c r="L983" s="82"/>
    </row>
    <row r="984" spans="1:12" x14ac:dyDescent="0.25">
      <c r="A984" s="82"/>
      <c r="B984" s="82"/>
      <c r="C984" s="83"/>
      <c r="D984" s="84"/>
      <c r="E984" s="84"/>
      <c r="F984" s="84"/>
      <c r="G984" s="82"/>
      <c r="L984" s="82"/>
    </row>
    <row r="985" spans="1:12" x14ac:dyDescent="0.25">
      <c r="A985" s="82"/>
      <c r="B985" s="82"/>
      <c r="C985" s="83"/>
      <c r="D985" s="84"/>
      <c r="E985" s="84"/>
      <c r="F985" s="84"/>
      <c r="G985" s="82"/>
      <c r="L985" s="82"/>
    </row>
    <row r="986" spans="1:12" x14ac:dyDescent="0.25">
      <c r="A986" s="82"/>
      <c r="B986" s="82"/>
      <c r="C986" s="83"/>
      <c r="D986" s="84"/>
      <c r="E986" s="84"/>
      <c r="F986" s="84"/>
      <c r="G986" s="82"/>
      <c r="L986" s="82"/>
    </row>
    <row r="987" spans="1:12" x14ac:dyDescent="0.25">
      <c r="A987" s="82"/>
      <c r="B987" s="82"/>
      <c r="C987" s="83"/>
      <c r="D987" s="84"/>
      <c r="E987" s="84"/>
      <c r="F987" s="84"/>
      <c r="G987" s="82"/>
      <c r="L987" s="82"/>
    </row>
    <row r="988" spans="1:12" x14ac:dyDescent="0.25">
      <c r="A988" s="82"/>
      <c r="B988" s="82"/>
      <c r="C988" s="83"/>
      <c r="D988" s="84"/>
      <c r="E988" s="84"/>
      <c r="F988" s="84"/>
      <c r="G988" s="82"/>
      <c r="L988" s="82"/>
    </row>
    <row r="989" spans="1:12" x14ac:dyDescent="0.25">
      <c r="A989" s="82"/>
      <c r="B989" s="82"/>
      <c r="C989" s="83"/>
      <c r="D989" s="84"/>
      <c r="E989" s="84"/>
      <c r="F989" s="84"/>
      <c r="G989" s="82"/>
      <c r="L989" s="82"/>
    </row>
    <row r="990" spans="1:12" x14ac:dyDescent="0.25">
      <c r="A990" s="82"/>
      <c r="B990" s="82"/>
      <c r="C990" s="83"/>
      <c r="D990" s="84"/>
      <c r="E990" s="84"/>
      <c r="F990" s="84"/>
      <c r="G990" s="82"/>
      <c r="L990" s="82"/>
    </row>
    <row r="991" spans="1:12" x14ac:dyDescent="0.25">
      <c r="A991" s="82"/>
      <c r="B991" s="82"/>
      <c r="C991" s="83"/>
      <c r="D991" s="84"/>
      <c r="E991" s="84"/>
      <c r="F991" s="84"/>
      <c r="G991" s="82"/>
      <c r="L991" s="82"/>
    </row>
    <row r="992" spans="1:12" x14ac:dyDescent="0.25">
      <c r="A992" s="82"/>
      <c r="B992" s="82"/>
      <c r="C992" s="83"/>
      <c r="D992" s="84"/>
      <c r="E992" s="84"/>
      <c r="F992" s="84"/>
      <c r="G992" s="82"/>
      <c r="L992" s="82"/>
    </row>
    <row r="993" spans="1:12" x14ac:dyDescent="0.25">
      <c r="A993" s="82"/>
      <c r="B993" s="82"/>
      <c r="C993" s="83"/>
      <c r="D993" s="84"/>
      <c r="E993" s="84"/>
      <c r="F993" s="84"/>
      <c r="G993" s="82"/>
      <c r="L993" s="82"/>
    </row>
    <row r="994" spans="1:12" x14ac:dyDescent="0.25">
      <c r="A994" s="82"/>
      <c r="B994" s="82"/>
      <c r="C994" s="83"/>
      <c r="D994" s="84"/>
      <c r="E994" s="84"/>
      <c r="F994" s="84"/>
      <c r="G994" s="82"/>
      <c r="L994" s="82"/>
    </row>
    <row r="995" spans="1:12" x14ac:dyDescent="0.25">
      <c r="A995" s="82"/>
      <c r="B995" s="82"/>
      <c r="C995" s="83"/>
      <c r="D995" s="84"/>
      <c r="E995" s="84"/>
      <c r="F995" s="84"/>
      <c r="G995" s="82"/>
      <c r="L995" s="82"/>
    </row>
    <row r="996" spans="1:12" x14ac:dyDescent="0.25">
      <c r="A996" s="82"/>
      <c r="B996" s="82"/>
      <c r="C996" s="83"/>
      <c r="D996" s="84"/>
      <c r="E996" s="84"/>
      <c r="F996" s="84"/>
      <c r="G996" s="82"/>
      <c r="L996" s="82"/>
    </row>
    <row r="997" spans="1:12" x14ac:dyDescent="0.25">
      <c r="A997" s="82"/>
      <c r="B997" s="82"/>
      <c r="C997" s="83"/>
      <c r="D997" s="84"/>
      <c r="E997" s="84"/>
      <c r="F997" s="84"/>
      <c r="G997" s="82"/>
      <c r="L997" s="82"/>
    </row>
    <row r="998" spans="1:12" x14ac:dyDescent="0.25">
      <c r="A998" s="82"/>
      <c r="B998" s="82"/>
      <c r="C998" s="83"/>
      <c r="D998" s="84"/>
      <c r="E998" s="84"/>
      <c r="F998" s="84"/>
      <c r="G998" s="82"/>
      <c r="L998" s="82"/>
    </row>
    <row r="999" spans="1:12" x14ac:dyDescent="0.25">
      <c r="A999" s="82"/>
      <c r="B999" s="82"/>
      <c r="C999" s="83"/>
      <c r="D999" s="84"/>
      <c r="E999" s="84"/>
      <c r="F999" s="84"/>
      <c r="G999" s="82"/>
      <c r="L999" s="82"/>
    </row>
    <row r="1000" spans="1:12" x14ac:dyDescent="0.25">
      <c r="A1000" s="82"/>
      <c r="B1000" s="82"/>
      <c r="C1000" s="83"/>
      <c r="D1000" s="84"/>
      <c r="E1000" s="84"/>
      <c r="F1000" s="84"/>
      <c r="G1000" s="82"/>
      <c r="L1000" s="82"/>
    </row>
    <row r="1001" spans="1:12" x14ac:dyDescent="0.25">
      <c r="A1001" s="82"/>
      <c r="B1001" s="82"/>
      <c r="C1001" s="83"/>
      <c r="D1001" s="84"/>
      <c r="E1001" s="84"/>
      <c r="F1001" s="84"/>
      <c r="G1001" s="82"/>
      <c r="L1001" s="82"/>
    </row>
    <row r="1002" spans="1:12" x14ac:dyDescent="0.25">
      <c r="A1002" s="82"/>
      <c r="B1002" s="82"/>
      <c r="C1002" s="83"/>
      <c r="D1002" s="84"/>
      <c r="E1002" s="84"/>
      <c r="F1002" s="84"/>
      <c r="G1002" s="82"/>
      <c r="L1002" s="82"/>
    </row>
    <row r="1003" spans="1:12" x14ac:dyDescent="0.25">
      <c r="A1003" s="82"/>
      <c r="B1003" s="82"/>
      <c r="C1003" s="83"/>
      <c r="D1003" s="84"/>
      <c r="E1003" s="84"/>
      <c r="F1003" s="84"/>
      <c r="G1003" s="82"/>
      <c r="L1003" s="82"/>
    </row>
    <row r="1004" spans="1:12" x14ac:dyDescent="0.25">
      <c r="A1004" s="82"/>
      <c r="B1004" s="82"/>
      <c r="C1004" s="83"/>
      <c r="D1004" s="84"/>
      <c r="E1004" s="84"/>
      <c r="F1004" s="84"/>
      <c r="G1004" s="82"/>
      <c r="L1004" s="82"/>
    </row>
    <row r="1005" spans="1:12" x14ac:dyDescent="0.25">
      <c r="A1005" s="82"/>
      <c r="B1005" s="82"/>
      <c r="C1005" s="83"/>
      <c r="D1005" s="84"/>
      <c r="E1005" s="84"/>
      <c r="F1005" s="84"/>
      <c r="G1005" s="82"/>
      <c r="L1005" s="82"/>
    </row>
    <row r="1006" spans="1:12" x14ac:dyDescent="0.25">
      <c r="A1006" s="82"/>
      <c r="B1006" s="82"/>
      <c r="C1006" s="83"/>
      <c r="D1006" s="84"/>
      <c r="E1006" s="84"/>
      <c r="F1006" s="84"/>
      <c r="G1006" s="82"/>
      <c r="L1006" s="82"/>
    </row>
    <row r="1007" spans="1:12" x14ac:dyDescent="0.25">
      <c r="A1007" s="82"/>
      <c r="B1007" s="82"/>
      <c r="C1007" s="83"/>
      <c r="D1007" s="84"/>
      <c r="E1007" s="84"/>
      <c r="F1007" s="84"/>
      <c r="G1007" s="82"/>
      <c r="L1007" s="82"/>
    </row>
    <row r="1008" spans="1:12" x14ac:dyDescent="0.25">
      <c r="A1008" s="82"/>
      <c r="B1008" s="82"/>
      <c r="C1008" s="83"/>
      <c r="D1008" s="84"/>
      <c r="E1008" s="84"/>
      <c r="F1008" s="84"/>
      <c r="G1008" s="82"/>
      <c r="L1008" s="82"/>
    </row>
    <row r="1009" spans="1:12" x14ac:dyDescent="0.25">
      <c r="A1009" s="82"/>
      <c r="B1009" s="82"/>
      <c r="C1009" s="83"/>
      <c r="D1009" s="84"/>
      <c r="E1009" s="84"/>
      <c r="F1009" s="84"/>
      <c r="G1009" s="82"/>
      <c r="L1009" s="82"/>
    </row>
    <row r="1010" spans="1:12" x14ac:dyDescent="0.25">
      <c r="A1010" s="82"/>
      <c r="B1010" s="82"/>
      <c r="C1010" s="83"/>
      <c r="D1010" s="84"/>
      <c r="E1010" s="84"/>
      <c r="F1010" s="84"/>
      <c r="G1010" s="82"/>
      <c r="L1010" s="82"/>
    </row>
    <row r="1011" spans="1:12" x14ac:dyDescent="0.25">
      <c r="A1011" s="82"/>
      <c r="B1011" s="82"/>
      <c r="C1011" s="83"/>
      <c r="D1011" s="84"/>
      <c r="E1011" s="84"/>
      <c r="F1011" s="84"/>
      <c r="G1011" s="82"/>
      <c r="L1011" s="82"/>
    </row>
    <row r="1012" spans="1:12" x14ac:dyDescent="0.25">
      <c r="A1012" s="82"/>
      <c r="B1012" s="82"/>
      <c r="C1012" s="83"/>
      <c r="D1012" s="84"/>
      <c r="E1012" s="84"/>
      <c r="F1012" s="84"/>
      <c r="G1012" s="82"/>
      <c r="L1012" s="82"/>
    </row>
    <row r="1013" spans="1:12" x14ac:dyDescent="0.25">
      <c r="A1013" s="82"/>
      <c r="B1013" s="82"/>
      <c r="C1013" s="83"/>
      <c r="D1013" s="84"/>
      <c r="E1013" s="84"/>
      <c r="F1013" s="84"/>
      <c r="G1013" s="82"/>
      <c r="L1013" s="82"/>
    </row>
    <row r="1014" spans="1:12" x14ac:dyDescent="0.25">
      <c r="A1014" s="82"/>
      <c r="B1014" s="82"/>
      <c r="C1014" s="83"/>
      <c r="D1014" s="84"/>
      <c r="E1014" s="84"/>
      <c r="F1014" s="84"/>
      <c r="G1014" s="82"/>
      <c r="L1014" s="82"/>
    </row>
    <row r="1015" spans="1:12" x14ac:dyDescent="0.25">
      <c r="A1015" s="82"/>
      <c r="B1015" s="82"/>
      <c r="C1015" s="83"/>
      <c r="D1015" s="84"/>
      <c r="E1015" s="84"/>
      <c r="F1015" s="84"/>
      <c r="G1015" s="82"/>
      <c r="L1015" s="82"/>
    </row>
    <row r="1016" spans="1:12" x14ac:dyDescent="0.25">
      <c r="A1016" s="82"/>
      <c r="B1016" s="82"/>
      <c r="C1016" s="83"/>
      <c r="D1016" s="84"/>
      <c r="E1016" s="84"/>
      <c r="F1016" s="84"/>
      <c r="G1016" s="82"/>
      <c r="L1016" s="82"/>
    </row>
    <row r="1017" spans="1:12" x14ac:dyDescent="0.25">
      <c r="A1017" s="82"/>
      <c r="B1017" s="82"/>
      <c r="C1017" s="83"/>
      <c r="D1017" s="84"/>
      <c r="E1017" s="84"/>
      <c r="F1017" s="84"/>
      <c r="G1017" s="82"/>
      <c r="L1017" s="82"/>
    </row>
    <row r="1018" spans="1:12" x14ac:dyDescent="0.25">
      <c r="A1018" s="82"/>
      <c r="B1018" s="82"/>
      <c r="C1018" s="83"/>
      <c r="D1018" s="84"/>
      <c r="E1018" s="84"/>
      <c r="F1018" s="84"/>
      <c r="G1018" s="82"/>
      <c r="L1018" s="82"/>
    </row>
    <row r="1019" spans="1:12" x14ac:dyDescent="0.25">
      <c r="A1019" s="82"/>
      <c r="B1019" s="82"/>
      <c r="C1019" s="83"/>
      <c r="D1019" s="84"/>
      <c r="E1019" s="84"/>
      <c r="F1019" s="84"/>
      <c r="G1019" s="82"/>
      <c r="L1019" s="82"/>
    </row>
    <row r="1020" spans="1:12" x14ac:dyDescent="0.25">
      <c r="A1020" s="82"/>
      <c r="B1020" s="82"/>
      <c r="C1020" s="83"/>
      <c r="D1020" s="84"/>
      <c r="E1020" s="84"/>
      <c r="F1020" s="84"/>
      <c r="G1020" s="82"/>
      <c r="L1020" s="82"/>
    </row>
    <row r="1021" spans="1:12" x14ac:dyDescent="0.25">
      <c r="A1021" s="82"/>
      <c r="B1021" s="82"/>
      <c r="C1021" s="83"/>
      <c r="D1021" s="84"/>
      <c r="E1021" s="84"/>
      <c r="F1021" s="84"/>
      <c r="G1021" s="82"/>
      <c r="L1021" s="82"/>
    </row>
    <row r="1022" spans="1:12" x14ac:dyDescent="0.25">
      <c r="A1022" s="82"/>
      <c r="B1022" s="82"/>
      <c r="C1022" s="83"/>
      <c r="D1022" s="84"/>
      <c r="E1022" s="84"/>
      <c r="F1022" s="84"/>
      <c r="G1022" s="82"/>
      <c r="L1022" s="82"/>
    </row>
    <row r="1023" spans="1:12" x14ac:dyDescent="0.25">
      <c r="A1023" s="82"/>
      <c r="B1023" s="82"/>
      <c r="C1023" s="83"/>
      <c r="D1023" s="84"/>
      <c r="E1023" s="84"/>
      <c r="F1023" s="84"/>
      <c r="G1023" s="82"/>
      <c r="L1023" s="82"/>
    </row>
    <row r="1024" spans="1:12" x14ac:dyDescent="0.25">
      <c r="A1024" s="82"/>
      <c r="B1024" s="82"/>
      <c r="C1024" s="83"/>
      <c r="D1024" s="84"/>
      <c r="E1024" s="84"/>
      <c r="F1024" s="84"/>
      <c r="G1024" s="82"/>
      <c r="L1024" s="82"/>
    </row>
    <row r="1025" spans="1:12" x14ac:dyDescent="0.25">
      <c r="A1025" s="82"/>
      <c r="B1025" s="82"/>
      <c r="C1025" s="83"/>
      <c r="D1025" s="84"/>
      <c r="E1025" s="84"/>
      <c r="F1025" s="84"/>
      <c r="G1025" s="82"/>
      <c r="L1025" s="82"/>
    </row>
    <row r="1026" spans="1:12" x14ac:dyDescent="0.25">
      <c r="A1026" s="82"/>
      <c r="B1026" s="82"/>
      <c r="C1026" s="83"/>
      <c r="D1026" s="84"/>
      <c r="E1026" s="84"/>
      <c r="F1026" s="84"/>
      <c r="G1026" s="82"/>
      <c r="L1026" s="82"/>
    </row>
    <row r="1027" spans="1:12" x14ac:dyDescent="0.25">
      <c r="A1027" s="82"/>
      <c r="B1027" s="82"/>
      <c r="C1027" s="83"/>
      <c r="D1027" s="84"/>
      <c r="E1027" s="84"/>
      <c r="F1027" s="84"/>
      <c r="G1027" s="82"/>
      <c r="L1027" s="82"/>
    </row>
    <row r="1028" spans="1:12" x14ac:dyDescent="0.25">
      <c r="A1028" s="82"/>
      <c r="B1028" s="82"/>
      <c r="C1028" s="83"/>
      <c r="D1028" s="84"/>
      <c r="E1028" s="84"/>
      <c r="F1028" s="84"/>
      <c r="G1028" s="82"/>
      <c r="L1028" s="82"/>
    </row>
    <row r="1029" spans="1:12" x14ac:dyDescent="0.25">
      <c r="A1029" s="82"/>
      <c r="B1029" s="82"/>
      <c r="C1029" s="83"/>
      <c r="D1029" s="84"/>
      <c r="E1029" s="84"/>
      <c r="F1029" s="84"/>
      <c r="G1029" s="82"/>
      <c r="L1029" s="82"/>
    </row>
    <row r="1030" spans="1:12" x14ac:dyDescent="0.25">
      <c r="A1030" s="82"/>
      <c r="B1030" s="82"/>
      <c r="C1030" s="83"/>
      <c r="D1030" s="84"/>
      <c r="E1030" s="84"/>
      <c r="F1030" s="84"/>
      <c r="G1030" s="82"/>
      <c r="L1030" s="82"/>
    </row>
    <row r="1031" spans="1:12" x14ac:dyDescent="0.25">
      <c r="A1031" s="82"/>
      <c r="B1031" s="82"/>
      <c r="C1031" s="83"/>
      <c r="D1031" s="84"/>
      <c r="E1031" s="84"/>
      <c r="F1031" s="84"/>
      <c r="G1031" s="82"/>
      <c r="L1031" s="82"/>
    </row>
    <row r="1032" spans="1:12" x14ac:dyDescent="0.25">
      <c r="A1032" s="82"/>
      <c r="B1032" s="82"/>
      <c r="C1032" s="83"/>
      <c r="D1032" s="84"/>
      <c r="E1032" s="84"/>
      <c r="F1032" s="84"/>
      <c r="G1032" s="82"/>
      <c r="L1032" s="82"/>
    </row>
    <row r="1033" spans="1:12" x14ac:dyDescent="0.25">
      <c r="A1033" s="82"/>
      <c r="B1033" s="82"/>
      <c r="C1033" s="83"/>
      <c r="D1033" s="84"/>
      <c r="E1033" s="84"/>
      <c r="F1033" s="84"/>
      <c r="G1033" s="82"/>
      <c r="L1033" s="82"/>
    </row>
    <row r="1034" spans="1:12" x14ac:dyDescent="0.25">
      <c r="A1034" s="82"/>
      <c r="B1034" s="82"/>
      <c r="C1034" s="83"/>
      <c r="D1034" s="84"/>
      <c r="E1034" s="84"/>
      <c r="F1034" s="84"/>
      <c r="G1034" s="82"/>
      <c r="L1034" s="82"/>
    </row>
    <row r="1035" spans="1:12" x14ac:dyDescent="0.25">
      <c r="A1035" s="82"/>
      <c r="B1035" s="82"/>
      <c r="C1035" s="83"/>
      <c r="D1035" s="84"/>
      <c r="E1035" s="84"/>
      <c r="F1035" s="84"/>
      <c r="G1035" s="82"/>
      <c r="L1035" s="82"/>
    </row>
    <row r="1036" spans="1:12" x14ac:dyDescent="0.25">
      <c r="A1036" s="82"/>
      <c r="B1036" s="82"/>
      <c r="C1036" s="83"/>
      <c r="D1036" s="84"/>
      <c r="E1036" s="84"/>
      <c r="F1036" s="84"/>
      <c r="G1036" s="82"/>
      <c r="L1036" s="82"/>
    </row>
    <row r="1037" spans="1:12" x14ac:dyDescent="0.25">
      <c r="A1037" s="82"/>
      <c r="B1037" s="82"/>
      <c r="C1037" s="83"/>
      <c r="D1037" s="84"/>
      <c r="E1037" s="84"/>
      <c r="F1037" s="84"/>
      <c r="G1037" s="82"/>
      <c r="L1037" s="82"/>
    </row>
    <row r="1038" spans="1:12" x14ac:dyDescent="0.25">
      <c r="A1038" s="82"/>
      <c r="B1038" s="82"/>
      <c r="C1038" s="83"/>
      <c r="D1038" s="84"/>
      <c r="E1038" s="84"/>
      <c r="F1038" s="84"/>
      <c r="G1038" s="82"/>
      <c r="L1038" s="82"/>
    </row>
    <row r="1039" spans="1:12" x14ac:dyDescent="0.25">
      <c r="A1039" s="82"/>
      <c r="B1039" s="82"/>
      <c r="C1039" s="83"/>
      <c r="D1039" s="84"/>
      <c r="E1039" s="84"/>
      <c r="F1039" s="84"/>
      <c r="G1039" s="82"/>
      <c r="L1039" s="82"/>
    </row>
    <row r="1040" spans="1:12" x14ac:dyDescent="0.25">
      <c r="A1040" s="82"/>
      <c r="B1040" s="82"/>
      <c r="C1040" s="83"/>
      <c r="D1040" s="84"/>
      <c r="E1040" s="84"/>
      <c r="F1040" s="84"/>
      <c r="G1040" s="82"/>
      <c r="L1040" s="82"/>
    </row>
    <row r="1041" spans="1:12" x14ac:dyDescent="0.25">
      <c r="A1041" s="82"/>
      <c r="B1041" s="82"/>
      <c r="C1041" s="83"/>
      <c r="D1041" s="84"/>
      <c r="E1041" s="84"/>
      <c r="F1041" s="84"/>
      <c r="G1041" s="82"/>
      <c r="L1041" s="82"/>
    </row>
    <row r="1042" spans="1:12" x14ac:dyDescent="0.25">
      <c r="A1042" s="82"/>
      <c r="B1042" s="82"/>
      <c r="C1042" s="83"/>
      <c r="D1042" s="84"/>
      <c r="E1042" s="84"/>
      <c r="F1042" s="84"/>
      <c r="G1042" s="82"/>
      <c r="L1042" s="82"/>
    </row>
    <row r="1043" spans="1:12" x14ac:dyDescent="0.25">
      <c r="A1043" s="82"/>
      <c r="B1043" s="82"/>
      <c r="C1043" s="83"/>
      <c r="D1043" s="84"/>
      <c r="E1043" s="84"/>
      <c r="F1043" s="84"/>
      <c r="G1043" s="82"/>
      <c r="L1043" s="82"/>
    </row>
    <row r="1044" spans="1:12" x14ac:dyDescent="0.25">
      <c r="A1044" s="82"/>
      <c r="B1044" s="82"/>
      <c r="C1044" s="83"/>
      <c r="D1044" s="84"/>
      <c r="E1044" s="84"/>
      <c r="F1044" s="84"/>
      <c r="G1044" s="82"/>
      <c r="L1044" s="82"/>
    </row>
    <row r="1045" spans="1:12" x14ac:dyDescent="0.25">
      <c r="A1045" s="82"/>
      <c r="B1045" s="82"/>
      <c r="C1045" s="83"/>
      <c r="D1045" s="84"/>
      <c r="E1045" s="84"/>
      <c r="F1045" s="84"/>
      <c r="G1045" s="82"/>
      <c r="L1045" s="82"/>
    </row>
    <row r="1046" spans="1:12" x14ac:dyDescent="0.25">
      <c r="A1046" s="82"/>
      <c r="B1046" s="82"/>
      <c r="C1046" s="83"/>
      <c r="D1046" s="84"/>
      <c r="E1046" s="84"/>
      <c r="F1046" s="84"/>
      <c r="G1046" s="82"/>
      <c r="L1046" s="82"/>
    </row>
    <row r="1047" spans="1:12" x14ac:dyDescent="0.25">
      <c r="A1047" s="82"/>
      <c r="B1047" s="82"/>
      <c r="C1047" s="83"/>
      <c r="D1047" s="84"/>
      <c r="E1047" s="84"/>
      <c r="F1047" s="84"/>
      <c r="G1047" s="82"/>
      <c r="L1047" s="82"/>
    </row>
    <row r="1048" spans="1:12" x14ac:dyDescent="0.25">
      <c r="A1048" s="82"/>
      <c r="B1048" s="82"/>
      <c r="C1048" s="83"/>
      <c r="D1048" s="84"/>
      <c r="E1048" s="84"/>
      <c r="F1048" s="84"/>
      <c r="G1048" s="82"/>
      <c r="L1048" s="82"/>
    </row>
    <row r="1049" spans="1:12" x14ac:dyDescent="0.25">
      <c r="A1049" s="82"/>
      <c r="B1049" s="82"/>
      <c r="C1049" s="83"/>
      <c r="D1049" s="84"/>
      <c r="E1049" s="84"/>
      <c r="F1049" s="84"/>
      <c r="G1049" s="82"/>
      <c r="L1049" s="82"/>
    </row>
    <row r="1050" spans="1:12" x14ac:dyDescent="0.25">
      <c r="A1050" s="82"/>
      <c r="B1050" s="82"/>
      <c r="C1050" s="83"/>
      <c r="D1050" s="84"/>
      <c r="E1050" s="84"/>
      <c r="F1050" s="84"/>
      <c r="G1050" s="82"/>
      <c r="L1050" s="82"/>
    </row>
    <row r="1051" spans="1:12" x14ac:dyDescent="0.25">
      <c r="A1051" s="82"/>
      <c r="B1051" s="82"/>
      <c r="C1051" s="83"/>
      <c r="D1051" s="84"/>
      <c r="E1051" s="84"/>
      <c r="F1051" s="84"/>
      <c r="G1051" s="82"/>
      <c r="L1051" s="82"/>
    </row>
    <row r="1052" spans="1:12" x14ac:dyDescent="0.25">
      <c r="A1052" s="82"/>
      <c r="B1052" s="82"/>
      <c r="C1052" s="83"/>
      <c r="D1052" s="84"/>
      <c r="E1052" s="84"/>
      <c r="F1052" s="84"/>
      <c r="G1052" s="82"/>
      <c r="L1052" s="82"/>
    </row>
    <row r="1053" spans="1:12" x14ac:dyDescent="0.25">
      <c r="A1053" s="82"/>
      <c r="B1053" s="82"/>
      <c r="C1053" s="83"/>
      <c r="D1053" s="84"/>
      <c r="E1053" s="84"/>
      <c r="F1053" s="84"/>
      <c r="G1053" s="82"/>
      <c r="L1053" s="82"/>
    </row>
    <row r="1054" spans="1:12" x14ac:dyDescent="0.25">
      <c r="A1054" s="82"/>
      <c r="B1054" s="82"/>
      <c r="C1054" s="83"/>
      <c r="D1054" s="84"/>
      <c r="E1054" s="84"/>
      <c r="F1054" s="84"/>
      <c r="G1054" s="82"/>
      <c r="L1054" s="82"/>
    </row>
    <row r="1055" spans="1:12" x14ac:dyDescent="0.25">
      <c r="A1055" s="82"/>
      <c r="B1055" s="82"/>
      <c r="C1055" s="83"/>
      <c r="D1055" s="84"/>
      <c r="E1055" s="84"/>
      <c r="F1055" s="84"/>
      <c r="G1055" s="82"/>
      <c r="L1055" s="82"/>
    </row>
    <row r="1056" spans="1:12" x14ac:dyDescent="0.25">
      <c r="A1056" s="82"/>
      <c r="B1056" s="82"/>
      <c r="C1056" s="83"/>
      <c r="D1056" s="84"/>
      <c r="E1056" s="84"/>
      <c r="F1056" s="84"/>
      <c r="G1056" s="82"/>
      <c r="L1056" s="82"/>
    </row>
    <row r="1057" spans="1:12" x14ac:dyDescent="0.25">
      <c r="A1057" s="82"/>
      <c r="B1057" s="82"/>
      <c r="C1057" s="83"/>
      <c r="D1057" s="84"/>
      <c r="E1057" s="84"/>
      <c r="F1057" s="84"/>
      <c r="G1057" s="82"/>
      <c r="L1057" s="82"/>
    </row>
    <row r="1058" spans="1:12" x14ac:dyDescent="0.25">
      <c r="A1058" s="82"/>
      <c r="B1058" s="82"/>
      <c r="C1058" s="83"/>
      <c r="D1058" s="84"/>
      <c r="E1058" s="84"/>
      <c r="F1058" s="84"/>
      <c r="G1058" s="82"/>
      <c r="L1058" s="82"/>
    </row>
    <row r="1059" spans="1:12" x14ac:dyDescent="0.25">
      <c r="A1059" s="82"/>
      <c r="B1059" s="82"/>
      <c r="C1059" s="83"/>
      <c r="D1059" s="84"/>
      <c r="E1059" s="84"/>
      <c r="F1059" s="84"/>
      <c r="G1059" s="82"/>
      <c r="L1059" s="82"/>
    </row>
    <row r="1060" spans="1:12" x14ac:dyDescent="0.25">
      <c r="A1060" s="82"/>
      <c r="B1060" s="82"/>
      <c r="C1060" s="83"/>
      <c r="D1060" s="84"/>
      <c r="E1060" s="84"/>
      <c r="F1060" s="84"/>
      <c r="G1060" s="82"/>
      <c r="L1060" s="82"/>
    </row>
    <row r="1061" spans="1:12" x14ac:dyDescent="0.25">
      <c r="A1061" s="82"/>
      <c r="B1061" s="82"/>
      <c r="C1061" s="83"/>
      <c r="D1061" s="84"/>
      <c r="E1061" s="84"/>
      <c r="F1061" s="84"/>
      <c r="G1061" s="82"/>
      <c r="L1061" s="82"/>
    </row>
    <row r="1062" spans="1:12" x14ac:dyDescent="0.25">
      <c r="A1062" s="82"/>
      <c r="B1062" s="82"/>
      <c r="C1062" s="83"/>
      <c r="D1062" s="84"/>
      <c r="E1062" s="84"/>
      <c r="F1062" s="84"/>
      <c r="G1062" s="82"/>
      <c r="L1062" s="82"/>
    </row>
    <row r="1063" spans="1:12" x14ac:dyDescent="0.25">
      <c r="A1063" s="82"/>
      <c r="B1063" s="82"/>
      <c r="C1063" s="83"/>
      <c r="D1063" s="84"/>
      <c r="E1063" s="84"/>
      <c r="F1063" s="84"/>
      <c r="G1063" s="82"/>
      <c r="L1063" s="82"/>
    </row>
    <row r="1064" spans="1:12" x14ac:dyDescent="0.25">
      <c r="A1064" s="82"/>
      <c r="B1064" s="82"/>
      <c r="C1064" s="83"/>
      <c r="D1064" s="84"/>
      <c r="E1064" s="84"/>
      <c r="F1064" s="84"/>
      <c r="G1064" s="82"/>
      <c r="L1064" s="82"/>
    </row>
    <row r="1065" spans="1:12" x14ac:dyDescent="0.25">
      <c r="A1065" s="82"/>
      <c r="B1065" s="82"/>
      <c r="C1065" s="83"/>
      <c r="D1065" s="84"/>
      <c r="E1065" s="84"/>
      <c r="F1065" s="84"/>
      <c r="G1065" s="82"/>
      <c r="L1065" s="82"/>
    </row>
    <row r="1066" spans="1:12" x14ac:dyDescent="0.25">
      <c r="A1066" s="82"/>
      <c r="B1066" s="82"/>
      <c r="C1066" s="83"/>
      <c r="D1066" s="84"/>
      <c r="E1066" s="84"/>
      <c r="F1066" s="84"/>
      <c r="G1066" s="82"/>
      <c r="L1066" s="82"/>
    </row>
    <row r="1067" spans="1:12" x14ac:dyDescent="0.25">
      <c r="A1067" s="82"/>
      <c r="B1067" s="82"/>
      <c r="C1067" s="83"/>
      <c r="D1067" s="84"/>
      <c r="E1067" s="84"/>
      <c r="F1067" s="84"/>
      <c r="G1067" s="82"/>
      <c r="L1067" s="82"/>
    </row>
    <row r="1068" spans="1:12" x14ac:dyDescent="0.25">
      <c r="A1068" s="82"/>
      <c r="B1068" s="82"/>
      <c r="C1068" s="83"/>
      <c r="D1068" s="84"/>
      <c r="E1068" s="84"/>
      <c r="F1068" s="84"/>
      <c r="G1068" s="82"/>
      <c r="L1068" s="82"/>
    </row>
    <row r="1069" spans="1:12" x14ac:dyDescent="0.25">
      <c r="A1069" s="82"/>
      <c r="B1069" s="82"/>
      <c r="C1069" s="83"/>
      <c r="D1069" s="84"/>
      <c r="E1069" s="84"/>
      <c r="F1069" s="84"/>
      <c r="G1069" s="82"/>
      <c r="L1069" s="82"/>
    </row>
    <row r="1070" spans="1:12" x14ac:dyDescent="0.25">
      <c r="A1070" s="82"/>
      <c r="B1070" s="82"/>
      <c r="C1070" s="83"/>
      <c r="D1070" s="84"/>
      <c r="E1070" s="84"/>
      <c r="F1070" s="84"/>
      <c r="G1070" s="82"/>
      <c r="L1070" s="82"/>
    </row>
    <row r="1071" spans="1:12" x14ac:dyDescent="0.25">
      <c r="A1071" s="82"/>
      <c r="B1071" s="82"/>
      <c r="C1071" s="83"/>
      <c r="D1071" s="84"/>
      <c r="E1071" s="84"/>
      <c r="F1071" s="84"/>
      <c r="G1071" s="82"/>
      <c r="L1071" s="82"/>
    </row>
    <row r="1072" spans="1:12" x14ac:dyDescent="0.25">
      <c r="A1072" s="82"/>
      <c r="B1072" s="82"/>
      <c r="C1072" s="83"/>
      <c r="D1072" s="84"/>
      <c r="E1072" s="84"/>
      <c r="F1072" s="84"/>
      <c r="G1072" s="82"/>
      <c r="L1072" s="82"/>
    </row>
    <row r="1073" spans="1:12" x14ac:dyDescent="0.25">
      <c r="A1073" s="82"/>
      <c r="B1073" s="82"/>
      <c r="C1073" s="83"/>
      <c r="D1073" s="84"/>
      <c r="E1073" s="84"/>
      <c r="F1073" s="84"/>
      <c r="G1073" s="82"/>
      <c r="L1073" s="82"/>
    </row>
    <row r="1074" spans="1:12" x14ac:dyDescent="0.25">
      <c r="A1074" s="82"/>
      <c r="B1074" s="82"/>
      <c r="C1074" s="83"/>
      <c r="D1074" s="84"/>
      <c r="E1074" s="84"/>
      <c r="F1074" s="84"/>
      <c r="G1074" s="82"/>
      <c r="L1074" s="82"/>
    </row>
    <row r="1075" spans="1:12" x14ac:dyDescent="0.25">
      <c r="A1075" s="82"/>
      <c r="B1075" s="82"/>
      <c r="C1075" s="83"/>
      <c r="D1075" s="84"/>
      <c r="E1075" s="84"/>
      <c r="F1075" s="84"/>
      <c r="G1075" s="82"/>
      <c r="L1075" s="82"/>
    </row>
    <row r="1076" spans="1:12" x14ac:dyDescent="0.25">
      <c r="A1076" s="82"/>
      <c r="B1076" s="82"/>
      <c r="C1076" s="83"/>
      <c r="D1076" s="84"/>
      <c r="E1076" s="84"/>
      <c r="F1076" s="84"/>
      <c r="G1076" s="82"/>
      <c r="L1076" s="82"/>
    </row>
  </sheetData>
  <mergeCells count="9">
    <mergeCell ref="A1:F1"/>
    <mergeCell ref="A3:F3"/>
    <mergeCell ref="A4:A6"/>
    <mergeCell ref="B4:B6"/>
    <mergeCell ref="C4:C6"/>
    <mergeCell ref="D4:F4"/>
    <mergeCell ref="D5:D6"/>
    <mergeCell ref="E5:F5"/>
    <mergeCell ref="C2:F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№ 1 источ</vt:lpstr>
      <vt:lpstr> № 5дох</vt:lpstr>
      <vt:lpstr>№ 6 р.п</vt:lpstr>
      <vt:lpstr>№ 7 ведом</vt:lpstr>
      <vt:lpstr> № 8  рп, кцср, квр</vt:lpstr>
      <vt:lpstr>№ 9 МП</vt:lpstr>
      <vt:lpstr>' № 5дох'!Область_печати</vt:lpstr>
      <vt:lpstr>'№ 6 р.п'!Область_печати</vt:lpstr>
      <vt:lpstr>'№ 7 ведом'!Область_печати</vt:lpstr>
    </vt:vector>
  </TitlesOfParts>
  <Company>ОФ и ЭА Администрация города Торжка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Маслобойщикова</dc:creator>
  <cp:lastModifiedBy>Masloboyshikova</cp:lastModifiedBy>
  <cp:lastPrinted>2021-02-24T07:34:57Z</cp:lastPrinted>
  <dcterms:created xsi:type="dcterms:W3CDTF">2007-11-30T05:39:28Z</dcterms:created>
  <dcterms:modified xsi:type="dcterms:W3CDTF">2021-04-09T07:26:12Z</dcterms:modified>
</cp:coreProperties>
</file>