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4985" windowHeight="8250" activeTab="3"/>
  </bookViews>
  <sheets>
    <sheet name=" 1" sheetId="1" r:id="rId1"/>
    <sheet name="7" sheetId="2" r:id="rId2"/>
    <sheet name="8" sheetId="3" r:id="rId3"/>
    <sheet name="9" sheetId="4" r:id="rId4"/>
    <sheet name="10" sheetId="5" r:id="rId5"/>
    <sheet name="11" sheetId="6" r:id="rId6"/>
    <sheet name="12" sheetId="7" r:id="rId7"/>
    <sheet name="13" sheetId="8" r:id="rId8"/>
    <sheet name="14" sheetId="9" r:id="rId9"/>
    <sheet name="15" sheetId="10" r:id="rId10"/>
    <sheet name="16" sheetId="11" r:id="rId11"/>
  </sheets>
  <definedNames/>
  <calcPr fullCalcOnLoad="1"/>
</workbook>
</file>

<file path=xl/sharedStrings.xml><?xml version="1.0" encoding="utf-8"?>
<sst xmlns="http://schemas.openxmlformats.org/spreadsheetml/2006/main" count="3906" uniqueCount="725">
  <si>
    <t>Обеспечение инженерной инфраструктурой земельных участков под жилищную застройку в микрорайоне "Южный"</t>
  </si>
  <si>
    <t>0530000</t>
  </si>
  <si>
    <t>Подпрограмма "Развитие газификации муниципального образования город Торжок"</t>
  </si>
  <si>
    <t>Строительство распределительного газопровода низкого давления по  ул. Пустынь и Соминка в городе Торжке</t>
  </si>
  <si>
    <t>0540000</t>
  </si>
  <si>
    <t>Подпрограмма "Организация благоустройства территории муниципального образования город Торжок"</t>
  </si>
  <si>
    <t>0541001</t>
  </si>
  <si>
    <t>Уличное освещение</t>
  </si>
  <si>
    <t>0541002</t>
  </si>
  <si>
    <t>Развитие и содержание сетей уличного освещения в границах города</t>
  </si>
  <si>
    <t>0541003</t>
  </si>
  <si>
    <t>Проведение мероприятий по озеленению улиц города</t>
  </si>
  <si>
    <t>0541004</t>
  </si>
  <si>
    <t>Проведение мероприятий  по содержанию мест захоронений</t>
  </si>
  <si>
    <t>0541005</t>
  </si>
  <si>
    <t>Проведение мероприятий по восстановлению воинских  захоронений</t>
  </si>
  <si>
    <t>0541006</t>
  </si>
  <si>
    <t>Ликвидация несанкционированных свалок на территории муниципального образования город Торжок</t>
  </si>
  <si>
    <t>0405</t>
  </si>
  <si>
    <t>Сельское хозяйство и рыболовство</t>
  </si>
  <si>
    <t>0547551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</si>
  <si>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</si>
  <si>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0212102</t>
  </si>
  <si>
    <t>Предоставление дополнительного образования детей в области культуры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</si>
  <si>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 на 2014 год и на плановый период 2015 и 2016 годов</t>
  </si>
  <si>
    <t>Приложение 12</t>
  </si>
  <si>
    <t>Приложение 11</t>
  </si>
  <si>
    <t>Приложение 10</t>
  </si>
  <si>
    <t>Приложение 9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</si>
  <si>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</si>
  <si>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</si>
  <si>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</si>
  <si>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</si>
  <si>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</si>
  <si>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</si>
  <si>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</si>
  <si>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</si>
  <si>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</si>
  <si>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Подпрограмма "Обеспечение прозрачности и открытости  бюджетного процесса"</t>
  </si>
  <si>
    <t>Расходы, не включенные в муниципальные программы муниципального образования город Торжок</t>
  </si>
  <si>
    <t>99</t>
  </si>
  <si>
    <t>Приложение 13</t>
  </si>
  <si>
    <t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2014 год и на плановый период 2015 и 2016 годов</t>
  </si>
  <si>
    <t>1010000</t>
  </si>
  <si>
    <t>9900000</t>
  </si>
  <si>
    <t>9990000</t>
  </si>
  <si>
    <t>Общий объем бюджетных ассигнований, направляемых  на исполнение публичных нормативных обязательств муниципального образования город Торжок на 2014 год и на плановый период 2015 и 2016 годов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</si>
  <si>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</si>
  <si>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0437511</t>
  </si>
  <si>
    <t>999941 0</t>
  </si>
  <si>
    <t>9999420</t>
  </si>
  <si>
    <t>9999430</t>
  </si>
  <si>
    <t>9911000</t>
  </si>
  <si>
    <t>1011001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</si>
  <si>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</si>
  <si>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0897541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</si>
  <si>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</si>
  <si>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№ п/п</t>
  </si>
  <si>
    <t>Управление образования администрации города Торжка Тверской области, в том числе:</t>
  </si>
  <si>
    <t xml:space="preserve"> Комитет по управлению имуществом муниципального образования город Торжок Тверской области</t>
  </si>
  <si>
    <t>1030000</t>
  </si>
  <si>
    <t>1031001</t>
  </si>
  <si>
    <t>Мероприятия, связанные с организацией и использованияем канала связи в целях осуществления электронного документооборота</t>
  </si>
  <si>
    <t>0526002</t>
  </si>
  <si>
    <t>0536003</t>
  </si>
  <si>
    <t>0899110</t>
  </si>
  <si>
    <t>0899120</t>
  </si>
  <si>
    <t xml:space="preserve">ПРОГРАММА
  внутренних заимствований муниципального образования город Торжок на 2014 -2016 годы  
</t>
  </si>
  <si>
    <t xml:space="preserve">РАЗДЕЛ 1. Привлечение и погашение заёмных средств по кредитным договорам </t>
  </si>
  <si>
    <t>1.1. Привлечение заёмных средств :</t>
  </si>
  <si>
    <t>тыс.руб.</t>
  </si>
  <si>
    <t>№
 п/п</t>
  </si>
  <si>
    <t>источники</t>
  </si>
  <si>
    <t>Кредиты, полученные из областного бюджета</t>
  </si>
  <si>
    <t>Кредиты, полученные от кредитных организаций</t>
  </si>
  <si>
    <t>ИТОГО:</t>
  </si>
  <si>
    <t xml:space="preserve">        Внутренние заимствования муниципального образования город Торжок осуществляются на покрытие кассовых разрывов, возникающих при исполнении бюджета, в целях финансирования дефицита бюджета, для рефинансирования ранее полученных из областного бюджета бюджетных кредитов и на погашение других муниципальных долговых обязательств.
        </t>
  </si>
  <si>
    <t xml:space="preserve">1.2. Погашение долговых обязательств: </t>
  </si>
  <si>
    <t>№ 
п/п</t>
  </si>
  <si>
    <t>долговые обязательства</t>
  </si>
  <si>
    <t>объём погашения 
в 2014году</t>
  </si>
  <si>
    <t>объём погашения 
в 2015году</t>
  </si>
  <si>
    <t>объём погашения 
в 2016году</t>
  </si>
  <si>
    <t>Кредитные соглашения и договоры заключённые от имени муниципального образования</t>
  </si>
  <si>
    <t>в том числе:</t>
  </si>
  <si>
    <t>с Министерством финансов Тверской области</t>
  </si>
  <si>
    <t>Договор о предоставлении из областного бюджета Тверской области бюджетного кредита от 27.06.2012 №14 для частичного покрытия дефицита бюджета</t>
  </si>
  <si>
    <t>с кредитными организациями</t>
  </si>
  <si>
    <t xml:space="preserve">к решению Торжокской городской                 </t>
  </si>
  <si>
    <t xml:space="preserve">Адресная инвестиционная программа </t>
  </si>
  <si>
    <t>муниципального образования город Торжок</t>
  </si>
  <si>
    <t>на 2014 год и плановый период 2015 и 2016 годов</t>
  </si>
  <si>
    <t xml:space="preserve">Бюджетополучатель    </t>
  </si>
  <si>
    <t>Лимит местного бюджета</t>
  </si>
  <si>
    <t>х</t>
  </si>
  <si>
    <t>1.1.</t>
  </si>
  <si>
    <t xml:space="preserve">Жилищное хозяйство    </t>
  </si>
  <si>
    <t>1.1.1.</t>
  </si>
  <si>
    <t>Приробретение жилых помещений (квартир) на условиях долевого строительства малоэтажных жилых домов</t>
  </si>
  <si>
    <t xml:space="preserve">администрация муниципального образования город Торжок </t>
  </si>
  <si>
    <t>1.2.</t>
  </si>
  <si>
    <t>1.2.1.</t>
  </si>
  <si>
    <t xml:space="preserve">Инженерная подготовка площадки под жилую застройку в микрорайоне "Южный" г.Торжок Тверской области </t>
  </si>
  <si>
    <t>1.2.2.</t>
  </si>
  <si>
    <t>Строительство распределительного газопровода низкого давления по ул.Пустынь и Соминка в городе Торжке</t>
  </si>
  <si>
    <t>2.1.</t>
  </si>
  <si>
    <t>2.1.1.</t>
  </si>
  <si>
    <t xml:space="preserve">Создание памятника Преподобному Ефрему Новоторжскому </t>
  </si>
  <si>
    <t>Итого</t>
  </si>
  <si>
    <t>Х</t>
  </si>
  <si>
    <t>0419623</t>
  </si>
  <si>
    <t>1099120</t>
  </si>
  <si>
    <t>0112201</t>
  </si>
  <si>
    <t>0112202</t>
  </si>
  <si>
    <t>0112203</t>
  </si>
  <si>
    <t>0112204</t>
  </si>
  <si>
    <t>0112205</t>
  </si>
  <si>
    <t>0112206</t>
  </si>
  <si>
    <t>0111001</t>
  </si>
  <si>
    <t xml:space="preserve">Наименование </t>
  </si>
  <si>
    <t>Ведомственная структура расходов бюджета муниципального образования  город Торжок на 2014 год и на плановый период 2015 и 2016 годов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</si>
  <si>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</si>
  <si>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>Распределение целевых безвозмездных поступлений от других бюджетов бюджетной системы  Российской  Федерации  между распорядителями бюджетных средств на  2014 год и на плановый период 2015 и 2016 годов</t>
  </si>
  <si>
    <t>Прогнозируемые доходы 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2014 и  плановый период  2015 и 2016 годов</t>
  </si>
  <si>
    <t>Код классификации Российской Федерации</t>
  </si>
  <si>
    <t>Наименованиедохода</t>
  </si>
  <si>
    <t>сумма тыс.руб.</t>
  </si>
  <si>
    <t>000  1  00  00000  00  0000  000</t>
  </si>
  <si>
    <t>ДОХОДЫ</t>
  </si>
  <si>
    <t>000  1  01  00000  00  0000  000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</si>
  <si>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</si>
  <si>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</si>
  <si>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</si>
  <si>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</si>
  <si>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</si>
  <si>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</si>
  <si>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</si>
  <si>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</si>
  <si>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</si>
  <si>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</si>
  <si>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</si>
  <si>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</si>
  <si>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0895930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</si>
  <si>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</si>
  <si>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Акцизы по подакцизным товарам (продукции) производимые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</si>
  <si>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</si>
  <si>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</si>
  <si>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</si>
  <si>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</si>
  <si>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</si>
  <si>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</si>
  <si>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</si>
  <si>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</si>
  <si>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</si>
  <si>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</si>
  <si>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</si>
  <si>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</si>
  <si>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</si>
  <si>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</si>
  <si>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</si>
  <si>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</si>
  <si>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</si>
  <si>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</si>
  <si>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</si>
  <si>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</si>
  <si>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</si>
  <si>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</si>
  <si>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</si>
  <si>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</si>
  <si>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</si>
  <si>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</si>
  <si>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</si>
  <si>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</si>
  <si>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</si>
  <si>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</si>
  <si>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</si>
  <si>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</si>
  <si>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</si>
  <si>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</si>
  <si>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</si>
  <si>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</si>
  <si>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000  1  08  00000  00  0000  000</t>
  </si>
  <si>
    <t>ГОСУДАРСТВЕННАЯ ПОШЛИНА, СБОРЫ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</si>
  <si>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</si>
  <si>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</si>
  <si>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</si>
  <si>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</si>
  <si>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</si>
  <si>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</si>
  <si>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</si>
  <si>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</si>
  <si>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</si>
  <si>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</si>
  <si>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</si>
  <si>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</si>
  <si>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</si>
  <si>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</si>
  <si>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</si>
  <si>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</si>
  <si>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000  1 11  05070 00  0000  120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</si>
  <si>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</si>
  <si>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000  1 11  05074 04  0000  120</t>
  </si>
  <si>
    <t>Доходы от сдачи в аренду имущества, составляющего  казну городских округов (за исключением земельных участков)</t>
  </si>
  <si>
    <t>000  1 11  07000  00  0000  120</t>
  </si>
  <si>
    <t>Платежи от государственных и муниципальных унитарных предприятий</t>
  </si>
  <si>
    <t>000  1 11  07010  00  0000  120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</si>
  <si>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</si>
  <si>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000  1 11  07014  04  0000  120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</si>
  <si>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</si>
  <si>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000  1  12  00000  00  0000  000</t>
  </si>
  <si>
    <t>ПЛАТЕЖИ ПРИ ПОЛЬЗОВАНИИ ПРИРОДНЫМИ РЕСУРСАМИ</t>
  </si>
  <si>
    <t>000 1 12  01000 01 0000 120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</si>
  <si>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</si>
  <si>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</si>
  <si>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</si>
  <si>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</si>
  <si>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</si>
  <si>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</si>
  <si>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</si>
  <si>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</si>
  <si>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</si>
  <si>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000  1  13  00000  00  0000  000</t>
  </si>
  <si>
    <t>ДОХОДЫ ОТ ОКАЗАНИЯ ПЛАТНЫХ УСЛУГ(РАБОТ) И КОМПЕНСАЦИИ ЗАТРАТ ГОСУДАРСТВА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</si>
  <si>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</si>
  <si>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</si>
  <si>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</si>
  <si>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</si>
  <si>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000  1  14  00000  00  0000  000</t>
  </si>
  <si>
    <t>ДОХОДЫ ОТ ПРОДАЖИ МАТЕРИАЛЬНЫХ И НЕМАТЕРИАЛЬНЫХ АКТИВОВ</t>
  </si>
  <si>
    <t>000 1 14  02000 00 0000 000</t>
  </si>
  <si>
    <t>Приложение  7</t>
  </si>
  <si>
    <t>Приложение 8</t>
  </si>
  <si>
    <t xml:space="preserve">Приложение 14
</t>
  </si>
  <si>
    <t>Приложение 15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</si>
  <si>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</si>
  <si>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000 1 14 02040 00 0000 410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</si>
  <si>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</si>
  <si>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</si>
  <si>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</si>
  <si>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</si>
  <si>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</si>
  <si>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</si>
  <si>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</si>
  <si>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</si>
  <si>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на 2016
год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</si>
  <si>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</si>
  <si>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000 1 14 06020 04 0000 430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</si>
  <si>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</si>
  <si>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</si>
  <si>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</si>
  <si>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000  1  16  00000  00  0000  000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</si>
  <si>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</si>
  <si>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</si>
  <si>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</si>
  <si>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</si>
  <si>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 статьей 119.1, пунктами 1 и 2 статьи 120, статьями 125, 126, 128, 129, 129.1, 132, 133, 134, 135, 135.1 Налогового кодекса Российской Федерации.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</si>
  <si>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</si>
  <si>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</si>
  <si>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</si>
  <si>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</si>
  <si>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</si>
  <si>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</si>
  <si>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</si>
  <si>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</si>
  <si>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</si>
  <si>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</si>
  <si>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</si>
  <si>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</si>
  <si>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000 11 6 37030 04 0000 140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</si>
  <si>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</si>
  <si>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000 116 51000 02 0000 140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</si>
  <si>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</si>
  <si>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000 116 51020 02 0000 140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</si>
  <si>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</si>
  <si>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</si>
  <si>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</si>
  <si>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</si>
  <si>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</si>
  <si>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000  2  00  00000  00  0000  000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</si>
  <si>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</si>
  <si>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</si>
  <si>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Российской Федерации</t>
  </si>
  <si>
    <t>000 2 02 01000 00 0000 151</t>
  </si>
  <si>
    <t>Дотации бюджетам  субъектов Российской Федерации и муниципальных образований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</si>
  <si>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</si>
  <si>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</si>
  <si>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000 2 02 03000 00 0000 151</t>
  </si>
  <si>
    <t>Субвенции бюджетам субъектов Российской Федерации и муниципальных образований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</si>
  <si>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</si>
  <si>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</si>
  <si>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000 2 02 03007 04  0000 151</t>
  </si>
  <si>
    <t>Субвенции бюджетам городских округов на  составление (изменение ) списков кандидатов в присяжные заседатели федеральных судов общей юрисдикции в Российской Федерации</t>
  </si>
  <si>
    <t>000 2 02 03021 04  0000 151</t>
  </si>
  <si>
    <t xml:space="preserve">Субвенции бюджетам городских округов на ежемесячное денежное вознаграждение за классное руководство </t>
  </si>
  <si>
    <t>000 2 02 03029 04 0000 151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</si>
  <si>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</si>
  <si>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000 2 02 03119 04 0000 151</t>
  </si>
  <si>
    <t>0616004</t>
  </si>
  <si>
    <t>Капитальный ремонт и ремонт дворовых территорий многоквартирных домов, проездов к дворовым территориям многоквартирных домов города Торжка</t>
  </si>
  <si>
    <t>Субвенции бюджетам городских округов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</si>
  <si>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000 2 02 03999 04 0000 151</t>
  </si>
  <si>
    <t xml:space="preserve">Прочие субвенции бюджетам городских округов </t>
  </si>
  <si>
    <t>Субвенции на обеспечение государственных гарантий прав граждан на получение общедоступного и 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 учреждениях Тверской области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</si>
  <si>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</si>
  <si>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Субвенция на финансовое обеспечение реализации государственных полномочий по созданию, 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</si>
  <si>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</si>
  <si>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</si>
  <si>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помещений, за счет средств областного бюджета</t>
  </si>
  <si>
    <t>000 2 07 00000 00 0000 180</t>
  </si>
  <si>
    <t>Прочие безвозмездные поступления</t>
  </si>
  <si>
    <t>000 2 07 04050 04 0000 180</t>
  </si>
  <si>
    <t xml:space="preserve">Прочие безвозмездные поступления в бюджеты городских округов </t>
  </si>
  <si>
    <t>к   решению Торжокской городской</t>
  </si>
  <si>
    <t>Приложение 16</t>
  </si>
  <si>
    <t xml:space="preserve">расходы на обеспечение образовательного процесса </t>
  </si>
  <si>
    <t xml:space="preserve">заработная плата с начислениями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</si>
  <si>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</si>
  <si>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04 19623</t>
  </si>
  <si>
    <t>муниципального образования город Торжок  по разделам и подразделам классификации</t>
  </si>
  <si>
    <t xml:space="preserve"> расходов бюджета на 2014 год и на плановый период 2015 и 2016 годов</t>
  </si>
  <si>
    <t>0105</t>
  </si>
  <si>
    <t>Судебная система</t>
  </si>
  <si>
    <t>Другие вопросы в области физической культуры и спорта</t>
  </si>
  <si>
    <t>Всего:</t>
  </si>
  <si>
    <t>0800000</t>
  </si>
  <si>
    <t>Обеспечивающая подпрограмма</t>
  </si>
  <si>
    <t>0890000</t>
  </si>
  <si>
    <t>08 99110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</si>
  <si>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</si>
  <si>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Распределение бюджетных ассигнований бюджета муниципального образования город Торжок по разделам и подразделам, целевым статьям и группам видов расходов классификации расходов бюджета на 2014 год и на плановый период 2015 и 2016 годов</t>
  </si>
  <si>
    <t>0899130</t>
  </si>
  <si>
    <t>0897502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</si>
  <si>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</si>
  <si>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</si>
  <si>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</si>
  <si>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 xml:space="preserve">Расходы, не включенные в муниципальные программы </t>
  </si>
  <si>
    <t>Расходы на обеспечение деятельности и иные расходы представительного органа муниципального образования город Торжок</t>
  </si>
  <si>
    <t>Председатель  Торжокской городской Думы</t>
  </si>
  <si>
    <t>Центральный аппарат органов, не включенных в муниципальные  программы муниципального образования город Торжок</t>
  </si>
  <si>
    <t>Депутаты Торжокской городской Думы</t>
  </si>
  <si>
    <t>Подпрограмма "Создание условий для эффективного функционирования исполнительных органов местного самоуправления муниципального образования город Торжок</t>
  </si>
  <si>
    <t>0810000</t>
  </si>
  <si>
    <t>0815120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</si>
  <si>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</si>
  <si>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Торжок  «Управление муниципальными финансами» на  2014 - 2019 годы</t>
  </si>
  <si>
    <t>1000000</t>
  </si>
  <si>
    <t>1090000</t>
  </si>
  <si>
    <t>1</t>
  </si>
  <si>
    <t>2014 год</t>
  </si>
  <si>
    <t>008</t>
  </si>
  <si>
    <t>0501</t>
  </si>
  <si>
    <t>Жилищное хозяйство</t>
  </si>
  <si>
    <t>0409</t>
  </si>
  <si>
    <t xml:space="preserve">Дорожное хозяйство (дорожные фонды)          </t>
  </si>
  <si>
    <t>Кредиты кредитных организаций в валюте Российской Федерации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</si>
  <si>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</si>
  <si>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</si>
  <si>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</si>
  <si>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</si>
  <si>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</si>
  <si>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</si>
  <si>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</si>
  <si>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Общее образование</t>
  </si>
  <si>
    <t>Телевидение и радиовещание</t>
  </si>
  <si>
    <t xml:space="preserve">Распределение бюджетных ассигнований  бюджета </t>
  </si>
  <si>
    <t>Другие вопросы в области образования</t>
  </si>
  <si>
    <t>Культура</t>
  </si>
  <si>
    <t xml:space="preserve">к решению Торжокской городской </t>
  </si>
  <si>
    <t>к решению Торжокской городской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</si>
  <si>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</si>
  <si>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</si>
  <si>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</si>
  <si>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</si>
  <si>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</si>
  <si>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</si>
  <si>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</si>
  <si>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</si>
  <si>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</si>
  <si>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Источники  финансирования  дефицита  бюджета</t>
  </si>
  <si>
    <t>Код</t>
  </si>
  <si>
    <t>000 01 03 00 00 00 0000 000</t>
  </si>
  <si>
    <t>Бюджетные кредиты от других бюджетов бюджетной системы Российской Федерации</t>
  </si>
  <si>
    <t>000 01 03 00 00 00 0000 800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</si>
  <si>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</si>
  <si>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000 01 03 00 00 04 0000 810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</si>
  <si>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</si>
  <si>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</si>
  <si>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</si>
  <si>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</si>
  <si>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</si>
  <si>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</si>
  <si>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</si>
  <si>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</si>
  <si>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</si>
  <si>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</si>
  <si>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</si>
  <si>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</si>
  <si>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</si>
  <si>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</si>
  <si>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</si>
  <si>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</si>
  <si>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</si>
  <si>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</si>
  <si>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</si>
  <si>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</si>
  <si>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</si>
  <si>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</si>
  <si>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</si>
  <si>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</si>
  <si>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</si>
  <si>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</si>
  <si>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</si>
  <si>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</si>
  <si>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</si>
  <si>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</si>
  <si>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</si>
  <si>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</si>
  <si>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</si>
  <si>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</si>
  <si>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</si>
  <si>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</si>
  <si>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</si>
  <si>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</si>
  <si>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</si>
  <si>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</si>
  <si>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</si>
  <si>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</si>
  <si>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</si>
  <si>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</si>
  <si>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</si>
  <si>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</si>
  <si>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</si>
  <si>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</si>
  <si>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</si>
  <si>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</si>
  <si>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</si>
  <si>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</si>
  <si>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</si>
  <si>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</si>
  <si>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</si>
  <si>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</si>
  <si>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</si>
  <si>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</si>
  <si>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Сумма, (тыс. руб.)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</si>
  <si>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</si>
  <si>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</si>
  <si>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</si>
  <si>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</si>
  <si>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</si>
  <si>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1300</t>
  </si>
  <si>
    <t>Обслуживание государственного внутреннего и муниципального долга</t>
  </si>
  <si>
    <t>1201</t>
  </si>
  <si>
    <t>Управление финансов администрации муниципального образования город Торжок</t>
  </si>
  <si>
    <t>1204</t>
  </si>
  <si>
    <t>Другие вопросы в области средств массовой информации</t>
  </si>
  <si>
    <t/>
  </si>
  <si>
    <t>2015 год</t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</si>
  <si>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</si>
  <si>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</si>
  <si>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</si>
  <si>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</si>
  <si>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</si>
  <si>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</si>
  <si>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</si>
  <si>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</si>
  <si>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</si>
  <si>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</si>
  <si>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</si>
  <si>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</si>
  <si>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</si>
  <si>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</si>
  <si>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</si>
  <si>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</si>
  <si>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</si>
  <si>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</si>
  <si>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</si>
  <si>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</si>
  <si>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>000 01 02 00 00 00 0000 000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</si>
  <si>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</si>
  <si>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</si>
  <si>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</si>
  <si>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000 01 02 00 00 00 0000 800</t>
  </si>
  <si>
    <t>Наименование публичного 
нормативного обязательства</t>
  </si>
  <si>
    <t>Реквизиты нормативного правового акта</t>
  </si>
  <si>
    <t>Код расходов по БК</t>
  </si>
  <si>
    <t>вид</t>
  </si>
  <si>
    <t>дата</t>
  </si>
  <si>
    <t>номер</t>
  </si>
  <si>
    <t>наименование</t>
  </si>
  <si>
    <t>ЦСР</t>
  </si>
  <si>
    <t>ВР</t>
  </si>
  <si>
    <t>на 2014
год</t>
  </si>
  <si>
    <t>на 2015
год</t>
  </si>
  <si>
    <t>Меры социальной поддержки для лиц, удостоенных  звания "Почетный гражданин города Торжка"</t>
  </si>
  <si>
    <t xml:space="preserve"> "О Положении о  порядке назначения и выплаты 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Торжок"</t>
  </si>
  <si>
    <t>Решение Торжокской городской Думы</t>
  </si>
  <si>
    <t>О внесении изменений в Положение о звании Почетный гражданин города Торжка"</t>
  </si>
  <si>
    <t>Объем 
бюджетных ассигнований                                    (тыс. руб.)</t>
  </si>
  <si>
    <t>Погашение бюджетом городского  округа  кредитов от 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</si>
  <si>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</si>
  <si>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</si>
  <si>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>Итого:</t>
  </si>
  <si>
    <t xml:space="preserve">Культура,  кинематография </t>
  </si>
  <si>
    <t>администрация муниципального образования город Торжок</t>
  </si>
  <si>
    <t>муниципального образования город Торжок на 2014 год и на плановый период 2015 и 2016 годов</t>
  </si>
  <si>
    <t>2016 год</t>
  </si>
  <si>
    <t>плановый период</t>
  </si>
  <si>
    <t>Погашение кредитов, предоставленных кредитными организациями в валюте Российской Федерации</t>
  </si>
  <si>
    <t>Погашение  бюджетом городского  округа  кредитов от  кредитных организаций в валюте Российской Федерации</t>
  </si>
  <si>
    <t>000 01 03 00 00 00 0000 700</t>
  </si>
  <si>
    <t>000 01 03 00 00 04 0000 710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</si>
  <si>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</si>
  <si>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Полученные кредиты от других бюджетов бюджетной системы Российской Федерации бюджетом городского округа в валюте Российской Федерации</t>
  </si>
  <si>
    <t>Изменение остатков средств на счетах  по учету средств бюджета</t>
  </si>
  <si>
    <t>Муниципальная программа муниципального образования город Торжок  «Развитие образования  города Торжка» на 2014  - 2019 годы</t>
  </si>
  <si>
    <t>Подпрограмма "Модернизация дошкольного и общего образования, как института социального развития"</t>
  </si>
  <si>
    <t>0100000</t>
  </si>
  <si>
    <t>0110000</t>
  </si>
  <si>
    <t>0112101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</si>
  <si>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</si>
  <si>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0117601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</si>
  <si>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</si>
  <si>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</si>
  <si>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 xml:space="preserve">Проведение ремонта зданий и помещений  муниципальных бюджетных дошкольных образовательных учреждений </t>
  </si>
  <si>
    <t xml:space="preserve">Подготовка к новому учебному году муниципальных бюджетных дошкольных образовательных учреждений </t>
  </si>
  <si>
    <t>0112102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</si>
  <si>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</si>
  <si>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0112103</t>
  </si>
  <si>
    <t>Предоставление дополнительного образования   детям в муниципальных бюджетных образовательных учреждениях</t>
  </si>
  <si>
    <t>0112104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</si>
  <si>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</si>
  <si>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 xml:space="preserve">Проведение ремонта зданий и помещений  муниципальных бюджетных общеобразовательных учреждений </t>
  </si>
  <si>
    <t>01 12205</t>
  </si>
  <si>
    <t xml:space="preserve">Подготовка к новому учебному году муниципальных бюджетных общеобразовательных  учреждений 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</si>
  <si>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</si>
  <si>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</si>
  <si>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0112207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</si>
  <si>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</si>
  <si>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0190000</t>
  </si>
  <si>
    <t>0199120</t>
  </si>
  <si>
    <t>0199001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</si>
  <si>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</si>
  <si>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0199002</t>
  </si>
  <si>
    <t xml:space="preserve">Думы  от 19.12.2013  № 216 </t>
  </si>
  <si>
    <t xml:space="preserve"> Думы от  19.12.2013 № 216</t>
  </si>
  <si>
    <t xml:space="preserve">Думы  от 19.12.2013 № 216 </t>
  </si>
  <si>
    <t>Думы  от 19.12.2013 № 216</t>
  </si>
  <si>
    <t>Думы  от  19.12.2013 № 216</t>
  </si>
  <si>
    <t>Думы   от  19.12.2013 № 216</t>
  </si>
  <si>
    <t xml:space="preserve">Думы от 19.12.2013 № 216 </t>
  </si>
  <si>
    <t>Думы от 19.12.2013 № 216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</si>
  <si>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муниципальных общеобразовательных учреждениях города</t>
  </si>
  <si>
    <t>1004</t>
  </si>
  <si>
    <t>Охрана семьи и детства</t>
  </si>
  <si>
    <t>0117501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</si>
  <si>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</si>
  <si>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0117602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</si>
  <si>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</si>
  <si>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</si>
  <si>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</si>
  <si>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9922000</t>
  </si>
  <si>
    <t>Резервный фонд администрации муниципального образования город Торжок</t>
  </si>
  <si>
    <t>Средства на реализацию мероприятий по обращениям, поступающим к депутатам Торжокской городской Думы</t>
  </si>
  <si>
    <t>1301</t>
  </si>
  <si>
    <t>Подпрограмма "Обеспечение сбалансированности и финансовой устойчивости бюджета муниципального образования город Торжок"</t>
  </si>
  <si>
    <t>1020000</t>
  </si>
  <si>
    <t>1021001</t>
  </si>
  <si>
    <t>Обслуживание муниципального долга</t>
  </si>
  <si>
    <t>Обслуживание государственного (муниципального) долга</t>
  </si>
  <si>
    <t>08</t>
  </si>
  <si>
    <t>0120000</t>
  </si>
  <si>
    <t>Подпрограмма  "Создание условий для вовлечения молодежи города Торжка в общественно-политическую, социально-экономическую  и культурную жизнь общества"</t>
  </si>
  <si>
    <t>0121001</t>
  </si>
  <si>
    <t>Поддержка способной инициативной и талантливой молодежи</t>
  </si>
  <si>
    <t>0121002</t>
  </si>
  <si>
    <t>Проведение смотра-конкурса на лучшее студенческое общежитие города Торжка</t>
  </si>
  <si>
    <t>0121003</t>
  </si>
  <si>
    <t>Участие в региональных мероприятиях в сфере молодежной политики</t>
  </si>
  <si>
    <t>Предоставление услуг в сфере социальной помощи молодежи</t>
  </si>
  <si>
    <t xml:space="preserve">Организация трудовых отрядов несовершеннолетних в возрасте от 14 до 18 лет в свободное от учебы время </t>
  </si>
  <si>
    <t>Проведение городского молодежного туристического слета</t>
  </si>
  <si>
    <t>Содействие в материально-техническом оснащении и ремонте подростковых клубов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</si>
  <si>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</si>
  <si>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0122101</t>
  </si>
  <si>
    <t>0122201</t>
  </si>
  <si>
    <t>0122202</t>
  </si>
  <si>
    <t>0122203</t>
  </si>
  <si>
    <t>0122204</t>
  </si>
  <si>
    <t>Муниципальная программа муниципального образования город Торжок «Развитие физической культуры и спорта города Торжка» на  2014  - 2019 годы</t>
  </si>
  <si>
    <t>0300000</t>
  </si>
  <si>
    <t>Подпрограмма "Массовая физкультурно-оздоровительная и спортивная работа"</t>
  </si>
  <si>
    <t>0310000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</si>
  <si>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</si>
  <si>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0312102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</si>
  <si>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</si>
  <si>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</si>
  <si>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</si>
  <si>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</si>
  <si>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0311001</t>
  </si>
  <si>
    <t>0312101</t>
  </si>
  <si>
    <t>0312202</t>
  </si>
  <si>
    <t>1105</t>
  </si>
  <si>
    <t>0390000</t>
  </si>
  <si>
    <t>0399120</t>
  </si>
  <si>
    <t>05</t>
  </si>
  <si>
    <t>0900000</t>
  </si>
  <si>
    <t>Муниципальная программа муниципального образования город Торжок  «Управление имуществом и земельными ресурсами муниципального образования» на  2014 - 2019 годы</t>
  </si>
  <si>
    <t>0910000</t>
  </si>
  <si>
    <t>Подпрограмма "Управление муниципальным имуществом и земельными ресурсами муниципального образования город Торжок"</t>
  </si>
  <si>
    <t>0911010</t>
  </si>
  <si>
    <t>Содержание имущества казны муниципального образования город Торжок</t>
  </si>
  <si>
    <t>0911020</t>
  </si>
  <si>
    <t>Оценка недвижимости, признание прав и регулирование отношений по  муниципальной собственности</t>
  </si>
  <si>
    <t>Исполнение судебных актов</t>
  </si>
  <si>
    <t>0911030</t>
  </si>
  <si>
    <t>0990000</t>
  </si>
  <si>
    <t>0999120</t>
  </si>
  <si>
    <t>Формирование земельных участков, находящихся в ведении муниципального образования город Торжок</t>
  </si>
  <si>
    <t>0911040</t>
  </si>
  <si>
    <t>Муниципальная программа муниципального образования город Торжок  «Обеспечение доступным жильем населения города Торжка и развитие жилищного строительства»  на  2014  - 2019 годы</t>
  </si>
  <si>
    <t>Подпрограмма "Обеспечение жильем детей-сирот и детей, оставшихся без попечения родителей"</t>
  </si>
  <si>
    <t>0400000</t>
  </si>
  <si>
    <t>0430000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</si>
  <si>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</si>
  <si>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0435082</t>
  </si>
  <si>
    <t>0200000</t>
  </si>
  <si>
    <t>Муниципальная программа муниципального образования город Торжок «Развитие культуры города Торжка» на  2014  - 2019 годы</t>
  </si>
  <si>
    <t>0210000</t>
  </si>
  <si>
    <t>Подпрограмма "Сохранение и развитие культурного потенциала муниципального образования город Торжок"</t>
  </si>
  <si>
    <t>Информационное обеспечение развития сферы культуры в городе Торжке</t>
  </si>
  <si>
    <t>Участие в международных, всероссийских, региональных мероприятиях</t>
  </si>
  <si>
    <t>Организация и проведение культурно-массовых  праздничных мероприятий в городе Торжке</t>
  </si>
  <si>
    <t>0211001</t>
  </si>
  <si>
    <t>0211002</t>
  </si>
  <si>
    <t>0211003</t>
  </si>
  <si>
    <t>0211004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</si>
  <si>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</si>
  <si>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</si>
  <si>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0212101</t>
  </si>
  <si>
    <t>Проведение городских культурно-массовых   мероприятий бюджетным учреждением в сфере  предоставления услуг дополнительного образования детей в области культуры</t>
  </si>
  <si>
    <t>0212203</t>
  </si>
  <si>
    <t>0212310</t>
  </si>
  <si>
    <t xml:space="preserve">Организация библиотечного обслуживания населения </t>
  </si>
  <si>
    <t>Расходы на финансовое обеспечение деятельности отделов Управления образования администрации города Торжка Тверской области</t>
  </si>
  <si>
    <t>Подпрограмма "Повышение привлекательности города Торжка как культурно-исторического центра"</t>
  </si>
  <si>
    <t>Создание памятника Преподобному Ефрему Новоторжскому на территории города Торжка, включая подготовку проектно-сметной документации, приобретение, установку памятника на благоустроенной территории</t>
  </si>
  <si>
    <t>0220000</t>
  </si>
  <si>
    <t>0226001</t>
  </si>
  <si>
    <t>Капитальные вложения в объекты недвижимого имущества государственной (муниципальной) собственности</t>
  </si>
  <si>
    <t>0860000</t>
  </si>
  <si>
    <t>Подпрограмма "Социальная поддержка населения города Торжка"</t>
  </si>
  <si>
    <t>0868001</t>
  </si>
  <si>
    <t>Оказание адресной социальной помощи гражданам города Торжка, находящимся в трудной жизненной ситуации</t>
  </si>
  <si>
    <t>0861001</t>
  </si>
  <si>
    <t>Оказание единовременной материальной помощи социально-уязвимым категориям населения - пенсионерам</t>
  </si>
  <si>
    <t>0861002</t>
  </si>
  <si>
    <t>Предоставление проездных билетов на проезд  в городском общественном транспорте отдельным категориям медицинских работников</t>
  </si>
  <si>
    <t>Оказание поддержки гражданам, страдающим социально значимыми заболеваниями</t>
  </si>
  <si>
    <t>0861003</t>
  </si>
  <si>
    <t>0861004</t>
  </si>
  <si>
    <t>0868002</t>
  </si>
  <si>
    <t>Обеспечение мер социальной поддержки для лиц, удостоенных  звания "Почетный гражданин города Торжка"</t>
  </si>
  <si>
    <t>0850000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</si>
  <si>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</si>
  <si>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Информирование населения города Торжка о деятельности органов местного самоуправления, основных направлениях социально-экономического развития города</t>
  </si>
  <si>
    <t>0851001</t>
  </si>
  <si>
    <t>0854001</t>
  </si>
  <si>
    <t>Субсидии юридическим лицам, оказывающим услуги в сфере средств массовой информации</t>
  </si>
  <si>
    <t>0854002</t>
  </si>
  <si>
    <t>Содействие социально ориентированным  некоммерческим организациям в реализации ими целевых социальных проектов</t>
  </si>
  <si>
    <t>Проведение конкурсов по итогам года "Лучший по профессии" и "Новотор года"</t>
  </si>
  <si>
    <t>0851002</t>
  </si>
  <si>
    <t>0811001</t>
  </si>
  <si>
    <t>Организационное обеспечение проведения мероприятий с участием Главы города</t>
  </si>
  <si>
    <t>0811002</t>
  </si>
  <si>
    <t xml:space="preserve">Разработка проекта правил землепользования и застройки территории городского округа город Торжок Тверской области </t>
  </si>
  <si>
    <t>0820000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</si>
  <si>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</si>
  <si>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</si>
  <si>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0821001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</si>
  <si>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</si>
  <si>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0821002</t>
  </si>
  <si>
    <t>0830000</t>
  </si>
  <si>
    <t>Подпрограмма "Повышение правопорядка и общественной безопасности в городе Торжке"</t>
  </si>
  <si>
    <t>0831001</t>
  </si>
  <si>
    <t>Поощрение народных дружин за активное участие в охране общественного порядка"</t>
  </si>
  <si>
    <t>0840000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</si>
  <si>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</si>
  <si>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</si>
  <si>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0842101</t>
  </si>
  <si>
    <t>0600000</t>
  </si>
  <si>
    <t>Муниципальная программа муниципального образования город Торжок  «Дорожное хозяйство   и общественный транспорт    города Торжка на 2014 -2019 годы"</t>
  </si>
  <si>
    <t>0610000</t>
  </si>
  <si>
    <t>Подпрограмма "Сохранение и улучшение транспортно-эксплуатационного состояния улично-дорожной сети города Торжка"</t>
  </si>
  <si>
    <t>0611001</t>
  </si>
  <si>
    <t xml:space="preserve"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 </t>
  </si>
  <si>
    <t>0700000</t>
  </si>
  <si>
    <t>Муниципальная программа муниципального образования город Торжок «Развитие малого  и среднего  предпринимательства в городе Торжке» на 2014 -2019 годы</t>
  </si>
  <si>
    <t>Подпрограмма "Содействие развитию субъектов малого и среднего предпринимательства в городе Торжке"</t>
  </si>
  <si>
    <t>0710000</t>
  </si>
  <si>
    <t>Содействие развитию Делового информационно-образовательного центра города Торжка</t>
  </si>
  <si>
    <t>0711001</t>
  </si>
  <si>
    <t>Организация и проведение ежегодного смотра-конкурса "Лучшее новогоднее оформление предприятий потребительского рынка"</t>
  </si>
  <si>
    <t>0711002</t>
  </si>
  <si>
    <t>0720000</t>
  </si>
  <si>
    <t>Подпрограмма "Развитие туристской привлекательности города Торжка"</t>
  </si>
  <si>
    <t>0721001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</si>
  <si>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</si>
  <si>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</si>
  <si>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Информирование российских и зарубежных граждан о туристских возможностях Торжка</t>
  </si>
  <si>
    <t>0721002</t>
  </si>
  <si>
    <t>0721003</t>
  </si>
  <si>
    <t>Организация предпрофильной подготовки по основам предпринимательства и малого бизнеса среди молодежи города Торжка и информационно-пропагандистической  деятельности, направленной на решение проблемных вопросов  предпринимательства в сфере предоставления социальной помощи молодежи</t>
  </si>
  <si>
    <t>0712201</t>
  </si>
  <si>
    <t>Подпрограмма "Содействие в обеспечении жильем молодых семей"</t>
  </si>
  <si>
    <t>0420000</t>
  </si>
  <si>
    <t>0421001</t>
  </si>
  <si>
    <t>Предоставление социальных выплат молодым семьям на улучшение жилищных условий</t>
  </si>
  <si>
    <t>Муниципальная программа муниципального образования город Торжок  «Жилищно-коммунальное хозяйство города Торжка на  2014  - 2019 годы"</t>
  </si>
  <si>
    <t>Подпрограмма "Улучшение жилищных условий граждан города Торжка, проживающих в домах, признанных аварийными, за счет нового строительства"</t>
  </si>
  <si>
    <t>Участие в долевом строительстве многоквартирных домов с количеством этажей не более трех с целью переселения граждан из аварийного жилищного фонда</t>
  </si>
  <si>
    <t>0410000</t>
  </si>
  <si>
    <t>0500000</t>
  </si>
  <si>
    <t>0520000</t>
  </si>
  <si>
    <t>Подпрограмма "Повышение надежности и эффективности функционирования объектов коммунального хозяйства города Торжка"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</si>
</sst>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"/>
    <numFmt numFmtId="173" formatCode="0000000"/>
    <numFmt numFmtId="174" formatCode="000"/>
    <numFmt numFmtId="175" formatCode="_-* #,##0.0_р_._-;\-* #,##0.0_р_._-;_-* &quot;-&quot;??_р_._-;_-@_-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2"/>
      <color indexed="8"/>
      <name val="Times New Roman"/>
      <family val="0"/>
    </font>
    <font>
      <b/>
      <sz val="10.95"/>
      <color indexed="8"/>
      <name val="Times New Roman"/>
      <family val="1"/>
    </font>
    <font>
      <sz val="10.9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5" fillId="0" borderId="0">
      <alignment horizontal="justify" vertical="top" wrapText="1"/>
      <protection/>
    </xf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56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66" fontId="4" fillId="0" borderId="0" xfId="0" applyNumberFormat="1" applyFont="1" applyFill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5" fontId="4" fillId="0" borderId="10" xfId="62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top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/>
      <protection locked="0"/>
    </xf>
    <xf numFmtId="16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3" fillId="0" borderId="10" xfId="53" applyFont="1" applyFill="1" applyBorder="1" applyAlignment="1">
      <alignment horizontal="left" vertical="center" wrapText="1"/>
      <protection/>
    </xf>
    <xf numFmtId="166" fontId="13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wrapText="1"/>
    </xf>
    <xf numFmtId="0" fontId="13" fillId="0" borderId="10" xfId="53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166" fontId="14" fillId="0" borderId="10" xfId="53" applyNumberFormat="1" applyFont="1" applyFill="1" applyBorder="1" applyAlignment="1">
      <alignment horizontal="center" vertical="center" wrapText="1"/>
      <protection/>
    </xf>
    <xf numFmtId="166" fontId="15" fillId="0" borderId="10" xfId="53" applyNumberFormat="1" applyFont="1" applyFill="1" applyBorder="1" applyAlignment="1">
      <alignment horizontal="center" vertical="center" wrapText="1"/>
      <protection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4" fillId="0" borderId="0" xfId="54" applyFont="1">
      <alignment horizontal="justify" vertical="top" wrapText="1"/>
      <protection/>
    </xf>
    <xf numFmtId="0" fontId="4" fillId="0" borderId="10" xfId="54" applyFont="1" applyBorder="1" applyAlignment="1">
      <alignment horizontal="left" vertical="center" wrapText="1" indent="1"/>
      <protection/>
    </xf>
    <xf numFmtId="166" fontId="4" fillId="0" borderId="10" xfId="54" applyNumberFormat="1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41" fontId="4" fillId="0" borderId="0" xfId="63" applyFont="1" applyAlignment="1">
      <alignment vertical="top" wrapText="1"/>
    </xf>
    <xf numFmtId="0" fontId="4" fillId="0" borderId="0" xfId="54" applyFont="1" applyAlignment="1">
      <alignment vertical="top" wrapText="1"/>
      <protection/>
    </xf>
    <xf numFmtId="0" fontId="4" fillId="0" borderId="0" xfId="54" applyFont="1" applyAlignment="1">
      <alignment horizontal="left" vertical="top" wrapText="1" indent="1"/>
      <protection/>
    </xf>
    <xf numFmtId="0" fontId="4" fillId="0" borderId="0" xfId="54" applyFont="1" applyAlignment="1">
      <alignment vertical="top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left" vertical="center" wrapText="1" indent="1"/>
      <protection/>
    </xf>
    <xf numFmtId="166" fontId="5" fillId="0" borderId="10" xfId="54" applyNumberFormat="1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 vertical="top" wrapText="1"/>
      <protection/>
    </xf>
    <xf numFmtId="0" fontId="4" fillId="0" borderId="0" xfId="0" applyFont="1" applyAlignment="1">
      <alignment horizontal="justify"/>
    </xf>
    <xf numFmtId="0" fontId="4" fillId="0" borderId="10" xfId="54" applyFont="1" applyBorder="1" applyAlignment="1">
      <alignment horizontal="left" vertical="top" wrapText="1"/>
      <protection/>
    </xf>
    <xf numFmtId="0" fontId="5" fillId="0" borderId="10" xfId="54" applyFont="1" applyBorder="1" applyAlignment="1">
      <alignment horizontal="left" vertical="top" wrapText="1" indent="1"/>
      <protection/>
    </xf>
    <xf numFmtId="166" fontId="5" fillId="0" borderId="10" xfId="54" applyNumberFormat="1" applyFont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66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66" fontId="4" fillId="0" borderId="16" xfId="0" applyNumberFormat="1" applyFont="1" applyFill="1" applyBorder="1" applyAlignment="1">
      <alignment horizontal="center" vertical="center" wrapText="1"/>
    </xf>
    <xf numFmtId="166" fontId="4" fillId="0" borderId="23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right"/>
    </xf>
    <xf numFmtId="166" fontId="4" fillId="0" borderId="16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54" applyFont="1" applyAlignment="1">
      <alignment horizontal="right" vertical="top" wrapText="1"/>
      <protection/>
    </xf>
    <xf numFmtId="41" fontId="4" fillId="0" borderId="0" xfId="63" applyFont="1" applyAlignment="1">
      <alignment horizontal="right" vertical="top" wrapText="1"/>
    </xf>
    <xf numFmtId="0" fontId="5" fillId="0" borderId="0" xfId="54" applyFont="1" applyAlignment="1">
      <alignment horizontal="center" vertical="top" wrapText="1"/>
      <protection/>
    </xf>
    <xf numFmtId="0" fontId="4" fillId="0" borderId="0" xfId="54" applyFont="1" applyAlignment="1">
      <alignment horizontal="left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54" applyFont="1" applyAlignment="1">
      <alignment horizontal="center" vertical="top" wrapText="1"/>
      <protection/>
    </xf>
    <xf numFmtId="0" fontId="4" fillId="0" borderId="0" xfId="54" applyFont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 № (общее образ) " xfId="53"/>
    <cellStyle name="Обычный_приложение_Программа госзаимствований 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E7" sqref="E7:F7"/>
    </sheetView>
  </sheetViews>
  <sheetFormatPr defaultColWidth="9.00390625" defaultRowHeight="12.75"/>
  <cols>
    <col min="1" max="1" width="30.625" style="2" customWidth="1"/>
    <col min="2" max="2" width="51.00390625" style="2" customWidth="1"/>
    <col min="3" max="3" width="13.25390625" style="25" customWidth="1"/>
    <col min="4" max="4" width="13.625" style="2" customWidth="1"/>
    <col min="5" max="5" width="12.375" style="2" customWidth="1"/>
    <col min="6" max="16384" width="9.125" style="2" customWidth="1"/>
  </cols>
  <sheetData>
    <row r="1" spans="1:5" ht="16.5">
      <c r="A1" s="212" t="s">
        <v>377</v>
      </c>
      <c r="B1" s="212"/>
      <c r="C1" s="212"/>
      <c r="D1" s="212"/>
      <c r="E1" s="212"/>
    </row>
    <row r="2" spans="1:5" ht="16.5">
      <c r="A2" s="212" t="s">
        <v>367</v>
      </c>
      <c r="B2" s="212"/>
      <c r="C2" s="212"/>
      <c r="D2" s="212"/>
      <c r="E2" s="212"/>
    </row>
    <row r="3" spans="1:5" ht="16.5">
      <c r="A3" s="212" t="s">
        <v>543</v>
      </c>
      <c r="B3" s="212"/>
      <c r="C3" s="212"/>
      <c r="D3" s="212"/>
      <c r="E3" s="212"/>
    </row>
    <row r="5" spans="1:5" ht="16.5">
      <c r="A5" s="213" t="s">
        <v>378</v>
      </c>
      <c r="B5" s="213"/>
      <c r="C5" s="213"/>
      <c r="D5" s="213"/>
      <c r="E5" s="213"/>
    </row>
    <row r="6" spans="1:5" ht="16.5">
      <c r="A6" s="213" t="s">
        <v>504</v>
      </c>
      <c r="B6" s="213"/>
      <c r="C6" s="213"/>
      <c r="D6" s="213"/>
      <c r="E6" s="213"/>
    </row>
    <row r="8" spans="1:5" ht="16.5">
      <c r="A8" s="215" t="s">
        <v>379</v>
      </c>
      <c r="B8" s="218" t="s">
        <v>374</v>
      </c>
      <c r="C8" s="223" t="s">
        <v>443</v>
      </c>
      <c r="D8" s="224"/>
      <c r="E8" s="225"/>
    </row>
    <row r="9" spans="1:5" ht="16.5">
      <c r="A9" s="216"/>
      <c r="B9" s="219"/>
      <c r="C9" s="218" t="s">
        <v>348</v>
      </c>
      <c r="D9" s="221" t="s">
        <v>506</v>
      </c>
      <c r="E9" s="222"/>
    </row>
    <row r="10" spans="1:5" ht="16.5">
      <c r="A10" s="217"/>
      <c r="B10" s="220"/>
      <c r="C10" s="220"/>
      <c r="D10" s="27" t="s">
        <v>456</v>
      </c>
      <c r="E10" s="27" t="s">
        <v>505</v>
      </c>
    </row>
    <row r="11" spans="1:5" ht="16.5">
      <c r="A11" s="53" t="s">
        <v>347</v>
      </c>
      <c r="B11" s="54">
        <v>2</v>
      </c>
      <c r="C11" s="54">
        <v>3</v>
      </c>
      <c r="D11" s="37">
        <v>4</v>
      </c>
      <c r="E11" s="37">
        <v>5</v>
      </c>
    </row>
    <row r="12" spans="1:5" ht="33">
      <c r="A12" s="18" t="s">
        <v>477</v>
      </c>
      <c r="B12" s="19" t="s">
        <v>354</v>
      </c>
      <c r="C12" s="56">
        <f>C13+C15</f>
        <v>2000</v>
      </c>
      <c r="D12" s="56">
        <f>D13+D15</f>
        <v>13000</v>
      </c>
      <c r="E12" s="56">
        <f>E13+E15</f>
        <v>-3000</v>
      </c>
    </row>
    <row r="13" spans="1:5" ht="33">
      <c r="A13" s="20" t="s">
        <v>478</v>
      </c>
      <c r="B13" s="21" t="s">
        <v>479</v>
      </c>
      <c r="C13" s="57">
        <f>C14</f>
        <v>2000</v>
      </c>
      <c r="D13" s="57">
        <f>D14</f>
        <v>15000</v>
      </c>
      <c r="E13" s="57">
        <f>E14</f>
        <v>5000</v>
      </c>
    </row>
    <row r="14" spans="1:5" ht="49.5">
      <c r="A14" s="20" t="s">
        <v>480</v>
      </c>
      <c r="B14" s="11" t="s">
        <v>499</v>
      </c>
      <c r="C14" s="57">
        <v>2000</v>
      </c>
      <c r="D14" s="57">
        <v>15000</v>
      </c>
      <c r="E14" s="57">
        <v>5000</v>
      </c>
    </row>
    <row r="15" spans="1:5" ht="49.5">
      <c r="A15" s="20" t="s">
        <v>481</v>
      </c>
      <c r="B15" s="11" t="s">
        <v>507</v>
      </c>
      <c r="C15" s="57">
        <f>C16</f>
        <v>0</v>
      </c>
      <c r="D15" s="57">
        <f>D16</f>
        <v>-2000</v>
      </c>
      <c r="E15" s="57">
        <f>E16</f>
        <v>-8000</v>
      </c>
    </row>
    <row r="16" spans="1:5" ht="49.5">
      <c r="A16" s="20" t="s">
        <v>500</v>
      </c>
      <c r="B16" s="11" t="s">
        <v>508</v>
      </c>
      <c r="C16" s="57">
        <v>0</v>
      </c>
      <c r="D16" s="57">
        <v>-2000</v>
      </c>
      <c r="E16" s="57">
        <v>-8000</v>
      </c>
    </row>
    <row r="17" spans="1:5" ht="49.5">
      <c r="A17" s="18" t="s">
        <v>380</v>
      </c>
      <c r="B17" s="19" t="s">
        <v>381</v>
      </c>
      <c r="C17" s="56">
        <f>C20+C18</f>
        <v>4000</v>
      </c>
      <c r="D17" s="56">
        <f>D20+D18</f>
        <v>-6000</v>
      </c>
      <c r="E17" s="56">
        <f>E20+E18</f>
        <v>-10000</v>
      </c>
    </row>
    <row r="18" spans="1:5" ht="49.5">
      <c r="A18" s="20" t="s">
        <v>509</v>
      </c>
      <c r="B18" s="21" t="s">
        <v>511</v>
      </c>
      <c r="C18" s="57">
        <f>C19</f>
        <v>16000</v>
      </c>
      <c r="D18" s="57">
        <f>D19</f>
        <v>0</v>
      </c>
      <c r="E18" s="57">
        <f>E19</f>
        <v>0</v>
      </c>
    </row>
    <row r="19" spans="1:5" ht="66">
      <c r="A19" s="20" t="s">
        <v>510</v>
      </c>
      <c r="B19" s="21" t="s">
        <v>512</v>
      </c>
      <c r="C19" s="57">
        <v>16000</v>
      </c>
      <c r="D19" s="57">
        <v>0</v>
      </c>
      <c r="E19" s="57">
        <v>0</v>
      </c>
    </row>
    <row r="20" spans="1:5" ht="66">
      <c r="A20" s="20" t="s">
        <v>382</v>
      </c>
      <c r="B20" s="21" t="s">
        <v>383</v>
      </c>
      <c r="C20" s="57">
        <f>C21</f>
        <v>-12000</v>
      </c>
      <c r="D20" s="57">
        <f>D21</f>
        <v>-6000</v>
      </c>
      <c r="E20" s="57">
        <f>E21</f>
        <v>-10000</v>
      </c>
    </row>
    <row r="21" spans="1:5" ht="66">
      <c r="A21" s="20" t="s">
        <v>384</v>
      </c>
      <c r="B21" s="21" t="s">
        <v>498</v>
      </c>
      <c r="C21" s="57">
        <v>-12000</v>
      </c>
      <c r="D21" s="57">
        <v>-6000</v>
      </c>
      <c r="E21" s="57">
        <v>-10000</v>
      </c>
    </row>
    <row r="22" spans="1:5" ht="33">
      <c r="A22" s="18" t="s">
        <v>385</v>
      </c>
      <c r="B22" s="19" t="s">
        <v>513</v>
      </c>
      <c r="C22" s="56">
        <f>C23+C26</f>
        <v>0</v>
      </c>
      <c r="D22" s="56">
        <f>D23+D26</f>
        <v>0</v>
      </c>
      <c r="E22" s="56">
        <f>E23+E26</f>
        <v>0</v>
      </c>
    </row>
    <row r="23" spans="1:5" ht="16.5">
      <c r="A23" s="20" t="s">
        <v>386</v>
      </c>
      <c r="B23" s="21" t="s">
        <v>387</v>
      </c>
      <c r="C23" s="57">
        <f aca="true" t="shared" si="0" ref="C23:E24">C24</f>
        <v>-635044.1</v>
      </c>
      <c r="D23" s="57">
        <f t="shared" si="0"/>
        <v>-569620.6</v>
      </c>
      <c r="E23" s="57">
        <f t="shared" si="0"/>
        <v>-570151.6</v>
      </c>
    </row>
    <row r="24" spans="1:5" ht="33">
      <c r="A24" s="20" t="s">
        <v>388</v>
      </c>
      <c r="B24" s="21" t="s">
        <v>389</v>
      </c>
      <c r="C24" s="57">
        <f t="shared" si="0"/>
        <v>-635044.1</v>
      </c>
      <c r="D24" s="57">
        <f t="shared" si="0"/>
        <v>-569620.6</v>
      </c>
      <c r="E24" s="57">
        <f t="shared" si="0"/>
        <v>-570151.6</v>
      </c>
    </row>
    <row r="25" spans="1:5" ht="33">
      <c r="A25" s="20" t="s">
        <v>390</v>
      </c>
      <c r="B25" s="21" t="s">
        <v>391</v>
      </c>
      <c r="C25" s="57">
        <f>-(617044.1+C13+C18)</f>
        <v>-635044.1</v>
      </c>
      <c r="D25" s="57">
        <f>-(554620.6+D13+D18)</f>
        <v>-569620.6</v>
      </c>
      <c r="E25" s="57">
        <f>-(565151.6+E13+E18)</f>
        <v>-570151.6</v>
      </c>
    </row>
    <row r="26" spans="1:5" ht="16.5">
      <c r="A26" s="20" t="s">
        <v>392</v>
      </c>
      <c r="B26" s="21" t="s">
        <v>393</v>
      </c>
      <c r="C26" s="57">
        <f aca="true" t="shared" si="1" ref="C26:E27">C27</f>
        <v>635044.1</v>
      </c>
      <c r="D26" s="57">
        <f t="shared" si="1"/>
        <v>569620.6</v>
      </c>
      <c r="E26" s="57">
        <f t="shared" si="1"/>
        <v>570151.6</v>
      </c>
    </row>
    <row r="27" spans="1:5" ht="33">
      <c r="A27" s="20" t="s">
        <v>394</v>
      </c>
      <c r="B27" s="21" t="s">
        <v>395</v>
      </c>
      <c r="C27" s="57">
        <f t="shared" si="1"/>
        <v>635044.1</v>
      </c>
      <c r="D27" s="57">
        <f t="shared" si="1"/>
        <v>569620.6</v>
      </c>
      <c r="E27" s="57">
        <f t="shared" si="1"/>
        <v>570151.6</v>
      </c>
    </row>
    <row r="28" spans="1:5" ht="33">
      <c r="A28" s="20" t="s">
        <v>396</v>
      </c>
      <c r="B28" s="21" t="s">
        <v>397</v>
      </c>
      <c r="C28" s="57">
        <f>623044.1-(C15+C20)</f>
        <v>635044.1</v>
      </c>
      <c r="D28" s="57">
        <f>561620.6-(D15+D20)</f>
        <v>569620.6</v>
      </c>
      <c r="E28" s="57">
        <f>552151.6-(E15+E20)</f>
        <v>570151.6</v>
      </c>
    </row>
    <row r="29" spans="1:5" ht="16.5">
      <c r="A29" s="214" t="s">
        <v>398</v>
      </c>
      <c r="B29" s="214"/>
      <c r="C29" s="56">
        <f>C22+C17+C12</f>
        <v>6000</v>
      </c>
      <c r="D29" s="56">
        <f>D22+D17+D12</f>
        <v>7000</v>
      </c>
      <c r="E29" s="56">
        <f>E22+E17+E12</f>
        <v>-13000</v>
      </c>
    </row>
    <row r="31" spans="1:2" ht="16.5">
      <c r="A31" s="22"/>
      <c r="B31" s="23"/>
    </row>
    <row r="32" ht="16.5">
      <c r="B32" s="1"/>
    </row>
  </sheetData>
  <sheetProtection/>
  <mergeCells count="11">
    <mergeCell ref="A29:B29"/>
    <mergeCell ref="A8:A10"/>
    <mergeCell ref="B8:B10"/>
    <mergeCell ref="A6:E6"/>
    <mergeCell ref="D9:E9"/>
    <mergeCell ref="C8:E8"/>
    <mergeCell ref="C9:C10"/>
    <mergeCell ref="A1:E1"/>
    <mergeCell ref="A2:E2"/>
    <mergeCell ref="A3:E3"/>
    <mergeCell ref="A5:E5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.875" style="144" customWidth="1"/>
    <col min="2" max="2" width="35.00390625" style="143" customWidth="1"/>
    <col min="3" max="3" width="17.625" style="143" customWidth="1"/>
    <col min="4" max="4" width="10.00390625" style="144" customWidth="1"/>
    <col min="5" max="5" width="10.625" style="144" customWidth="1"/>
    <col min="6" max="6" width="10.875" style="144" customWidth="1"/>
    <col min="7" max="7" width="8.625" style="144" customWidth="1"/>
    <col min="8" max="16384" width="9.125" style="143" customWidth="1"/>
  </cols>
  <sheetData>
    <row r="1" spans="3:10" ht="16.5">
      <c r="C1" s="207" t="s">
        <v>233</v>
      </c>
      <c r="D1" s="207"/>
      <c r="E1" s="207"/>
      <c r="F1" s="207"/>
      <c r="G1" s="207"/>
      <c r="H1" s="142"/>
      <c r="I1" s="142"/>
      <c r="J1" s="142"/>
    </row>
    <row r="2" spans="3:10" ht="16.5">
      <c r="C2" s="195" t="s">
        <v>368</v>
      </c>
      <c r="D2" s="195"/>
      <c r="E2" s="195"/>
      <c r="F2" s="195"/>
      <c r="G2" s="195"/>
      <c r="H2" s="141"/>
      <c r="I2" s="141"/>
      <c r="J2" s="141"/>
    </row>
    <row r="3" spans="3:10" ht="16.5">
      <c r="C3" s="196" t="s">
        <v>543</v>
      </c>
      <c r="D3" s="196"/>
      <c r="E3" s="196"/>
      <c r="F3" s="196"/>
      <c r="G3" s="196"/>
      <c r="H3" s="140"/>
      <c r="I3" s="140"/>
      <c r="J3" s="140"/>
    </row>
    <row r="5" spans="1:7" ht="16.5">
      <c r="A5" s="246" t="s">
        <v>89</v>
      </c>
      <c r="B5" s="246"/>
      <c r="C5" s="246"/>
      <c r="D5" s="246"/>
      <c r="E5" s="246"/>
      <c r="F5" s="246"/>
      <c r="G5" s="246"/>
    </row>
    <row r="6" spans="3:7" ht="16.5">
      <c r="C6" s="139" t="s">
        <v>90</v>
      </c>
      <c r="F6" s="146"/>
      <c r="G6" s="145"/>
    </row>
    <row r="7" ht="16.5">
      <c r="C7" s="139" t="s">
        <v>91</v>
      </c>
    </row>
    <row r="9" spans="1:7" ht="16.5">
      <c r="A9" s="245" t="s">
        <v>57</v>
      </c>
      <c r="B9" s="218" t="s">
        <v>119</v>
      </c>
      <c r="C9" s="245" t="s">
        <v>92</v>
      </c>
      <c r="D9" s="245" t="s">
        <v>93</v>
      </c>
      <c r="E9" s="245"/>
      <c r="F9" s="245"/>
      <c r="G9" s="245" t="s">
        <v>417</v>
      </c>
    </row>
    <row r="10" spans="1:7" ht="16.5">
      <c r="A10" s="245"/>
      <c r="B10" s="219"/>
      <c r="C10" s="245"/>
      <c r="D10" s="218" t="s">
        <v>348</v>
      </c>
      <c r="E10" s="247" t="s">
        <v>506</v>
      </c>
      <c r="F10" s="248"/>
      <c r="G10" s="245"/>
    </row>
    <row r="11" spans="1:7" ht="16.5">
      <c r="A11" s="245"/>
      <c r="B11" s="220"/>
      <c r="C11" s="245"/>
      <c r="D11" s="220"/>
      <c r="E11" s="38" t="s">
        <v>456</v>
      </c>
      <c r="F11" s="38" t="s">
        <v>505</v>
      </c>
      <c r="G11" s="245"/>
    </row>
    <row r="12" spans="1:7" ht="33">
      <c r="A12" s="38">
        <v>1</v>
      </c>
      <c r="B12" s="21" t="s">
        <v>406</v>
      </c>
      <c r="C12" s="218" t="s">
        <v>94</v>
      </c>
      <c r="D12" s="79">
        <f>D13+D15</f>
        <v>11892.76</v>
      </c>
      <c r="E12" s="79">
        <f>E13+E15</f>
        <v>9382.86</v>
      </c>
      <c r="F12" s="79">
        <f>F13+F15</f>
        <v>0</v>
      </c>
      <c r="G12" s="69" t="s">
        <v>440</v>
      </c>
    </row>
    <row r="13" spans="1:7" ht="16.5">
      <c r="A13" s="38" t="s">
        <v>95</v>
      </c>
      <c r="B13" s="21" t="s">
        <v>96</v>
      </c>
      <c r="C13" s="220"/>
      <c r="D13" s="78">
        <f>D14</f>
        <v>6490.96</v>
      </c>
      <c r="E13" s="78">
        <f>E14</f>
        <v>4744.46</v>
      </c>
      <c r="F13" s="38">
        <f>F14</f>
        <v>0</v>
      </c>
      <c r="G13" s="69" t="s">
        <v>350</v>
      </c>
    </row>
    <row r="14" spans="1:7" ht="82.5">
      <c r="A14" s="38" t="s">
        <v>97</v>
      </c>
      <c r="B14" s="21" t="s">
        <v>98</v>
      </c>
      <c r="C14" s="50" t="s">
        <v>99</v>
      </c>
      <c r="D14" s="99">
        <v>6490.96</v>
      </c>
      <c r="E14" s="99">
        <f>6490.96-1746.5</f>
        <v>4744.46</v>
      </c>
      <c r="F14" s="99">
        <v>0</v>
      </c>
      <c r="G14" s="69" t="s">
        <v>350</v>
      </c>
    </row>
    <row r="15" spans="1:7" ht="16.5">
      <c r="A15" s="38" t="s">
        <v>100</v>
      </c>
      <c r="B15" s="21" t="s">
        <v>407</v>
      </c>
      <c r="C15" s="38" t="s">
        <v>94</v>
      </c>
      <c r="D15" s="78">
        <f>D16+D17</f>
        <v>5401.8</v>
      </c>
      <c r="E15" s="78">
        <f>E16</f>
        <v>4638.4</v>
      </c>
      <c r="F15" s="78">
        <f>F16</f>
        <v>0</v>
      </c>
      <c r="G15" s="69" t="s">
        <v>431</v>
      </c>
    </row>
    <row r="16" spans="1:7" ht="66">
      <c r="A16" s="38" t="s">
        <v>101</v>
      </c>
      <c r="B16" s="21" t="s">
        <v>102</v>
      </c>
      <c r="C16" s="218" t="s">
        <v>99</v>
      </c>
      <c r="D16" s="17">
        <v>4753.8</v>
      </c>
      <c r="E16" s="17">
        <v>4638.4</v>
      </c>
      <c r="F16" s="99">
        <v>0</v>
      </c>
      <c r="G16" s="69" t="s">
        <v>431</v>
      </c>
    </row>
    <row r="17" spans="1:7" ht="82.5">
      <c r="A17" s="38" t="s">
        <v>103</v>
      </c>
      <c r="B17" s="21" t="s">
        <v>104</v>
      </c>
      <c r="C17" s="220"/>
      <c r="D17" s="99">
        <v>648</v>
      </c>
      <c r="E17" s="99">
        <v>0</v>
      </c>
      <c r="F17" s="99">
        <v>0</v>
      </c>
      <c r="G17" s="69" t="s">
        <v>431</v>
      </c>
    </row>
    <row r="18" spans="1:7" ht="16.5">
      <c r="A18" s="38">
        <v>2</v>
      </c>
      <c r="B18" s="21" t="s">
        <v>502</v>
      </c>
      <c r="C18" s="245" t="s">
        <v>94</v>
      </c>
      <c r="D18" s="79">
        <f>D20</f>
        <v>7600</v>
      </c>
      <c r="E18" s="79">
        <f>E20</f>
        <v>0</v>
      </c>
      <c r="F18" s="79">
        <f>F20</f>
        <v>0</v>
      </c>
      <c r="G18" s="69" t="s">
        <v>422</v>
      </c>
    </row>
    <row r="19" spans="1:7" ht="16.5">
      <c r="A19" s="38" t="s">
        <v>105</v>
      </c>
      <c r="B19" s="21" t="s">
        <v>366</v>
      </c>
      <c r="C19" s="245"/>
      <c r="D19" s="78">
        <f>D20</f>
        <v>7600</v>
      </c>
      <c r="E19" s="78">
        <f>E20</f>
        <v>0</v>
      </c>
      <c r="F19" s="78">
        <f>F20</f>
        <v>0</v>
      </c>
      <c r="G19" s="69" t="s">
        <v>423</v>
      </c>
    </row>
    <row r="20" spans="1:7" ht="66">
      <c r="A20" s="38" t="s">
        <v>106</v>
      </c>
      <c r="B20" s="21" t="s">
        <v>107</v>
      </c>
      <c r="C20" s="38" t="s">
        <v>99</v>
      </c>
      <c r="D20" s="78">
        <v>7600</v>
      </c>
      <c r="E20" s="78">
        <v>0</v>
      </c>
      <c r="F20" s="78">
        <v>0</v>
      </c>
      <c r="G20" s="69" t="s">
        <v>423</v>
      </c>
    </row>
    <row r="21" spans="1:7" ht="16.5">
      <c r="A21" s="147"/>
      <c r="B21" s="63" t="s">
        <v>108</v>
      </c>
      <c r="C21" s="147" t="s">
        <v>94</v>
      </c>
      <c r="D21" s="79">
        <f>D12+D18</f>
        <v>19492.760000000002</v>
      </c>
      <c r="E21" s="79">
        <f>E12+E18</f>
        <v>9382.86</v>
      </c>
      <c r="F21" s="79">
        <f>F12+F18</f>
        <v>0</v>
      </c>
      <c r="G21" s="147" t="s">
        <v>109</v>
      </c>
    </row>
  </sheetData>
  <sheetProtection/>
  <mergeCells count="14">
    <mergeCell ref="A9:A11"/>
    <mergeCell ref="B9:B11"/>
    <mergeCell ref="C9:C11"/>
    <mergeCell ref="D9:F9"/>
    <mergeCell ref="C16:C17"/>
    <mergeCell ref="C18:C19"/>
    <mergeCell ref="G9:G11"/>
    <mergeCell ref="D10:D11"/>
    <mergeCell ref="E10:F10"/>
    <mergeCell ref="C12:C13"/>
    <mergeCell ref="C1:G1"/>
    <mergeCell ref="C2:G2"/>
    <mergeCell ref="C3:G3"/>
    <mergeCell ref="A5:G5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8.25390625" style="135" customWidth="1"/>
    <col min="2" max="2" width="53.125" style="135" customWidth="1"/>
    <col min="3" max="3" width="18.00390625" style="135" customWidth="1"/>
    <col min="4" max="5" width="17.625" style="135" customWidth="1"/>
    <col min="6" max="6" width="32.25390625" style="135" customWidth="1"/>
    <col min="7" max="16384" width="14.75390625" style="135" customWidth="1"/>
  </cols>
  <sheetData>
    <row r="1" spans="4:5" ht="16.5">
      <c r="D1" s="249" t="s">
        <v>313</v>
      </c>
      <c r="E1" s="249"/>
    </row>
    <row r="2" spans="2:6" ht="19.5" customHeight="1">
      <c r="B2" s="250" t="s">
        <v>88</v>
      </c>
      <c r="C2" s="250"/>
      <c r="D2" s="250"/>
      <c r="E2" s="250"/>
      <c r="F2" s="148"/>
    </row>
    <row r="3" spans="2:5" ht="16.5">
      <c r="B3" s="249" t="s">
        <v>550</v>
      </c>
      <c r="C3" s="249"/>
      <c r="D3" s="249"/>
      <c r="E3" s="249"/>
    </row>
    <row r="4" spans="1:5" ht="55.5" customHeight="1">
      <c r="A4" s="251" t="s">
        <v>67</v>
      </c>
      <c r="B4" s="251"/>
      <c r="C4" s="251"/>
      <c r="D4" s="251"/>
      <c r="E4" s="251"/>
    </row>
    <row r="5" spans="1:5" ht="28.5" customHeight="1">
      <c r="A5" s="252" t="s">
        <v>68</v>
      </c>
      <c r="B5" s="252"/>
      <c r="C5" s="252"/>
      <c r="D5" s="252"/>
      <c r="E5" s="252"/>
    </row>
    <row r="6" spans="1:5" ht="16.5" customHeight="1">
      <c r="A6" s="149" t="s">
        <v>69</v>
      </c>
      <c r="B6" s="149"/>
      <c r="C6" s="149"/>
      <c r="D6" s="149"/>
      <c r="E6" s="150"/>
    </row>
    <row r="7" spans="1:4" ht="16.5">
      <c r="A7" s="151"/>
      <c r="D7" s="135" t="s">
        <v>70</v>
      </c>
    </row>
    <row r="8" spans="1:5" s="138" customFormat="1" ht="33">
      <c r="A8" s="152" t="s">
        <v>71</v>
      </c>
      <c r="B8" s="152" t="s">
        <v>72</v>
      </c>
      <c r="C8" s="152" t="s">
        <v>348</v>
      </c>
      <c r="D8" s="152" t="s">
        <v>456</v>
      </c>
      <c r="E8" s="152" t="s">
        <v>505</v>
      </c>
    </row>
    <row r="9" spans="1:5" s="138" customFormat="1" ht="16.5">
      <c r="A9" s="152">
        <v>1</v>
      </c>
      <c r="B9" s="152">
        <v>2</v>
      </c>
      <c r="C9" s="152"/>
      <c r="D9" s="152"/>
      <c r="E9" s="152"/>
    </row>
    <row r="10" spans="1:5" ht="16.5">
      <c r="A10" s="152">
        <v>1</v>
      </c>
      <c r="B10" s="136" t="s">
        <v>73</v>
      </c>
      <c r="C10" s="137">
        <v>16000</v>
      </c>
      <c r="D10" s="137">
        <v>0</v>
      </c>
      <c r="E10" s="137">
        <v>0</v>
      </c>
    </row>
    <row r="11" spans="1:5" ht="33">
      <c r="A11" s="152">
        <v>2</v>
      </c>
      <c r="B11" s="136" t="s">
        <v>74</v>
      </c>
      <c r="C11" s="137">
        <v>2000</v>
      </c>
      <c r="D11" s="137">
        <v>15000</v>
      </c>
      <c r="E11" s="137">
        <v>5000</v>
      </c>
    </row>
    <row r="12" spans="1:5" ht="16.5">
      <c r="A12" s="152"/>
      <c r="B12" s="153" t="s">
        <v>75</v>
      </c>
      <c r="C12" s="154">
        <f>C11+C10</f>
        <v>18000</v>
      </c>
      <c r="D12" s="154">
        <f>D11+D10</f>
        <v>15000</v>
      </c>
      <c r="E12" s="154">
        <f>E11+E10</f>
        <v>5000</v>
      </c>
    </row>
    <row r="13" spans="3:5" ht="16.5">
      <c r="C13" s="155"/>
      <c r="D13" s="155"/>
      <c r="E13" s="155"/>
    </row>
    <row r="14" spans="1:6" ht="73.5" customHeight="1">
      <c r="A14" s="253" t="s">
        <v>76</v>
      </c>
      <c r="B14" s="253"/>
      <c r="C14" s="253"/>
      <c r="D14" s="253"/>
      <c r="E14" s="253"/>
      <c r="F14" s="156"/>
    </row>
    <row r="15" spans="1:6" ht="25.5" customHeight="1">
      <c r="A15" s="254"/>
      <c r="B15" s="254"/>
      <c r="C15" s="254"/>
      <c r="D15" s="254"/>
      <c r="E15" s="254"/>
      <c r="F15" s="2"/>
    </row>
    <row r="16" spans="1:5" ht="16.5" customHeight="1">
      <c r="A16" s="255" t="s">
        <v>77</v>
      </c>
      <c r="B16" s="255"/>
      <c r="C16" s="255"/>
      <c r="D16" s="255"/>
      <c r="E16" s="255"/>
    </row>
    <row r="17" ht="16.5">
      <c r="D17" s="135" t="s">
        <v>70</v>
      </c>
    </row>
    <row r="18" spans="1:5" s="138" customFormat="1" ht="49.5">
      <c r="A18" s="152" t="s">
        <v>78</v>
      </c>
      <c r="B18" s="152" t="s">
        <v>79</v>
      </c>
      <c r="C18" s="152" t="s">
        <v>80</v>
      </c>
      <c r="D18" s="152" t="s">
        <v>81</v>
      </c>
      <c r="E18" s="152" t="s">
        <v>82</v>
      </c>
    </row>
    <row r="19" spans="1:5" s="138" customFormat="1" ht="16.5">
      <c r="A19" s="152">
        <v>1</v>
      </c>
      <c r="B19" s="152">
        <v>2</v>
      </c>
      <c r="C19" s="152"/>
      <c r="D19" s="152"/>
      <c r="E19" s="152"/>
    </row>
    <row r="20" spans="1:5" ht="49.5">
      <c r="A20" s="152">
        <v>1</v>
      </c>
      <c r="B20" s="136" t="s">
        <v>83</v>
      </c>
      <c r="C20" s="137">
        <f>C22+C24</f>
        <v>12000</v>
      </c>
      <c r="D20" s="137">
        <f>D22+D24</f>
        <v>8000</v>
      </c>
      <c r="E20" s="137">
        <f>E22+E24</f>
        <v>18000</v>
      </c>
    </row>
    <row r="21" spans="1:5" ht="16.5">
      <c r="A21" s="157"/>
      <c r="B21" s="136" t="s">
        <v>84</v>
      </c>
      <c r="C21" s="152"/>
      <c r="D21" s="137"/>
      <c r="E21" s="137"/>
    </row>
    <row r="22" spans="1:5" ht="16.5">
      <c r="A22" s="157"/>
      <c r="B22" s="136" t="s">
        <v>85</v>
      </c>
      <c r="C22" s="137">
        <v>12000</v>
      </c>
      <c r="D22" s="137">
        <v>6000</v>
      </c>
      <c r="E22" s="137">
        <v>10000</v>
      </c>
    </row>
    <row r="23" spans="1:5" ht="66">
      <c r="A23" s="157"/>
      <c r="B23" s="136" t="s">
        <v>86</v>
      </c>
      <c r="C23" s="137">
        <v>12000</v>
      </c>
      <c r="D23" s="137">
        <v>0</v>
      </c>
      <c r="E23" s="137">
        <v>0</v>
      </c>
    </row>
    <row r="24" spans="1:5" ht="16.5">
      <c r="A24" s="157"/>
      <c r="B24" s="136" t="s">
        <v>87</v>
      </c>
      <c r="C24" s="137">
        <v>0</v>
      </c>
      <c r="D24" s="137">
        <v>2000</v>
      </c>
      <c r="E24" s="137">
        <v>8000</v>
      </c>
    </row>
    <row r="25" spans="1:5" ht="16.5">
      <c r="A25" s="157"/>
      <c r="B25" s="158" t="s">
        <v>75</v>
      </c>
      <c r="C25" s="159">
        <f>C20</f>
        <v>12000</v>
      </c>
      <c r="D25" s="159">
        <f>D20</f>
        <v>8000</v>
      </c>
      <c r="E25" s="159">
        <f>E20</f>
        <v>18000</v>
      </c>
    </row>
  </sheetData>
  <sheetProtection/>
  <mergeCells count="8">
    <mergeCell ref="A14:E14"/>
    <mergeCell ref="A15:E15"/>
    <mergeCell ref="A16:E16"/>
    <mergeCell ref="B3:E3"/>
    <mergeCell ref="D1:E1"/>
    <mergeCell ref="B2:E2"/>
    <mergeCell ref="A4:E4"/>
    <mergeCell ref="A5:E5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zoomScale="75" zoomScaleNormal="75" zoomScalePageLayoutView="0" workbookViewId="0" topLeftCell="A67">
      <selection activeCell="B6" sqref="B6"/>
    </sheetView>
  </sheetViews>
  <sheetFormatPr defaultColWidth="9.00390625" defaultRowHeight="12.75"/>
  <cols>
    <col min="1" max="1" width="35.375" style="165" customWidth="1"/>
    <col min="2" max="2" width="76.25390625" style="166" customWidth="1"/>
    <col min="3" max="3" width="15.125" style="174" customWidth="1"/>
    <col min="4" max="4" width="15.00390625" style="174" customWidth="1"/>
    <col min="5" max="5" width="14.75390625" style="174" customWidth="1"/>
    <col min="6" max="6" width="14.75390625" style="167" customWidth="1"/>
    <col min="7" max="7" width="7.25390625" style="167" customWidth="1"/>
    <col min="8" max="8" width="6.75390625" style="167" customWidth="1"/>
    <col min="9" max="9" width="6.875" style="167" customWidth="1"/>
    <col min="10" max="10" width="6.375" style="167" customWidth="1"/>
    <col min="11" max="21" width="9.125" style="167" customWidth="1"/>
    <col min="22" max="22" width="0.2421875" style="167" customWidth="1"/>
    <col min="23" max="16384" width="9.125" style="167" customWidth="1"/>
  </cols>
  <sheetData>
    <row r="1" spans="3:5" ht="16.5">
      <c r="C1" s="229" t="s">
        <v>230</v>
      </c>
      <c r="D1" s="229"/>
      <c r="E1" s="229"/>
    </row>
    <row r="2" spans="3:5" ht="16.5">
      <c r="C2" s="229" t="s">
        <v>312</v>
      </c>
      <c r="D2" s="229"/>
      <c r="E2" s="229"/>
    </row>
    <row r="3" spans="3:5" ht="27.75" customHeight="1">
      <c r="C3" s="229" t="s">
        <v>544</v>
      </c>
      <c r="D3" s="229"/>
      <c r="E3" s="229"/>
    </row>
    <row r="4" spans="3:5" ht="15.75" customHeight="1">
      <c r="C4" s="194"/>
      <c r="D4" s="194"/>
      <c r="E4" s="194"/>
    </row>
    <row r="5" spans="1:6" ht="51.75" customHeight="1">
      <c r="A5" s="230" t="s">
        <v>123</v>
      </c>
      <c r="B5" s="230"/>
      <c r="C5" s="230"/>
      <c r="D5" s="230"/>
      <c r="E5" s="230"/>
      <c r="F5" s="161"/>
    </row>
    <row r="6" spans="1:6" ht="16.5">
      <c r="A6" s="161"/>
      <c r="B6" s="161"/>
      <c r="C6" s="161"/>
      <c r="D6" s="161"/>
      <c r="E6" s="161"/>
      <c r="F6" s="161"/>
    </row>
    <row r="7" spans="1:5" ht="16.5">
      <c r="A7" s="226" t="s">
        <v>124</v>
      </c>
      <c r="B7" s="227" t="s">
        <v>125</v>
      </c>
      <c r="C7" s="228" t="s">
        <v>126</v>
      </c>
      <c r="D7" s="228"/>
      <c r="E7" s="228"/>
    </row>
    <row r="8" spans="1:5" s="168" customFormat="1" ht="16.5">
      <c r="A8" s="226"/>
      <c r="B8" s="227"/>
      <c r="C8" s="162" t="s">
        <v>348</v>
      </c>
      <c r="D8" s="162" t="s">
        <v>456</v>
      </c>
      <c r="E8" s="162" t="s">
        <v>505</v>
      </c>
    </row>
    <row r="9" spans="1:6" s="171" customFormat="1" ht="16.5">
      <c r="A9" s="169" t="s">
        <v>127</v>
      </c>
      <c r="B9" s="9" t="s">
        <v>128</v>
      </c>
      <c r="C9" s="30">
        <f>C10+C21+C28+C36+C39+C50+C59+C68+C56+C15</f>
        <v>339071.1000000001</v>
      </c>
      <c r="D9" s="30">
        <f>D10+D21+D28+D36+D39+D50+D59+D68+D56+D15</f>
        <v>285112.9000000001</v>
      </c>
      <c r="E9" s="30">
        <f>E10+E21+E28+E36+E39+E50+E59+E68+E56+E15</f>
        <v>282562.5000000001</v>
      </c>
      <c r="F9" s="170"/>
    </row>
    <row r="10" spans="1:6" s="171" customFormat="1" ht="16.5">
      <c r="A10" s="169" t="s">
        <v>129</v>
      </c>
      <c r="B10" s="9" t="s">
        <v>130</v>
      </c>
      <c r="C10" s="30">
        <f>C11</f>
        <v>139685.4</v>
      </c>
      <c r="D10" s="30">
        <f>D11</f>
        <v>137088.5</v>
      </c>
      <c r="E10" s="30">
        <f>E11</f>
        <v>134437.7</v>
      </c>
      <c r="F10" s="170"/>
    </row>
    <row r="11" spans="1:6" ht="16.5">
      <c r="A11" s="172" t="s">
        <v>131</v>
      </c>
      <c r="B11" s="11" t="s">
        <v>132</v>
      </c>
      <c r="C11" s="29">
        <f>C12+C13+C14</f>
        <v>139685.4</v>
      </c>
      <c r="D11" s="29">
        <f>D12+D13+D14</f>
        <v>137088.5</v>
      </c>
      <c r="E11" s="29">
        <f>E12+E13+E14</f>
        <v>134437.7</v>
      </c>
      <c r="F11" s="173"/>
    </row>
    <row r="12" spans="1:9" ht="66">
      <c r="A12" s="172" t="s">
        <v>133</v>
      </c>
      <c r="B12" s="181" t="s">
        <v>134</v>
      </c>
      <c r="C12" s="29">
        <v>138157</v>
      </c>
      <c r="D12" s="5">
        <v>135683.8</v>
      </c>
      <c r="E12" s="5">
        <v>133147.3</v>
      </c>
      <c r="F12" s="174"/>
      <c r="G12" s="175"/>
      <c r="H12" s="175"/>
      <c r="I12" s="175"/>
    </row>
    <row r="13" spans="1:6" ht="115.5">
      <c r="A13" s="172" t="s">
        <v>135</v>
      </c>
      <c r="B13" s="181" t="s">
        <v>136</v>
      </c>
      <c r="C13" s="5">
        <v>728.3</v>
      </c>
      <c r="D13" s="5">
        <v>703.1</v>
      </c>
      <c r="E13" s="5">
        <v>675.7</v>
      </c>
      <c r="F13" s="174"/>
    </row>
    <row r="14" spans="1:6" ht="49.5">
      <c r="A14" s="172" t="s">
        <v>137</v>
      </c>
      <c r="B14" s="11" t="s">
        <v>138</v>
      </c>
      <c r="C14" s="5">
        <v>800.1</v>
      </c>
      <c r="D14" s="5">
        <v>701.6</v>
      </c>
      <c r="E14" s="5">
        <v>614.7</v>
      </c>
      <c r="F14" s="174"/>
    </row>
    <row r="15" spans="1:6" s="171" customFormat="1" ht="33">
      <c r="A15" s="169" t="s">
        <v>139</v>
      </c>
      <c r="B15" s="189" t="s">
        <v>140</v>
      </c>
      <c r="C15" s="113">
        <v>2407.9</v>
      </c>
      <c r="D15" s="113">
        <v>2489.7</v>
      </c>
      <c r="E15" s="113">
        <v>2609.2</v>
      </c>
      <c r="F15" s="176"/>
    </row>
    <row r="16" spans="1:6" ht="33">
      <c r="A16" s="172" t="s">
        <v>141</v>
      </c>
      <c r="B16" s="178" t="s">
        <v>144</v>
      </c>
      <c r="C16" s="5">
        <f>C17+C18+C19+C20</f>
        <v>2407.9000000000005</v>
      </c>
      <c r="D16" s="5">
        <f>D17+D18+D19+D20</f>
        <v>2489.7</v>
      </c>
      <c r="E16" s="5">
        <f>E17+E18+E19+E20</f>
        <v>2609.2</v>
      </c>
      <c r="F16" s="174"/>
    </row>
    <row r="17" spans="1:6" ht="66">
      <c r="A17" s="172" t="s">
        <v>145</v>
      </c>
      <c r="B17" s="178" t="s">
        <v>146</v>
      </c>
      <c r="C17" s="5">
        <v>1196.2</v>
      </c>
      <c r="D17" s="5">
        <v>1236.8</v>
      </c>
      <c r="E17" s="5">
        <v>1296.1</v>
      </c>
      <c r="F17" s="174"/>
    </row>
    <row r="18" spans="1:6" ht="82.5">
      <c r="A18" s="172" t="s">
        <v>147</v>
      </c>
      <c r="B18" s="178" t="s">
        <v>148</v>
      </c>
      <c r="C18" s="5">
        <v>28.5</v>
      </c>
      <c r="D18" s="5">
        <v>29.5</v>
      </c>
      <c r="E18" s="5">
        <v>30.9</v>
      </c>
      <c r="F18" s="174"/>
    </row>
    <row r="19" spans="1:6" ht="66">
      <c r="A19" s="172" t="s">
        <v>149</v>
      </c>
      <c r="B19" s="178" t="s">
        <v>150</v>
      </c>
      <c r="C19" s="5">
        <v>1053.9</v>
      </c>
      <c r="D19" s="5">
        <v>1089.7</v>
      </c>
      <c r="E19" s="29">
        <v>1142</v>
      </c>
      <c r="F19" s="174"/>
    </row>
    <row r="20" spans="1:6" ht="66">
      <c r="A20" s="172" t="s">
        <v>151</v>
      </c>
      <c r="B20" s="178" t="s">
        <v>152</v>
      </c>
      <c r="C20" s="5">
        <v>129.3</v>
      </c>
      <c r="D20" s="5">
        <v>133.7</v>
      </c>
      <c r="E20" s="5">
        <v>140.2</v>
      </c>
      <c r="F20" s="174"/>
    </row>
    <row r="21" spans="1:6" ht="16.5">
      <c r="A21" s="169" t="s">
        <v>153</v>
      </c>
      <c r="B21" s="9" t="s">
        <v>154</v>
      </c>
      <c r="C21" s="30">
        <f>C22+C24+C26</f>
        <v>40049.6</v>
      </c>
      <c r="D21" s="30">
        <f>D22+D24+D26</f>
        <v>42099</v>
      </c>
      <c r="E21" s="30">
        <f>E22+E24+E26</f>
        <v>44175.5</v>
      </c>
      <c r="F21" s="174"/>
    </row>
    <row r="22" spans="1:6" s="171" customFormat="1" ht="16.5">
      <c r="A22" s="172" t="s">
        <v>155</v>
      </c>
      <c r="B22" s="11" t="s">
        <v>156</v>
      </c>
      <c r="C22" s="30">
        <f>C23</f>
        <v>38661</v>
      </c>
      <c r="D22" s="30">
        <f>D23</f>
        <v>40710</v>
      </c>
      <c r="E22" s="30">
        <f>E23</f>
        <v>42786</v>
      </c>
      <c r="F22" s="170"/>
    </row>
    <row r="23" spans="1:6" ht="16.5">
      <c r="A23" s="172" t="s">
        <v>157</v>
      </c>
      <c r="B23" s="11" t="s">
        <v>156</v>
      </c>
      <c r="C23" s="29">
        <v>38661</v>
      </c>
      <c r="D23" s="29">
        <v>40710</v>
      </c>
      <c r="E23" s="29">
        <v>42786</v>
      </c>
      <c r="F23" s="173"/>
    </row>
    <row r="24" spans="1:6" ht="16.5">
      <c r="A24" s="177" t="s">
        <v>158</v>
      </c>
      <c r="B24" s="178" t="s">
        <v>159</v>
      </c>
      <c r="C24" s="5">
        <f>C25</f>
        <v>8.6</v>
      </c>
      <c r="D24" s="5">
        <f>D25</f>
        <v>9</v>
      </c>
      <c r="E24" s="5">
        <f>E25</f>
        <v>9.5</v>
      </c>
      <c r="F24" s="174"/>
    </row>
    <row r="25" spans="1:6" ht="16.5">
      <c r="A25" s="177" t="s">
        <v>160</v>
      </c>
      <c r="B25" s="178" t="s">
        <v>159</v>
      </c>
      <c r="C25" s="5">
        <v>8.6</v>
      </c>
      <c r="D25" s="5">
        <v>9</v>
      </c>
      <c r="E25" s="5">
        <v>9.5</v>
      </c>
      <c r="F25" s="174"/>
    </row>
    <row r="26" spans="1:6" ht="33">
      <c r="A26" s="177" t="s">
        <v>161</v>
      </c>
      <c r="B26" s="178" t="s">
        <v>162</v>
      </c>
      <c r="C26" s="5">
        <f>C27</f>
        <v>1380</v>
      </c>
      <c r="D26" s="5">
        <f>D27</f>
        <v>1380</v>
      </c>
      <c r="E26" s="5">
        <f>E27</f>
        <v>1380</v>
      </c>
      <c r="F26" s="174"/>
    </row>
    <row r="27" spans="1:6" ht="33">
      <c r="A27" s="177" t="s">
        <v>163</v>
      </c>
      <c r="B27" s="178" t="s">
        <v>164</v>
      </c>
      <c r="C27" s="5">
        <v>1380</v>
      </c>
      <c r="D27" s="5">
        <v>1380</v>
      </c>
      <c r="E27" s="5">
        <v>1380</v>
      </c>
      <c r="F27" s="174"/>
    </row>
    <row r="28" spans="1:6" s="171" customFormat="1" ht="16.5">
      <c r="A28" s="169" t="s">
        <v>165</v>
      </c>
      <c r="B28" s="9" t="s">
        <v>166</v>
      </c>
      <c r="C28" s="30">
        <f>C29+C31</f>
        <v>58397</v>
      </c>
      <c r="D28" s="30">
        <f>D29+D31</f>
        <v>58397</v>
      </c>
      <c r="E28" s="30">
        <f>E29+E31</f>
        <v>58397</v>
      </c>
      <c r="F28" s="170"/>
    </row>
    <row r="29" spans="1:6" ht="16.5">
      <c r="A29" s="172" t="s">
        <v>167</v>
      </c>
      <c r="B29" s="11" t="s">
        <v>168</v>
      </c>
      <c r="C29" s="29">
        <f>C30</f>
        <v>3956</v>
      </c>
      <c r="D29" s="29">
        <f>D30</f>
        <v>3956</v>
      </c>
      <c r="E29" s="29">
        <f>E30</f>
        <v>3956</v>
      </c>
      <c r="F29" s="173"/>
    </row>
    <row r="30" spans="1:6" ht="49.5">
      <c r="A30" s="172" t="s">
        <v>169</v>
      </c>
      <c r="B30" s="11" t="s">
        <v>170</v>
      </c>
      <c r="C30" s="17">
        <v>3956</v>
      </c>
      <c r="D30" s="17">
        <v>3956</v>
      </c>
      <c r="E30" s="17">
        <v>3956</v>
      </c>
      <c r="F30" s="174"/>
    </row>
    <row r="31" spans="1:6" ht="16.5">
      <c r="A31" s="172" t="s">
        <v>171</v>
      </c>
      <c r="B31" s="11" t="s">
        <v>172</v>
      </c>
      <c r="C31" s="29">
        <f>C32+C34</f>
        <v>54441</v>
      </c>
      <c r="D31" s="29">
        <f>D32+D34</f>
        <v>54441</v>
      </c>
      <c r="E31" s="29">
        <f>E32+E34</f>
        <v>54441</v>
      </c>
      <c r="F31" s="173"/>
    </row>
    <row r="32" spans="1:6" ht="49.5">
      <c r="A32" s="172" t="s">
        <v>173</v>
      </c>
      <c r="B32" s="11" t="s">
        <v>174</v>
      </c>
      <c r="C32" s="29">
        <f>C33</f>
        <v>4790</v>
      </c>
      <c r="D32" s="29">
        <f>D33</f>
        <v>4790</v>
      </c>
      <c r="E32" s="29">
        <f>E33</f>
        <v>4790</v>
      </c>
      <c r="F32" s="173"/>
    </row>
    <row r="33" spans="1:6" ht="66">
      <c r="A33" s="172" t="s">
        <v>175</v>
      </c>
      <c r="B33" s="11" t="s">
        <v>176</v>
      </c>
      <c r="C33" s="17">
        <v>4790</v>
      </c>
      <c r="D33" s="17">
        <v>4790</v>
      </c>
      <c r="E33" s="17">
        <v>4790</v>
      </c>
      <c r="F33" s="174"/>
    </row>
    <row r="34" spans="1:6" ht="49.5">
      <c r="A34" s="172" t="s">
        <v>177</v>
      </c>
      <c r="B34" s="11" t="s">
        <v>178</v>
      </c>
      <c r="C34" s="29">
        <f>C35</f>
        <v>49651</v>
      </c>
      <c r="D34" s="29">
        <f>D35</f>
        <v>49651</v>
      </c>
      <c r="E34" s="29">
        <f>E35</f>
        <v>49651</v>
      </c>
      <c r="F34" s="173"/>
    </row>
    <row r="35" spans="1:6" ht="66">
      <c r="A35" s="172" t="s">
        <v>179</v>
      </c>
      <c r="B35" s="11" t="s">
        <v>180</v>
      </c>
      <c r="C35" s="17">
        <v>49651</v>
      </c>
      <c r="D35" s="17">
        <v>49651</v>
      </c>
      <c r="E35" s="17">
        <v>49651</v>
      </c>
      <c r="F35" s="174"/>
    </row>
    <row r="36" spans="1:6" s="171" customFormat="1" ht="16.5">
      <c r="A36" s="169" t="s">
        <v>181</v>
      </c>
      <c r="B36" s="9" t="s">
        <v>182</v>
      </c>
      <c r="C36" s="30">
        <f aca="true" t="shared" si="0" ref="C36:E37">C37</f>
        <v>3041</v>
      </c>
      <c r="D36" s="30">
        <f t="shared" si="0"/>
        <v>3041</v>
      </c>
      <c r="E36" s="30">
        <f t="shared" si="0"/>
        <v>3041</v>
      </c>
      <c r="F36" s="170"/>
    </row>
    <row r="37" spans="1:6" ht="33">
      <c r="A37" s="172" t="s">
        <v>183</v>
      </c>
      <c r="B37" s="11" t="s">
        <v>184</v>
      </c>
      <c r="C37" s="29">
        <f t="shared" si="0"/>
        <v>3041</v>
      </c>
      <c r="D37" s="29">
        <f t="shared" si="0"/>
        <v>3041</v>
      </c>
      <c r="E37" s="29">
        <f t="shared" si="0"/>
        <v>3041</v>
      </c>
      <c r="F37" s="173"/>
    </row>
    <row r="38" spans="1:6" ht="49.5">
      <c r="A38" s="172" t="s">
        <v>185</v>
      </c>
      <c r="B38" s="11" t="s">
        <v>186</v>
      </c>
      <c r="C38" s="17">
        <v>3041</v>
      </c>
      <c r="D38" s="17">
        <v>3041</v>
      </c>
      <c r="E38" s="17">
        <v>3041</v>
      </c>
      <c r="F38" s="174"/>
    </row>
    <row r="39" spans="1:6" s="171" customFormat="1" ht="49.5">
      <c r="A39" s="169" t="s">
        <v>187</v>
      </c>
      <c r="B39" s="9" t="s">
        <v>188</v>
      </c>
      <c r="C39" s="30">
        <f>C40+C47</f>
        <v>29629.699999999997</v>
      </c>
      <c r="D39" s="30">
        <f>D40+D47</f>
        <v>29230.9</v>
      </c>
      <c r="E39" s="30">
        <f>E40+E47</f>
        <v>28624.9</v>
      </c>
      <c r="F39" s="170"/>
    </row>
    <row r="40" spans="1:6" ht="82.5">
      <c r="A40" s="172" t="s">
        <v>189</v>
      </c>
      <c r="B40" s="11" t="s">
        <v>190</v>
      </c>
      <c r="C40" s="29">
        <f>C41+C43+C45</f>
        <v>29527.6</v>
      </c>
      <c r="D40" s="29">
        <f>D41+D43+D45</f>
        <v>29123.4</v>
      </c>
      <c r="E40" s="29">
        <f>E41+E43+E45</f>
        <v>28511.9</v>
      </c>
      <c r="F40" s="173"/>
    </row>
    <row r="41" spans="1:6" ht="66">
      <c r="A41" s="172" t="s">
        <v>191</v>
      </c>
      <c r="B41" s="11" t="s">
        <v>192</v>
      </c>
      <c r="C41" s="29">
        <f>C42</f>
        <v>16529.3</v>
      </c>
      <c r="D41" s="29">
        <f>D42</f>
        <v>15510.4</v>
      </c>
      <c r="E41" s="29">
        <f>E42</f>
        <v>14257.9</v>
      </c>
      <c r="F41" s="173"/>
    </row>
    <row r="42" spans="1:6" ht="82.5">
      <c r="A42" s="172" t="s">
        <v>193</v>
      </c>
      <c r="B42" s="11" t="s">
        <v>194</v>
      </c>
      <c r="C42" s="5">
        <v>16529.3</v>
      </c>
      <c r="D42" s="5">
        <v>15510.4</v>
      </c>
      <c r="E42" s="5">
        <v>14257.9</v>
      </c>
      <c r="F42" s="174"/>
    </row>
    <row r="43" spans="1:6" ht="82.5">
      <c r="A43" s="172" t="s">
        <v>195</v>
      </c>
      <c r="B43" s="11" t="s">
        <v>196</v>
      </c>
      <c r="C43" s="13">
        <f>44:44</f>
        <v>946.9</v>
      </c>
      <c r="D43" s="13">
        <f>44:44</f>
        <v>946.9</v>
      </c>
      <c r="E43" s="13">
        <f>44:44</f>
        <v>946.9</v>
      </c>
      <c r="F43" s="179"/>
    </row>
    <row r="44" spans="1:6" ht="82.5">
      <c r="A44" s="172" t="s">
        <v>197</v>
      </c>
      <c r="B44" s="11" t="s">
        <v>198</v>
      </c>
      <c r="C44" s="5">
        <v>946.9</v>
      </c>
      <c r="D44" s="5">
        <v>946.9</v>
      </c>
      <c r="E44" s="5">
        <v>946.9</v>
      </c>
      <c r="F44" s="174"/>
    </row>
    <row r="45" spans="1:6" ht="49.5">
      <c r="A45" s="172" t="s">
        <v>199</v>
      </c>
      <c r="B45" s="11" t="s">
        <v>200</v>
      </c>
      <c r="C45" s="29">
        <f>C46</f>
        <v>12051.4</v>
      </c>
      <c r="D45" s="29">
        <f>D46</f>
        <v>12666.1</v>
      </c>
      <c r="E45" s="29">
        <f>E46</f>
        <v>13307.1</v>
      </c>
      <c r="F45" s="173"/>
    </row>
    <row r="46" spans="1:6" ht="33">
      <c r="A46" s="172" t="s">
        <v>201</v>
      </c>
      <c r="B46" s="11" t="s">
        <v>202</v>
      </c>
      <c r="C46" s="5">
        <v>12051.4</v>
      </c>
      <c r="D46" s="5">
        <v>12666.1</v>
      </c>
      <c r="E46" s="5">
        <v>13307.1</v>
      </c>
      <c r="F46" s="174"/>
    </row>
    <row r="47" spans="1:6" ht="16.5">
      <c r="A47" s="172" t="s">
        <v>203</v>
      </c>
      <c r="B47" s="11" t="s">
        <v>204</v>
      </c>
      <c r="C47" s="29">
        <f aca="true" t="shared" si="1" ref="C47:E48">C48</f>
        <v>102.1</v>
      </c>
      <c r="D47" s="29">
        <f t="shared" si="1"/>
        <v>107.5</v>
      </c>
      <c r="E47" s="29">
        <f t="shared" si="1"/>
        <v>113</v>
      </c>
      <c r="F47" s="173"/>
    </row>
    <row r="48" spans="1:6" ht="49.5">
      <c r="A48" s="172" t="s">
        <v>205</v>
      </c>
      <c r="B48" s="11" t="s">
        <v>206</v>
      </c>
      <c r="C48" s="29">
        <f t="shared" si="1"/>
        <v>102.1</v>
      </c>
      <c r="D48" s="29">
        <f t="shared" si="1"/>
        <v>107.5</v>
      </c>
      <c r="E48" s="29">
        <f t="shared" si="1"/>
        <v>113</v>
      </c>
      <c r="F48" s="173"/>
    </row>
    <row r="49" spans="1:6" ht="49.5">
      <c r="A49" s="172" t="s">
        <v>207</v>
      </c>
      <c r="B49" s="11" t="s">
        <v>208</v>
      </c>
      <c r="C49" s="5">
        <v>102.1</v>
      </c>
      <c r="D49" s="5">
        <v>107.5</v>
      </c>
      <c r="E49" s="5">
        <v>113</v>
      </c>
      <c r="F49" s="174"/>
    </row>
    <row r="50" spans="1:6" s="171" customFormat="1" ht="33">
      <c r="A50" s="169" t="s">
        <v>209</v>
      </c>
      <c r="B50" s="9" t="s">
        <v>210</v>
      </c>
      <c r="C50" s="30">
        <f>C51</f>
        <v>1769.6999999999998</v>
      </c>
      <c r="D50" s="30">
        <f>D51</f>
        <v>1893.6</v>
      </c>
      <c r="E50" s="30">
        <f>E51</f>
        <v>2785.8999999999996</v>
      </c>
      <c r="F50" s="170"/>
    </row>
    <row r="51" spans="1:6" s="171" customFormat="1" ht="16.5">
      <c r="A51" s="172" t="s">
        <v>211</v>
      </c>
      <c r="B51" s="11" t="s">
        <v>212</v>
      </c>
      <c r="C51" s="29">
        <f>SUM(C52:C55)</f>
        <v>1769.6999999999998</v>
      </c>
      <c r="D51" s="29">
        <f>SUM(D52:D55)</f>
        <v>1893.6</v>
      </c>
      <c r="E51" s="29">
        <f>SUM(E52:E55)</f>
        <v>2785.8999999999996</v>
      </c>
      <c r="F51" s="173"/>
    </row>
    <row r="52" spans="1:6" s="171" customFormat="1" ht="33">
      <c r="A52" s="180" t="s">
        <v>213</v>
      </c>
      <c r="B52" s="181" t="s">
        <v>214</v>
      </c>
      <c r="C52" s="29">
        <v>231.3</v>
      </c>
      <c r="D52" s="29">
        <v>247.5</v>
      </c>
      <c r="E52" s="5">
        <v>364.1</v>
      </c>
      <c r="F52" s="174"/>
    </row>
    <row r="53" spans="1:6" s="171" customFormat="1" ht="33">
      <c r="A53" s="180" t="s">
        <v>215</v>
      </c>
      <c r="B53" s="181" t="s">
        <v>216</v>
      </c>
      <c r="C53" s="29">
        <v>47</v>
      </c>
      <c r="D53" s="29">
        <v>50.3</v>
      </c>
      <c r="E53" s="5">
        <v>74</v>
      </c>
      <c r="F53" s="174"/>
    </row>
    <row r="54" spans="1:6" s="171" customFormat="1" ht="16.5">
      <c r="A54" s="180" t="s">
        <v>217</v>
      </c>
      <c r="B54" s="181" t="s">
        <v>218</v>
      </c>
      <c r="C54" s="29">
        <v>1044.6</v>
      </c>
      <c r="D54" s="29">
        <v>1117.8</v>
      </c>
      <c r="E54" s="5">
        <v>1644.5</v>
      </c>
      <c r="F54" s="174"/>
    </row>
    <row r="55" spans="1:6" s="171" customFormat="1" ht="16.5">
      <c r="A55" s="180" t="s">
        <v>219</v>
      </c>
      <c r="B55" s="181" t="s">
        <v>220</v>
      </c>
      <c r="C55" s="29">
        <v>446.8</v>
      </c>
      <c r="D55" s="29">
        <v>478</v>
      </c>
      <c r="E55" s="5">
        <v>703.3</v>
      </c>
      <c r="F55" s="174"/>
    </row>
    <row r="56" spans="1:6" s="171" customFormat="1" ht="33">
      <c r="A56" s="169" t="s">
        <v>221</v>
      </c>
      <c r="B56" s="190" t="s">
        <v>222</v>
      </c>
      <c r="C56" s="30">
        <f aca="true" t="shared" si="2" ref="C56:E57">C57</f>
        <v>264.9</v>
      </c>
      <c r="D56" s="30">
        <f t="shared" si="2"/>
        <v>264.9</v>
      </c>
      <c r="E56" s="30">
        <f t="shared" si="2"/>
        <v>264.9</v>
      </c>
      <c r="F56" s="176"/>
    </row>
    <row r="57" spans="1:6" s="171" customFormat="1" ht="16.5">
      <c r="A57" s="180" t="s">
        <v>223</v>
      </c>
      <c r="B57" s="181" t="s">
        <v>224</v>
      </c>
      <c r="C57" s="29">
        <f t="shared" si="2"/>
        <v>264.9</v>
      </c>
      <c r="D57" s="29">
        <f t="shared" si="2"/>
        <v>264.9</v>
      </c>
      <c r="E57" s="29">
        <f t="shared" si="2"/>
        <v>264.9</v>
      </c>
      <c r="F57" s="174"/>
    </row>
    <row r="58" spans="1:6" s="171" customFormat="1" ht="33">
      <c r="A58" s="180" t="s">
        <v>225</v>
      </c>
      <c r="B58" s="181" t="s">
        <v>226</v>
      </c>
      <c r="C58" s="29">
        <v>264.9</v>
      </c>
      <c r="D58" s="29">
        <v>264.9</v>
      </c>
      <c r="E58" s="5">
        <v>264.9</v>
      </c>
      <c r="F58" s="174"/>
    </row>
    <row r="59" spans="1:6" ht="33">
      <c r="A59" s="169" t="s">
        <v>227</v>
      </c>
      <c r="B59" s="9" t="s">
        <v>228</v>
      </c>
      <c r="C59" s="30">
        <f>C60+C63</f>
        <v>60880.5</v>
      </c>
      <c r="D59" s="30">
        <f>D60+D63</f>
        <v>7654.9</v>
      </c>
      <c r="E59" s="30">
        <f>E60+E63</f>
        <v>5256</v>
      </c>
      <c r="F59" s="174"/>
    </row>
    <row r="60" spans="1:6" ht="82.5">
      <c r="A60" s="172" t="s">
        <v>229</v>
      </c>
      <c r="B60" s="11" t="s">
        <v>234</v>
      </c>
      <c r="C60" s="29">
        <f aca="true" t="shared" si="3" ref="C60:E61">C61</f>
        <v>44530.3</v>
      </c>
      <c r="D60" s="29">
        <f t="shared" si="3"/>
        <v>2585.6</v>
      </c>
      <c r="E60" s="29">
        <f t="shared" si="3"/>
        <v>1765</v>
      </c>
      <c r="F60" s="174"/>
    </row>
    <row r="61" spans="1:6" ht="82.5">
      <c r="A61" s="172" t="s">
        <v>235</v>
      </c>
      <c r="B61" s="11" t="s">
        <v>236</v>
      </c>
      <c r="C61" s="5">
        <f t="shared" si="3"/>
        <v>44530.3</v>
      </c>
      <c r="D61" s="5">
        <f t="shared" si="3"/>
        <v>2585.6</v>
      </c>
      <c r="E61" s="5">
        <f t="shared" si="3"/>
        <v>1765</v>
      </c>
      <c r="F61" s="174"/>
    </row>
    <row r="62" spans="1:6" ht="99">
      <c r="A62" s="172" t="s">
        <v>237</v>
      </c>
      <c r="B62" s="11" t="s">
        <v>238</v>
      </c>
      <c r="C62" s="5">
        <v>44530.3</v>
      </c>
      <c r="D62" s="5">
        <v>2585.6</v>
      </c>
      <c r="E62" s="5">
        <v>1765</v>
      </c>
      <c r="F62" s="174"/>
    </row>
    <row r="63" spans="1:6" s="171" customFormat="1" ht="49.5">
      <c r="A63" s="172" t="s">
        <v>239</v>
      </c>
      <c r="B63" s="11" t="s">
        <v>240</v>
      </c>
      <c r="C63" s="29">
        <f>C64+C66</f>
        <v>16350.2</v>
      </c>
      <c r="D63" s="29">
        <f>D64+D66</f>
        <v>5069.3</v>
      </c>
      <c r="E63" s="29">
        <f>E64+E66</f>
        <v>3491</v>
      </c>
      <c r="F63" s="170"/>
    </row>
    <row r="64" spans="1:6" ht="33">
      <c r="A64" s="172" t="s">
        <v>241</v>
      </c>
      <c r="B64" s="11" t="s">
        <v>242</v>
      </c>
      <c r="C64" s="29">
        <f>C65</f>
        <v>5617.2</v>
      </c>
      <c r="D64" s="29">
        <f>D65</f>
        <v>5069.3</v>
      </c>
      <c r="E64" s="29">
        <f>E65</f>
        <v>3491</v>
      </c>
      <c r="F64" s="173"/>
    </row>
    <row r="65" spans="1:6" ht="49.5">
      <c r="A65" s="172" t="s">
        <v>243</v>
      </c>
      <c r="B65" s="11" t="s">
        <v>245</v>
      </c>
      <c r="C65" s="29">
        <v>5617.2</v>
      </c>
      <c r="D65" s="29">
        <v>5069.3</v>
      </c>
      <c r="E65" s="29">
        <v>3491</v>
      </c>
      <c r="F65" s="173"/>
    </row>
    <row r="66" spans="1:6" ht="49.5">
      <c r="A66" s="178" t="s">
        <v>246</v>
      </c>
      <c r="B66" s="181" t="s">
        <v>247</v>
      </c>
      <c r="C66" s="5">
        <f>C67</f>
        <v>10733</v>
      </c>
      <c r="D66" s="5">
        <f>D67</f>
        <v>0</v>
      </c>
      <c r="E66" s="5">
        <f>E67</f>
        <v>0</v>
      </c>
      <c r="F66" s="174"/>
    </row>
    <row r="67" spans="1:6" ht="49.5">
      <c r="A67" s="178" t="s">
        <v>248</v>
      </c>
      <c r="B67" s="181" t="s">
        <v>249</v>
      </c>
      <c r="C67" s="29">
        <v>10733</v>
      </c>
      <c r="D67" s="29">
        <v>0</v>
      </c>
      <c r="E67" s="29">
        <v>0</v>
      </c>
      <c r="F67" s="173"/>
    </row>
    <row r="68" spans="1:6" ht="16.5">
      <c r="A68" s="169" t="s">
        <v>250</v>
      </c>
      <c r="B68" s="9" t="s">
        <v>251</v>
      </c>
      <c r="C68" s="30">
        <f>C69+C73+C75+C76+C78+C80</f>
        <v>2945.4</v>
      </c>
      <c r="D68" s="30">
        <f>D69+D73+D75+D72+D80+D77+D79</f>
        <v>2953.4</v>
      </c>
      <c r="E68" s="30">
        <f>E69+E73+E75+E72+E80+E77+E79</f>
        <v>2970.4</v>
      </c>
      <c r="F68" s="174"/>
    </row>
    <row r="69" spans="1:6" ht="33">
      <c r="A69" s="172" t="s">
        <v>252</v>
      </c>
      <c r="B69" s="11" t="s">
        <v>253</v>
      </c>
      <c r="C69" s="29">
        <f>C70+C71</f>
        <v>130</v>
      </c>
      <c r="D69" s="29">
        <f>D70+D71</f>
        <v>117</v>
      </c>
      <c r="E69" s="29">
        <f>E70+E71</f>
        <v>105</v>
      </c>
      <c r="F69" s="182"/>
    </row>
    <row r="70" spans="1:6" ht="66">
      <c r="A70" s="172" t="s">
        <v>254</v>
      </c>
      <c r="B70" s="11" t="s">
        <v>255</v>
      </c>
      <c r="C70" s="5">
        <v>125</v>
      </c>
      <c r="D70" s="5">
        <v>114</v>
      </c>
      <c r="E70" s="5">
        <v>103</v>
      </c>
      <c r="F70" s="174"/>
    </row>
    <row r="71" spans="1:6" s="171" customFormat="1" ht="49.5">
      <c r="A71" s="172" t="s">
        <v>256</v>
      </c>
      <c r="B71" s="11" t="s">
        <v>257</v>
      </c>
      <c r="C71" s="29">
        <v>5</v>
      </c>
      <c r="D71" s="29">
        <v>3</v>
      </c>
      <c r="E71" s="29">
        <v>2</v>
      </c>
      <c r="F71" s="170"/>
    </row>
    <row r="72" spans="1:6" ht="66">
      <c r="A72" s="172" t="s">
        <v>258</v>
      </c>
      <c r="B72" s="11" t="s">
        <v>259</v>
      </c>
      <c r="C72" s="29">
        <v>0</v>
      </c>
      <c r="D72" s="29">
        <v>0</v>
      </c>
      <c r="E72" s="29">
        <v>0</v>
      </c>
      <c r="F72" s="173"/>
    </row>
    <row r="73" spans="1:6" ht="115.5">
      <c r="A73" s="172" t="s">
        <v>260</v>
      </c>
      <c r="B73" s="11" t="s">
        <v>261</v>
      </c>
      <c r="C73" s="29">
        <f>C74</f>
        <v>49</v>
      </c>
      <c r="D73" s="29">
        <f>D74</f>
        <v>48</v>
      </c>
      <c r="E73" s="29">
        <f>E74</f>
        <v>47</v>
      </c>
      <c r="F73" s="174"/>
    </row>
    <row r="74" spans="1:6" ht="33">
      <c r="A74" s="172" t="s">
        <v>262</v>
      </c>
      <c r="B74" s="11" t="s">
        <v>263</v>
      </c>
      <c r="C74" s="29">
        <v>49</v>
      </c>
      <c r="D74" s="29">
        <v>48</v>
      </c>
      <c r="E74" s="5">
        <v>47</v>
      </c>
      <c r="F74" s="174"/>
    </row>
    <row r="75" spans="1:6" ht="49.5">
      <c r="A75" s="172" t="s">
        <v>264</v>
      </c>
      <c r="B75" s="11" t="s">
        <v>265</v>
      </c>
      <c r="C75" s="29">
        <v>1456</v>
      </c>
      <c r="D75" s="29">
        <v>1456</v>
      </c>
      <c r="E75" s="5">
        <v>1456</v>
      </c>
      <c r="F75" s="174"/>
    </row>
    <row r="76" spans="1:6" ht="49.5">
      <c r="A76" s="172" t="s">
        <v>266</v>
      </c>
      <c r="B76" s="11" t="s">
        <v>267</v>
      </c>
      <c r="C76" s="29">
        <f>C77</f>
        <v>33</v>
      </c>
      <c r="D76" s="29">
        <f>D77</f>
        <v>33</v>
      </c>
      <c r="E76" s="29">
        <f>E77</f>
        <v>33</v>
      </c>
      <c r="F76" s="174"/>
    </row>
    <row r="77" spans="1:6" ht="66">
      <c r="A77" s="183" t="s">
        <v>268</v>
      </c>
      <c r="B77" s="11" t="s">
        <v>269</v>
      </c>
      <c r="C77" s="29">
        <v>33</v>
      </c>
      <c r="D77" s="29">
        <v>33</v>
      </c>
      <c r="E77" s="5">
        <v>33</v>
      </c>
      <c r="F77" s="174"/>
    </row>
    <row r="78" spans="1:6" ht="49.5">
      <c r="A78" s="27" t="s">
        <v>270</v>
      </c>
      <c r="B78" s="181" t="s">
        <v>271</v>
      </c>
      <c r="C78" s="29">
        <f>C79</f>
        <v>72</v>
      </c>
      <c r="D78" s="29">
        <f>D79</f>
        <v>72</v>
      </c>
      <c r="E78" s="29">
        <f>E79</f>
        <v>72</v>
      </c>
      <c r="F78" s="174"/>
    </row>
    <row r="79" spans="1:6" ht="49.5">
      <c r="A79" s="27" t="s">
        <v>272</v>
      </c>
      <c r="B79" s="181" t="s">
        <v>273</v>
      </c>
      <c r="C79" s="29">
        <v>72</v>
      </c>
      <c r="D79" s="29">
        <v>72</v>
      </c>
      <c r="E79" s="5">
        <v>72</v>
      </c>
      <c r="F79" s="174"/>
    </row>
    <row r="80" spans="1:6" ht="33">
      <c r="A80" s="172" t="s">
        <v>274</v>
      </c>
      <c r="B80" s="11" t="s">
        <v>275</v>
      </c>
      <c r="C80" s="29">
        <f>C81</f>
        <v>1205.4</v>
      </c>
      <c r="D80" s="29">
        <f>D81</f>
        <v>1227.4</v>
      </c>
      <c r="E80" s="29">
        <f>E81</f>
        <v>1257.4</v>
      </c>
      <c r="F80" s="173"/>
    </row>
    <row r="81" spans="1:6" ht="33">
      <c r="A81" s="172" t="s">
        <v>276</v>
      </c>
      <c r="B81" s="11" t="s">
        <v>277</v>
      </c>
      <c r="C81" s="29">
        <v>1205.4</v>
      </c>
      <c r="D81" s="29">
        <v>1227.4</v>
      </c>
      <c r="E81" s="29">
        <v>1257.4</v>
      </c>
      <c r="F81" s="173"/>
    </row>
    <row r="82" spans="1:6" ht="16.5">
      <c r="A82" s="169" t="s">
        <v>278</v>
      </c>
      <c r="B82" s="9" t="s">
        <v>279</v>
      </c>
      <c r="C82" s="113">
        <f>C83+C99+B104</f>
        <v>277973</v>
      </c>
      <c r="D82" s="113">
        <f>D83+D99+C104</f>
        <v>269507.7</v>
      </c>
      <c r="E82" s="30">
        <f>E83+E99+D104</f>
        <v>282589.1</v>
      </c>
      <c r="F82" s="173"/>
    </row>
    <row r="83" spans="1:6" ht="33">
      <c r="A83" s="184" t="s">
        <v>280</v>
      </c>
      <c r="B83" s="191" t="s">
        <v>281</v>
      </c>
      <c r="C83" s="30">
        <f>C84+C86</f>
        <v>270373</v>
      </c>
      <c r="D83" s="30">
        <f>D84+D86</f>
        <v>269507.7</v>
      </c>
      <c r="E83" s="30">
        <f>E84+E86</f>
        <v>282589.1</v>
      </c>
      <c r="F83" s="173"/>
    </row>
    <row r="84" spans="1:6" ht="33">
      <c r="A84" s="184" t="s">
        <v>282</v>
      </c>
      <c r="B84" s="191" t="s">
        <v>283</v>
      </c>
      <c r="C84" s="30">
        <f>C85</f>
        <v>1455</v>
      </c>
      <c r="D84" s="30">
        <f>D85</f>
        <v>2000</v>
      </c>
      <c r="E84" s="30">
        <f>E85</f>
        <v>15321</v>
      </c>
      <c r="F84" s="173"/>
    </row>
    <row r="85" spans="1:6" ht="33">
      <c r="A85" s="192" t="s">
        <v>284</v>
      </c>
      <c r="B85" s="193" t="s">
        <v>285</v>
      </c>
      <c r="C85" s="29">
        <v>1455</v>
      </c>
      <c r="D85" s="29">
        <v>2000</v>
      </c>
      <c r="E85" s="29">
        <v>15321</v>
      </c>
      <c r="F85" s="173"/>
    </row>
    <row r="86" spans="1:6" ht="33">
      <c r="A86" s="184" t="s">
        <v>286</v>
      </c>
      <c r="B86" s="191" t="s">
        <v>287</v>
      </c>
      <c r="C86" s="30">
        <f>C87+C89+C90+C92+C91</f>
        <v>268918</v>
      </c>
      <c r="D86" s="30">
        <f>D87+D89+D90+D92+D91</f>
        <v>267507.7</v>
      </c>
      <c r="E86" s="30">
        <f>E87+E89+E90+E92+E91+E88</f>
        <v>267268.1</v>
      </c>
      <c r="F86" s="173"/>
    </row>
    <row r="87" spans="1:6" ht="33">
      <c r="A87" s="185" t="s">
        <v>288</v>
      </c>
      <c r="B87" s="188" t="s">
        <v>289</v>
      </c>
      <c r="C87" s="29">
        <v>1404</v>
      </c>
      <c r="D87" s="29">
        <v>1393</v>
      </c>
      <c r="E87" s="29">
        <v>1393</v>
      </c>
      <c r="F87" s="173"/>
    </row>
    <row r="88" spans="1:6" ht="49.5">
      <c r="A88" s="186" t="s">
        <v>290</v>
      </c>
      <c r="B88" s="187" t="s">
        <v>291</v>
      </c>
      <c r="C88" s="29">
        <v>0</v>
      </c>
      <c r="D88" s="29">
        <v>0</v>
      </c>
      <c r="E88" s="29">
        <v>56</v>
      </c>
      <c r="F88" s="173"/>
    </row>
    <row r="89" spans="1:6" ht="33">
      <c r="A89" s="185" t="s">
        <v>292</v>
      </c>
      <c r="B89" s="188" t="s">
        <v>293</v>
      </c>
      <c r="C89" s="29">
        <v>0</v>
      </c>
      <c r="D89" s="29">
        <v>0</v>
      </c>
      <c r="E89" s="29">
        <v>0</v>
      </c>
      <c r="F89" s="173"/>
    </row>
    <row r="90" spans="1:6" ht="66">
      <c r="A90" s="185" t="s">
        <v>294</v>
      </c>
      <c r="B90" s="188" t="s">
        <v>295</v>
      </c>
      <c r="C90" s="29">
        <v>5083.8</v>
      </c>
      <c r="D90" s="29">
        <v>5083.8</v>
      </c>
      <c r="E90" s="29">
        <v>5083.8</v>
      </c>
      <c r="F90" s="173"/>
    </row>
    <row r="91" spans="1:6" ht="66">
      <c r="A91" s="185" t="s">
        <v>296</v>
      </c>
      <c r="B91" s="188" t="s">
        <v>299</v>
      </c>
      <c r="C91" s="29">
        <v>2140.5</v>
      </c>
      <c r="D91" s="29">
        <v>0</v>
      </c>
      <c r="E91" s="29">
        <v>0</v>
      </c>
      <c r="F91" s="173"/>
    </row>
    <row r="92" spans="1:6" ht="16.5">
      <c r="A92" s="185" t="s">
        <v>300</v>
      </c>
      <c r="B92" s="188" t="s">
        <v>301</v>
      </c>
      <c r="C92" s="29">
        <f>SUM(C93:C98)</f>
        <v>260289.69999999998</v>
      </c>
      <c r="D92" s="29">
        <f>SUM(D93:D98)</f>
        <v>261030.9</v>
      </c>
      <c r="E92" s="29">
        <f>SUM(E93:E98)</f>
        <v>260735.3</v>
      </c>
      <c r="F92" s="173"/>
    </row>
    <row r="93" spans="1:6" ht="82.5">
      <c r="A93" s="185" t="s">
        <v>300</v>
      </c>
      <c r="B93" s="188" t="s">
        <v>302</v>
      </c>
      <c r="C93" s="29">
        <v>170210</v>
      </c>
      <c r="D93" s="29">
        <v>170210</v>
      </c>
      <c r="E93" s="29">
        <v>170210</v>
      </c>
      <c r="F93" s="173"/>
    </row>
    <row r="94" spans="1:6" ht="66">
      <c r="A94" s="185" t="s">
        <v>300</v>
      </c>
      <c r="B94" s="188" t="s">
        <v>303</v>
      </c>
      <c r="C94" s="29">
        <v>84922</v>
      </c>
      <c r="D94" s="29">
        <v>84922</v>
      </c>
      <c r="E94" s="29">
        <v>84922</v>
      </c>
      <c r="F94" s="173"/>
    </row>
    <row r="95" spans="1:5" ht="49.5">
      <c r="A95" s="185" t="s">
        <v>300</v>
      </c>
      <c r="B95" s="188" t="s">
        <v>304</v>
      </c>
      <c r="C95" s="29">
        <v>623.4</v>
      </c>
      <c r="D95" s="29">
        <v>623.4</v>
      </c>
      <c r="E95" s="29">
        <v>623.4</v>
      </c>
    </row>
    <row r="96" spans="1:5" ht="66">
      <c r="A96" s="185" t="s">
        <v>300</v>
      </c>
      <c r="B96" s="188" t="s">
        <v>305</v>
      </c>
      <c r="C96" s="29">
        <v>253.3</v>
      </c>
      <c r="D96" s="29">
        <v>253.3</v>
      </c>
      <c r="E96" s="29">
        <v>253.3</v>
      </c>
    </row>
    <row r="97" spans="1:5" ht="99">
      <c r="A97" s="185" t="s">
        <v>300</v>
      </c>
      <c r="B97" s="188" t="s">
        <v>306</v>
      </c>
      <c r="C97" s="29">
        <v>0</v>
      </c>
      <c r="D97" s="29">
        <v>741.2</v>
      </c>
      <c r="E97" s="29">
        <v>445.6</v>
      </c>
    </row>
    <row r="98" spans="1:5" ht="66">
      <c r="A98" s="185" t="s">
        <v>300</v>
      </c>
      <c r="B98" s="188" t="s">
        <v>307</v>
      </c>
      <c r="C98" s="29">
        <v>4281</v>
      </c>
      <c r="D98" s="29">
        <v>4281</v>
      </c>
      <c r="E98" s="29">
        <v>4281</v>
      </c>
    </row>
    <row r="99" spans="1:5" ht="16.5">
      <c r="A99" s="184" t="s">
        <v>308</v>
      </c>
      <c r="B99" s="191" t="s">
        <v>309</v>
      </c>
      <c r="C99" s="30">
        <f>C100</f>
        <v>7600</v>
      </c>
      <c r="D99" s="30">
        <f>D100</f>
        <v>0</v>
      </c>
      <c r="E99" s="30">
        <f>E100</f>
        <v>0</v>
      </c>
    </row>
    <row r="100" spans="1:5" ht="16.5">
      <c r="A100" s="185" t="s">
        <v>310</v>
      </c>
      <c r="B100" s="188" t="s">
        <v>311</v>
      </c>
      <c r="C100" s="29">
        <v>7600</v>
      </c>
      <c r="D100" s="29">
        <v>0</v>
      </c>
      <c r="E100" s="29">
        <v>0</v>
      </c>
    </row>
    <row r="101" spans="1:5" ht="16.5">
      <c r="A101" s="169"/>
      <c r="B101" s="9" t="s">
        <v>441</v>
      </c>
      <c r="C101" s="30">
        <f>C9+C82</f>
        <v>617044.1000000001</v>
      </c>
      <c r="D101" s="30">
        <f>D9+D82</f>
        <v>554620.6000000001</v>
      </c>
      <c r="E101" s="30">
        <f>E9+E82</f>
        <v>565151.6000000001</v>
      </c>
    </row>
    <row r="102" spans="3:5" ht="16.5">
      <c r="C102" s="173"/>
      <c r="D102" s="173"/>
      <c r="E102" s="173"/>
    </row>
  </sheetData>
  <sheetProtection/>
  <mergeCells count="7">
    <mergeCell ref="A7:A8"/>
    <mergeCell ref="B7:B8"/>
    <mergeCell ref="C7:E7"/>
    <mergeCell ref="C1:E1"/>
    <mergeCell ref="C2:E2"/>
    <mergeCell ref="C3:E3"/>
    <mergeCell ref="A5:E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7.25390625" style="16" customWidth="1"/>
    <col min="2" max="2" width="75.75390625" style="2" customWidth="1"/>
    <col min="3" max="3" width="11.00390625" style="28" customWidth="1"/>
    <col min="4" max="4" width="11.00390625" style="2" customWidth="1"/>
    <col min="5" max="5" width="11.375" style="2" customWidth="1"/>
    <col min="6" max="16384" width="9.125" style="2" customWidth="1"/>
  </cols>
  <sheetData>
    <row r="1" spans="1:5" ht="16.5">
      <c r="A1" s="241" t="s">
        <v>231</v>
      </c>
      <c r="B1" s="241"/>
      <c r="C1" s="241"/>
      <c r="D1" s="241"/>
      <c r="E1" s="241"/>
    </row>
    <row r="2" spans="1:5" ht="16.5">
      <c r="A2" s="241" t="s">
        <v>368</v>
      </c>
      <c r="B2" s="241"/>
      <c r="C2" s="241"/>
      <c r="D2" s="241"/>
      <c r="E2" s="241"/>
    </row>
    <row r="3" spans="1:5" ht="16.5">
      <c r="A3" s="241" t="s">
        <v>545</v>
      </c>
      <c r="B3" s="241"/>
      <c r="C3" s="241"/>
      <c r="D3" s="241"/>
      <c r="E3" s="241"/>
    </row>
    <row r="4" spans="1:2" ht="16.5">
      <c r="A4" s="4"/>
      <c r="B4" s="3"/>
    </row>
    <row r="5" spans="1:5" ht="16.5">
      <c r="A5" s="239" t="s">
        <v>364</v>
      </c>
      <c r="B5" s="239"/>
      <c r="C5" s="239"/>
      <c r="D5" s="239"/>
      <c r="E5" s="239"/>
    </row>
    <row r="6" spans="1:5" ht="16.5">
      <c r="A6" s="239" t="s">
        <v>318</v>
      </c>
      <c r="B6" s="239"/>
      <c r="C6" s="239"/>
      <c r="D6" s="239"/>
      <c r="E6" s="239"/>
    </row>
    <row r="7" spans="1:5" ht="16.5">
      <c r="A7" s="240" t="s">
        <v>319</v>
      </c>
      <c r="B7" s="240"/>
      <c r="C7" s="240"/>
      <c r="D7" s="240"/>
      <c r="E7" s="240"/>
    </row>
    <row r="8" spans="1:5" ht="16.5">
      <c r="A8" s="236" t="s">
        <v>417</v>
      </c>
      <c r="B8" s="236" t="s">
        <v>374</v>
      </c>
      <c r="C8" s="231" t="s">
        <v>442</v>
      </c>
      <c r="D8" s="232"/>
      <c r="E8" s="233"/>
    </row>
    <row r="9" spans="1:5" ht="16.5">
      <c r="A9" s="237"/>
      <c r="B9" s="237"/>
      <c r="C9" s="234" t="s">
        <v>348</v>
      </c>
      <c r="D9" s="221" t="s">
        <v>506</v>
      </c>
      <c r="E9" s="222"/>
    </row>
    <row r="10" spans="1:5" ht="16.5">
      <c r="A10" s="238"/>
      <c r="B10" s="238"/>
      <c r="C10" s="235"/>
      <c r="D10" s="27" t="s">
        <v>456</v>
      </c>
      <c r="E10" s="27" t="s">
        <v>505</v>
      </c>
    </row>
    <row r="11" spans="1:5" ht="16.5">
      <c r="A11" s="5">
        <v>1</v>
      </c>
      <c r="B11" s="7">
        <v>2</v>
      </c>
      <c r="C11" s="6">
        <v>3</v>
      </c>
      <c r="D11" s="37">
        <v>4</v>
      </c>
      <c r="E11" s="37">
        <v>5</v>
      </c>
    </row>
    <row r="12" spans="1:5" ht="16.5">
      <c r="A12" s="5"/>
      <c r="B12" s="24" t="s">
        <v>441</v>
      </c>
      <c r="C12" s="30">
        <f>C13+C21+C24+C28+C32+C37+C39+C43+C46+C49</f>
        <v>623044.1</v>
      </c>
      <c r="D12" s="30">
        <f>D13+D21+D24+D28+D32+D37+D39+D43+D46+D49</f>
        <v>554267.8</v>
      </c>
      <c r="E12" s="30">
        <f>E13+E21+E24+E28+E32+E37+E39+E43+E46+E49</f>
        <v>537907.4</v>
      </c>
    </row>
    <row r="13" spans="1:5" ht="16.5">
      <c r="A13" s="8" t="s">
        <v>437</v>
      </c>
      <c r="B13" s="9" t="s">
        <v>376</v>
      </c>
      <c r="C13" s="30">
        <f>SUM(C14:C20)</f>
        <v>65834.1</v>
      </c>
      <c r="D13" s="30">
        <f>SUM(D14:D20)</f>
        <v>58613.5</v>
      </c>
      <c r="E13" s="30">
        <f>SUM(E14:E20)</f>
        <v>57468.00000000001</v>
      </c>
    </row>
    <row r="14" spans="1:5" ht="34.5" customHeight="1">
      <c r="A14" s="10" t="s">
        <v>424</v>
      </c>
      <c r="B14" s="11" t="s">
        <v>444</v>
      </c>
      <c r="C14" s="29">
        <f>'10'!E13</f>
        <v>1455.3</v>
      </c>
      <c r="D14" s="29">
        <f>'10'!F13</f>
        <v>1455.3</v>
      </c>
      <c r="E14" s="29">
        <f>'10'!G13</f>
        <v>1455.3</v>
      </c>
    </row>
    <row r="15" spans="1:5" ht="49.5">
      <c r="A15" s="10" t="s">
        <v>425</v>
      </c>
      <c r="B15" s="11" t="s">
        <v>400</v>
      </c>
      <c r="C15" s="29">
        <f>'10'!E18</f>
        <v>4327.1</v>
      </c>
      <c r="D15" s="29">
        <f>'10'!F18</f>
        <v>4071.6</v>
      </c>
      <c r="E15" s="29">
        <f>'10'!G18</f>
        <v>4004</v>
      </c>
    </row>
    <row r="16" spans="1:5" ht="51.75" customHeight="1">
      <c r="A16" s="10" t="s">
        <v>426</v>
      </c>
      <c r="B16" s="11" t="s">
        <v>401</v>
      </c>
      <c r="C16" s="29">
        <f>'10'!E29</f>
        <v>35886.9</v>
      </c>
      <c r="D16" s="29">
        <f>'10'!F29</f>
        <v>34167.9</v>
      </c>
      <c r="E16" s="29">
        <f>'10'!G29</f>
        <v>33714.700000000004</v>
      </c>
    </row>
    <row r="17" spans="1:5" ht="16.5">
      <c r="A17" s="10" t="s">
        <v>320</v>
      </c>
      <c r="B17" s="11" t="s">
        <v>321</v>
      </c>
      <c r="C17" s="29">
        <f>'10'!E41</f>
        <v>0</v>
      </c>
      <c r="D17" s="29">
        <f>'10'!F41</f>
        <v>0</v>
      </c>
      <c r="E17" s="29">
        <f>'10'!G41</f>
        <v>56</v>
      </c>
    </row>
    <row r="18" spans="1:5" ht="36" customHeight="1">
      <c r="A18" s="10" t="s">
        <v>427</v>
      </c>
      <c r="B18" s="11" t="s">
        <v>356</v>
      </c>
      <c r="C18" s="29">
        <f>'10'!E46</f>
        <v>9669.400000000001</v>
      </c>
      <c r="D18" s="29">
        <f>'10'!F46</f>
        <v>9544.400000000001</v>
      </c>
      <c r="E18" s="29">
        <f>'10'!G46</f>
        <v>9200.4</v>
      </c>
    </row>
    <row r="19" spans="1:5" ht="16.5">
      <c r="A19" s="10" t="s">
        <v>428</v>
      </c>
      <c r="B19" s="11" t="s">
        <v>358</v>
      </c>
      <c r="C19" s="29">
        <f>'10'!E53</f>
        <v>2000</v>
      </c>
      <c r="D19" s="29">
        <f>'10'!F53</f>
        <v>1000</v>
      </c>
      <c r="E19" s="29">
        <f>'10'!G53</f>
        <v>1000</v>
      </c>
    </row>
    <row r="20" spans="1:5" ht="16.5">
      <c r="A20" s="10" t="s">
        <v>445</v>
      </c>
      <c r="B20" s="11" t="s">
        <v>402</v>
      </c>
      <c r="C20" s="29">
        <f>'10'!E57</f>
        <v>12495.4</v>
      </c>
      <c r="D20" s="29">
        <f>'10'!F57</f>
        <v>8374.3</v>
      </c>
      <c r="E20" s="29">
        <f>'10'!G57</f>
        <v>8037.6</v>
      </c>
    </row>
    <row r="21" spans="1:5" ht="19.5" customHeight="1">
      <c r="A21" s="8" t="s">
        <v>438</v>
      </c>
      <c r="B21" s="9" t="s">
        <v>403</v>
      </c>
      <c r="C21" s="30">
        <f>SUM(C22:C23)</f>
        <v>8670.4</v>
      </c>
      <c r="D21" s="30">
        <f>SUM(D22:D23)</f>
        <v>8213.699999999999</v>
      </c>
      <c r="E21" s="30">
        <f>SUM(E22:E23)</f>
        <v>8096.2</v>
      </c>
    </row>
    <row r="22" spans="1:5" ht="16.5">
      <c r="A22" s="10" t="s">
        <v>468</v>
      </c>
      <c r="B22" s="11" t="s">
        <v>469</v>
      </c>
      <c r="C22" s="29">
        <f>'10'!E105</f>
        <v>2023.3</v>
      </c>
      <c r="D22" s="29">
        <f>'10'!F105</f>
        <v>2012.3</v>
      </c>
      <c r="E22" s="29">
        <f>'10'!G105</f>
        <v>2012.3</v>
      </c>
    </row>
    <row r="23" spans="1:5" ht="37.5" customHeight="1">
      <c r="A23" s="10" t="s">
        <v>429</v>
      </c>
      <c r="B23" s="11" t="s">
        <v>370</v>
      </c>
      <c r="C23" s="29">
        <f>'10'!E114</f>
        <v>6647.1</v>
      </c>
      <c r="D23" s="29">
        <f>'10'!F114</f>
        <v>6201.4</v>
      </c>
      <c r="E23" s="29">
        <f>'10'!G114</f>
        <v>6083.9</v>
      </c>
    </row>
    <row r="24" spans="1:5" ht="16.5">
      <c r="A24" s="8" t="s">
        <v>439</v>
      </c>
      <c r="B24" s="9" t="s">
        <v>404</v>
      </c>
      <c r="C24" s="30">
        <f>SUM(C25:C27)</f>
        <v>13469.300000000001</v>
      </c>
      <c r="D24" s="30">
        <f>SUM(D25:D27)</f>
        <v>8831</v>
      </c>
      <c r="E24" s="30">
        <f>SUM(E25:E27)</f>
        <v>8850.7</v>
      </c>
    </row>
    <row r="25" spans="1:5" ht="16.5">
      <c r="A25" s="10" t="s">
        <v>18</v>
      </c>
      <c r="B25" s="27" t="s">
        <v>19</v>
      </c>
      <c r="C25" s="29">
        <f>'10'!E120</f>
        <v>0</v>
      </c>
      <c r="D25" s="29">
        <f>'10'!F120</f>
        <v>741.2</v>
      </c>
      <c r="E25" s="29">
        <f>'10'!G120</f>
        <v>445.6</v>
      </c>
    </row>
    <row r="26" spans="1:5" ht="16.5">
      <c r="A26" s="10" t="s">
        <v>352</v>
      </c>
      <c r="B26" s="27" t="s">
        <v>353</v>
      </c>
      <c r="C26" s="29">
        <f>'10'!E125</f>
        <v>12674.1</v>
      </c>
      <c r="D26" s="29">
        <f>'10'!F125</f>
        <v>7556.7</v>
      </c>
      <c r="E26" s="29">
        <f>'10'!G125</f>
        <v>7941.9</v>
      </c>
    </row>
    <row r="27" spans="1:5" ht="16.5">
      <c r="A27" s="10" t="s">
        <v>430</v>
      </c>
      <c r="B27" s="11" t="s">
        <v>405</v>
      </c>
      <c r="C27" s="29">
        <f>'10'!E132</f>
        <v>795.2</v>
      </c>
      <c r="D27" s="29">
        <f>'10'!F132</f>
        <v>533.1</v>
      </c>
      <c r="E27" s="29">
        <f>'10'!G132</f>
        <v>463.2</v>
      </c>
    </row>
    <row r="28" spans="1:5" ht="16.5">
      <c r="A28" s="8" t="s">
        <v>440</v>
      </c>
      <c r="B28" s="9" t="s">
        <v>406</v>
      </c>
      <c r="C28" s="30">
        <f>SUM(C29:C31)</f>
        <v>27801.999999999996</v>
      </c>
      <c r="D28" s="30">
        <f>SUM(D29:D31)</f>
        <v>20206.4</v>
      </c>
      <c r="E28" s="30">
        <f>SUM(E29:E31)</f>
        <v>9417.699999999999</v>
      </c>
    </row>
    <row r="29" spans="1:5" ht="16.5">
      <c r="A29" s="10" t="s">
        <v>350</v>
      </c>
      <c r="B29" s="31" t="s">
        <v>351</v>
      </c>
      <c r="C29" s="29">
        <f>'10'!E153</f>
        <v>6491</v>
      </c>
      <c r="D29" s="29">
        <f>'10'!F153</f>
        <v>4744.5</v>
      </c>
      <c r="E29" s="29">
        <f>'10'!G153</f>
        <v>0</v>
      </c>
    </row>
    <row r="30" spans="1:5" ht="16.5">
      <c r="A30" s="10" t="s">
        <v>431</v>
      </c>
      <c r="B30" s="12" t="s">
        <v>407</v>
      </c>
      <c r="C30" s="29">
        <f>'10'!E158</f>
        <v>5401.8</v>
      </c>
      <c r="D30" s="29">
        <f>'10'!F158</f>
        <v>4638.4</v>
      </c>
      <c r="E30" s="29">
        <f>'10'!G158</f>
        <v>0</v>
      </c>
    </row>
    <row r="31" spans="1:5" ht="16.5">
      <c r="A31" s="10" t="s">
        <v>432</v>
      </c>
      <c r="B31" s="11" t="s">
        <v>408</v>
      </c>
      <c r="C31" s="29">
        <f>'10'!E166</f>
        <v>15909.199999999997</v>
      </c>
      <c r="D31" s="29">
        <f>'10'!F166</f>
        <v>10823.5</v>
      </c>
      <c r="E31" s="29">
        <f>'10'!G166</f>
        <v>9417.699999999999</v>
      </c>
    </row>
    <row r="32" spans="1:5" ht="16.5">
      <c r="A32" s="8" t="s">
        <v>418</v>
      </c>
      <c r="B32" s="9" t="s">
        <v>409</v>
      </c>
      <c r="C32" s="30">
        <f>SUM(C33:C36)</f>
        <v>443865.3</v>
      </c>
      <c r="D32" s="30">
        <f>SUM(D33:D36)</f>
        <v>408281.5</v>
      </c>
      <c r="E32" s="30">
        <f>SUM(E33:E36)</f>
        <v>404246.20000000007</v>
      </c>
    </row>
    <row r="33" spans="1:5" ht="16.5">
      <c r="A33" s="10" t="s">
        <v>433</v>
      </c>
      <c r="B33" s="11" t="s">
        <v>361</v>
      </c>
      <c r="C33" s="29">
        <f>'10'!E182</f>
        <v>162997.5</v>
      </c>
      <c r="D33" s="29">
        <f>'10'!F182</f>
        <v>150895.1</v>
      </c>
      <c r="E33" s="29">
        <f>'10'!G182</f>
        <v>148357.9</v>
      </c>
    </row>
    <row r="34" spans="1:5" ht="16.5">
      <c r="A34" s="10" t="s">
        <v>434</v>
      </c>
      <c r="B34" s="11" t="s">
        <v>362</v>
      </c>
      <c r="C34" s="29">
        <f>'10'!E195</f>
        <v>260319.2</v>
      </c>
      <c r="D34" s="29">
        <f>'10'!F195</f>
        <v>238252.5</v>
      </c>
      <c r="E34" s="29">
        <f>'10'!G195</f>
        <v>237127.5</v>
      </c>
    </row>
    <row r="35" spans="1:5" ht="16.5">
      <c r="A35" s="13" t="s">
        <v>419</v>
      </c>
      <c r="B35" s="11" t="s">
        <v>410</v>
      </c>
      <c r="C35" s="29">
        <f>'10'!E222</f>
        <v>5103.6</v>
      </c>
      <c r="D35" s="29">
        <f>'10'!F222</f>
        <v>4609.9</v>
      </c>
      <c r="E35" s="29">
        <f>'10'!G222</f>
        <v>4479.900000000001</v>
      </c>
    </row>
    <row r="36" spans="1:5" ht="16.5">
      <c r="A36" s="10" t="s">
        <v>435</v>
      </c>
      <c r="B36" s="11" t="s">
        <v>365</v>
      </c>
      <c r="C36" s="29">
        <f>'10'!E241</f>
        <v>15445</v>
      </c>
      <c r="D36" s="29">
        <f>'10'!F241</f>
        <v>14524</v>
      </c>
      <c r="E36" s="29">
        <f>'10'!G241</f>
        <v>14280.9</v>
      </c>
    </row>
    <row r="37" spans="1:5" ht="16.5">
      <c r="A37" s="14" t="s">
        <v>422</v>
      </c>
      <c r="B37" s="9" t="s">
        <v>502</v>
      </c>
      <c r="C37" s="30">
        <f>SUM(C38:C38)</f>
        <v>29633.8</v>
      </c>
      <c r="D37" s="30">
        <f>SUM(D38:D38)</f>
        <v>21306.8</v>
      </c>
      <c r="E37" s="30">
        <f>SUM(E38:E38)</f>
        <v>21942.800000000003</v>
      </c>
    </row>
    <row r="38" spans="1:5" ht="16.5">
      <c r="A38" s="13" t="s">
        <v>423</v>
      </c>
      <c r="B38" s="11" t="s">
        <v>366</v>
      </c>
      <c r="C38" s="29">
        <f>'10'!E255</f>
        <v>29633.8</v>
      </c>
      <c r="D38" s="29">
        <f>'10'!F255</f>
        <v>21306.8</v>
      </c>
      <c r="E38" s="29">
        <f>'10'!G255</f>
        <v>21942.800000000003</v>
      </c>
    </row>
    <row r="39" spans="1:5" ht="16.5">
      <c r="A39" s="8" t="s">
        <v>420</v>
      </c>
      <c r="B39" s="9" t="s">
        <v>412</v>
      </c>
      <c r="C39" s="30">
        <f>SUM(C40:C42)</f>
        <v>17009.699999999997</v>
      </c>
      <c r="D39" s="30">
        <f>SUM(D40:D42)</f>
        <v>14623.5</v>
      </c>
      <c r="E39" s="30">
        <f>SUM(E40:E42)</f>
        <v>14370.9</v>
      </c>
    </row>
    <row r="40" spans="1:5" ht="16.5">
      <c r="A40" s="13" t="s">
        <v>436</v>
      </c>
      <c r="B40" s="11" t="s">
        <v>413</v>
      </c>
      <c r="C40" s="29">
        <f>'10'!E278</f>
        <v>2101.5</v>
      </c>
      <c r="D40" s="29">
        <f>'10'!F278</f>
        <v>2101.5</v>
      </c>
      <c r="E40" s="29">
        <f>'10'!G278</f>
        <v>2101.5</v>
      </c>
    </row>
    <row r="41" spans="1:5" ht="16.5">
      <c r="A41" s="13" t="s">
        <v>421</v>
      </c>
      <c r="B41" s="11" t="s">
        <v>415</v>
      </c>
      <c r="C41" s="29">
        <f>'10'!E283</f>
        <v>3402.8999999999996</v>
      </c>
      <c r="D41" s="29">
        <f>'10'!F283</f>
        <v>3157.2</v>
      </c>
      <c r="E41" s="29">
        <f>'10'!G283</f>
        <v>2904.6</v>
      </c>
    </row>
    <row r="42" spans="1:5" ht="16.5">
      <c r="A42" s="13" t="s">
        <v>552</v>
      </c>
      <c r="B42" s="11" t="s">
        <v>553</v>
      </c>
      <c r="C42" s="29">
        <f>'10'!E307</f>
        <v>11505.3</v>
      </c>
      <c r="D42" s="29">
        <f>'10'!F307</f>
        <v>9364.8</v>
      </c>
      <c r="E42" s="29">
        <f>'10'!G307</f>
        <v>9364.8</v>
      </c>
    </row>
    <row r="43" spans="1:5" ht="16.5">
      <c r="A43" s="8" t="s">
        <v>446</v>
      </c>
      <c r="B43" s="9" t="s">
        <v>411</v>
      </c>
      <c r="C43" s="30">
        <f>SUM(C44:C45)</f>
        <v>13069.500000000002</v>
      </c>
      <c r="D43" s="30">
        <f>SUM(D44:D45)</f>
        <v>11059.4</v>
      </c>
      <c r="E43" s="30">
        <f>SUM(E44:E45)</f>
        <v>10529.4</v>
      </c>
    </row>
    <row r="44" spans="1:5" ht="16.5">
      <c r="A44" s="26">
        <v>1102</v>
      </c>
      <c r="B44" s="27" t="s">
        <v>447</v>
      </c>
      <c r="C44" s="29">
        <f>'10'!E319</f>
        <v>10718.900000000001</v>
      </c>
      <c r="D44" s="29">
        <f>'10'!F319</f>
        <v>8815</v>
      </c>
      <c r="E44" s="29">
        <f>'10'!G319</f>
        <v>8312.9</v>
      </c>
    </row>
    <row r="45" spans="1:5" ht="23.25" customHeight="1">
      <c r="A45" s="26">
        <v>1105</v>
      </c>
      <c r="B45" s="50" t="s">
        <v>322</v>
      </c>
      <c r="C45" s="29">
        <f>'10'!E329</f>
        <v>2350.6000000000004</v>
      </c>
      <c r="D45" s="29">
        <f>'10'!F329</f>
        <v>2244.4</v>
      </c>
      <c r="E45" s="29">
        <f>'10'!G329</f>
        <v>2216.5000000000005</v>
      </c>
    </row>
    <row r="46" spans="1:5" ht="16.5">
      <c r="A46" s="8">
        <v>1200</v>
      </c>
      <c r="B46" s="9" t="s">
        <v>448</v>
      </c>
      <c r="C46" s="30">
        <f>SUM(C47:C48)</f>
        <v>1690</v>
      </c>
      <c r="D46" s="30">
        <f>SUM(D47:D48)</f>
        <v>1132</v>
      </c>
      <c r="E46" s="30">
        <f>SUM(E47:E48)</f>
        <v>985.5</v>
      </c>
    </row>
    <row r="47" spans="1:5" ht="16.5">
      <c r="A47" s="10" t="s">
        <v>451</v>
      </c>
      <c r="B47" s="11" t="s">
        <v>363</v>
      </c>
      <c r="C47" s="29">
        <f>'10'!E337</f>
        <v>770</v>
      </c>
      <c r="D47" s="29">
        <f>'10'!F337</f>
        <v>516</v>
      </c>
      <c r="E47" s="29">
        <f>'10'!G337</f>
        <v>449</v>
      </c>
    </row>
    <row r="48" spans="1:5" ht="20.25" customHeight="1">
      <c r="A48" s="26">
        <v>1204</v>
      </c>
      <c r="B48" s="11" t="s">
        <v>454</v>
      </c>
      <c r="C48" s="29">
        <f>'10'!E342</f>
        <v>920</v>
      </c>
      <c r="D48" s="29">
        <f>'10'!F342</f>
        <v>616</v>
      </c>
      <c r="E48" s="29">
        <f>'10'!G342</f>
        <v>536.5</v>
      </c>
    </row>
    <row r="49" spans="1:5" ht="19.5" customHeight="1">
      <c r="A49" s="8" t="s">
        <v>449</v>
      </c>
      <c r="B49" s="9" t="s">
        <v>357</v>
      </c>
      <c r="C49" s="30">
        <f>C50</f>
        <v>2000</v>
      </c>
      <c r="D49" s="30">
        <f>D50</f>
        <v>2000</v>
      </c>
      <c r="E49" s="30">
        <f>E50</f>
        <v>2000</v>
      </c>
    </row>
    <row r="50" spans="1:5" ht="25.5" customHeight="1">
      <c r="A50" s="26">
        <v>1301</v>
      </c>
      <c r="B50" s="11" t="s">
        <v>450</v>
      </c>
      <c r="C50" s="29">
        <f>'10'!E350</f>
        <v>2000</v>
      </c>
      <c r="D50" s="29">
        <f>'10'!F350</f>
        <v>2000</v>
      </c>
      <c r="E50" s="29">
        <f>'10'!G350</f>
        <v>2000</v>
      </c>
    </row>
    <row r="56" ht="16.5">
      <c r="B56" s="15"/>
    </row>
  </sheetData>
  <sheetProtection/>
  <mergeCells count="11">
    <mergeCell ref="A6:E6"/>
    <mergeCell ref="A7:E7"/>
    <mergeCell ref="A1:E1"/>
    <mergeCell ref="A2:E2"/>
    <mergeCell ref="A3:E3"/>
    <mergeCell ref="A5:E5"/>
    <mergeCell ref="C8:E8"/>
    <mergeCell ref="D9:E9"/>
    <mergeCell ref="C9:C10"/>
    <mergeCell ref="A8:A10"/>
    <mergeCell ref="B8:B10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1"/>
  <sheetViews>
    <sheetView tabSelected="1" zoomScale="95" zoomScaleNormal="95" zoomScalePageLayoutView="0" workbookViewId="0" topLeftCell="A2">
      <selection activeCell="F198" sqref="F198"/>
    </sheetView>
  </sheetViews>
  <sheetFormatPr defaultColWidth="9.00390625" defaultRowHeight="12.75"/>
  <cols>
    <col min="1" max="1" width="7.00390625" style="93" customWidth="1"/>
    <col min="2" max="2" width="7.125" style="93" customWidth="1"/>
    <col min="3" max="3" width="10.125" style="93" customWidth="1"/>
    <col min="4" max="4" width="7.00390625" style="70" customWidth="1"/>
    <col min="5" max="5" width="69.125" style="60" customWidth="1"/>
    <col min="6" max="6" width="10.875" style="74" customWidth="1"/>
    <col min="7" max="7" width="11.00390625" style="74" customWidth="1"/>
    <col min="8" max="8" width="11.75390625" style="74" customWidth="1"/>
    <col min="9" max="16384" width="9.125" style="2" customWidth="1"/>
  </cols>
  <sheetData>
    <row r="1" spans="6:8" ht="16.5">
      <c r="F1" s="207" t="s">
        <v>28</v>
      </c>
      <c r="G1" s="207"/>
      <c r="H1" s="207"/>
    </row>
    <row r="2" spans="3:8" ht="16.5">
      <c r="C2" s="208" t="s">
        <v>368</v>
      </c>
      <c r="D2" s="208"/>
      <c r="E2" s="208"/>
      <c r="F2" s="208"/>
      <c r="G2" s="208"/>
      <c r="H2" s="208"/>
    </row>
    <row r="3" spans="2:8" ht="16.5">
      <c r="B3" s="206" t="s">
        <v>546</v>
      </c>
      <c r="C3" s="206"/>
      <c r="D3" s="206"/>
      <c r="E3" s="206"/>
      <c r="F3" s="206"/>
      <c r="G3" s="206"/>
      <c r="H3" s="206"/>
    </row>
    <row r="4" spans="2:8" ht="16.5">
      <c r="B4" s="94"/>
      <c r="C4" s="94"/>
      <c r="D4" s="71"/>
      <c r="E4" s="87"/>
      <c r="F4" s="75"/>
      <c r="G4" s="75"/>
      <c r="H4" s="75"/>
    </row>
    <row r="5" spans="1:8" s="60" customFormat="1" ht="33.75" customHeight="1">
      <c r="A5" s="211" t="s">
        <v>120</v>
      </c>
      <c r="B5" s="211"/>
      <c r="C5" s="211"/>
      <c r="D5" s="211"/>
      <c r="E5" s="211"/>
      <c r="F5" s="211"/>
      <c r="G5" s="211"/>
      <c r="H5" s="211"/>
    </row>
    <row r="6" spans="2:8" ht="16.5">
      <c r="B6" s="95"/>
      <c r="C6" s="95"/>
      <c r="D6" s="72"/>
      <c r="E6" s="88"/>
      <c r="F6" s="76"/>
      <c r="G6" s="76"/>
      <c r="H6" s="76"/>
    </row>
    <row r="7" spans="1:8" ht="16.5">
      <c r="A7" s="215" t="s">
        <v>371</v>
      </c>
      <c r="B7" s="215" t="s">
        <v>417</v>
      </c>
      <c r="C7" s="215" t="s">
        <v>372</v>
      </c>
      <c r="D7" s="218" t="s">
        <v>373</v>
      </c>
      <c r="E7" s="218" t="s">
        <v>374</v>
      </c>
      <c r="F7" s="242" t="s">
        <v>442</v>
      </c>
      <c r="G7" s="243"/>
      <c r="H7" s="205"/>
    </row>
    <row r="8" spans="1:8" ht="16.5">
      <c r="A8" s="216"/>
      <c r="B8" s="216"/>
      <c r="C8" s="216"/>
      <c r="D8" s="219"/>
      <c r="E8" s="219"/>
      <c r="F8" s="209" t="s">
        <v>348</v>
      </c>
      <c r="G8" s="242" t="s">
        <v>506</v>
      </c>
      <c r="H8" s="205"/>
    </row>
    <row r="9" spans="1:8" ht="16.5">
      <c r="A9" s="217"/>
      <c r="B9" s="217"/>
      <c r="C9" s="217"/>
      <c r="D9" s="220"/>
      <c r="E9" s="220"/>
      <c r="F9" s="210"/>
      <c r="G9" s="78" t="s">
        <v>456</v>
      </c>
      <c r="H9" s="78" t="s">
        <v>505</v>
      </c>
    </row>
    <row r="10" spans="1:8" ht="16.5">
      <c r="A10" s="69">
        <v>1</v>
      </c>
      <c r="B10" s="69">
        <v>2</v>
      </c>
      <c r="C10" s="69">
        <v>3</v>
      </c>
      <c r="D10" s="38">
        <v>4</v>
      </c>
      <c r="E10" s="38">
        <v>5</v>
      </c>
      <c r="F10" s="80">
        <v>6</v>
      </c>
      <c r="G10" s="80">
        <v>7</v>
      </c>
      <c r="H10" s="80">
        <v>8</v>
      </c>
    </row>
    <row r="11" spans="1:8" s="62" customFormat="1" ht="16.5">
      <c r="A11" s="96"/>
      <c r="B11" s="96"/>
      <c r="C11" s="96"/>
      <c r="D11" s="73"/>
      <c r="E11" s="63" t="s">
        <v>323</v>
      </c>
      <c r="F11" s="79">
        <f>F12+F196+F226+F255+F268+F324</f>
        <v>623044.1</v>
      </c>
      <c r="G11" s="79">
        <f>G12+G196+G226+G255+G268+G324</f>
        <v>554267.7999999999</v>
      </c>
      <c r="H11" s="79">
        <f>H12+H196+H226+H255+H268+H324</f>
        <v>537907.4</v>
      </c>
    </row>
    <row r="12" spans="1:8" ht="24.75" customHeight="1">
      <c r="A12" s="34" t="s">
        <v>375</v>
      </c>
      <c r="B12" s="34"/>
      <c r="C12" s="34"/>
      <c r="D12" s="34"/>
      <c r="E12" s="35" t="s">
        <v>503</v>
      </c>
      <c r="F12" s="79">
        <f>F13+F61+F76+F103+F132+F138+F161+F183</f>
        <v>138515.7</v>
      </c>
      <c r="G12" s="79">
        <f>G13+G61+G76+G103+G132+G138+G161+G183</f>
        <v>114505.09999999999</v>
      </c>
      <c r="H12" s="79">
        <f>H13+H61+H76+H103+H132+H138+H161+H183</f>
        <v>104492.20000000003</v>
      </c>
    </row>
    <row r="13" spans="1:8" ht="16.5">
      <c r="A13" s="33" t="s">
        <v>375</v>
      </c>
      <c r="B13" s="33" t="s">
        <v>437</v>
      </c>
      <c r="C13" s="33"/>
      <c r="D13" s="33"/>
      <c r="E13" s="31" t="s">
        <v>376</v>
      </c>
      <c r="F13" s="78">
        <f>F14+F19+F31+F36</f>
        <v>39100.200000000004</v>
      </c>
      <c r="G13" s="78">
        <f>G14+G19+G31+G36</f>
        <v>36310.4</v>
      </c>
      <c r="H13" s="78">
        <f>H14+H19+H31+H36</f>
        <v>35862.30000000001</v>
      </c>
    </row>
    <row r="14" spans="1:8" ht="33">
      <c r="A14" s="33" t="s">
        <v>375</v>
      </c>
      <c r="B14" s="33" t="s">
        <v>424</v>
      </c>
      <c r="C14" s="33"/>
      <c r="D14" s="33"/>
      <c r="E14" s="31" t="s">
        <v>444</v>
      </c>
      <c r="F14" s="78">
        <f>F15</f>
        <v>1455.3</v>
      </c>
      <c r="G14" s="78">
        <f aca="true" t="shared" si="0" ref="G14:H17">G15</f>
        <v>1455.3</v>
      </c>
      <c r="H14" s="78">
        <f t="shared" si="0"/>
        <v>1455.3</v>
      </c>
    </row>
    <row r="15" spans="1:8" ht="49.5">
      <c r="A15" s="33" t="s">
        <v>375</v>
      </c>
      <c r="B15" s="33" t="s">
        <v>424</v>
      </c>
      <c r="C15" s="69" t="s">
        <v>324</v>
      </c>
      <c r="D15" s="38"/>
      <c r="E15" s="31" t="s">
        <v>121</v>
      </c>
      <c r="F15" s="78">
        <f>F16</f>
        <v>1455.3</v>
      </c>
      <c r="G15" s="78">
        <f t="shared" si="0"/>
        <v>1455.3</v>
      </c>
      <c r="H15" s="78">
        <f t="shared" si="0"/>
        <v>1455.3</v>
      </c>
    </row>
    <row r="16" spans="1:8" ht="24" customHeight="1">
      <c r="A16" s="33" t="s">
        <v>375</v>
      </c>
      <c r="B16" s="33" t="s">
        <v>424</v>
      </c>
      <c r="C16" s="69" t="s">
        <v>326</v>
      </c>
      <c r="D16" s="38"/>
      <c r="E16" s="31" t="s">
        <v>325</v>
      </c>
      <c r="F16" s="78">
        <f>F17</f>
        <v>1455.3</v>
      </c>
      <c r="G16" s="78">
        <f t="shared" si="0"/>
        <v>1455.3</v>
      </c>
      <c r="H16" s="78">
        <f t="shared" si="0"/>
        <v>1455.3</v>
      </c>
    </row>
    <row r="17" spans="1:8" ht="24.75" customHeight="1">
      <c r="A17" s="33" t="s">
        <v>375</v>
      </c>
      <c r="B17" s="33" t="s">
        <v>424</v>
      </c>
      <c r="C17" s="69" t="s">
        <v>65</v>
      </c>
      <c r="D17" s="10"/>
      <c r="E17" s="31" t="s">
        <v>399</v>
      </c>
      <c r="F17" s="78">
        <f>F18</f>
        <v>1455.3</v>
      </c>
      <c r="G17" s="78">
        <f t="shared" si="0"/>
        <v>1455.3</v>
      </c>
      <c r="H17" s="78">
        <f t="shared" si="0"/>
        <v>1455.3</v>
      </c>
    </row>
    <row r="18" spans="1:8" ht="66">
      <c r="A18" s="33" t="s">
        <v>375</v>
      </c>
      <c r="B18" s="33" t="s">
        <v>424</v>
      </c>
      <c r="C18" s="69" t="s">
        <v>65</v>
      </c>
      <c r="D18" s="38">
        <v>100</v>
      </c>
      <c r="E18" s="50" t="s">
        <v>328</v>
      </c>
      <c r="F18" s="78">
        <v>1455.3</v>
      </c>
      <c r="G18" s="78">
        <v>1455.3</v>
      </c>
      <c r="H18" s="78">
        <v>1455.3</v>
      </c>
    </row>
    <row r="19" spans="1:8" ht="49.5">
      <c r="A19" s="33" t="s">
        <v>375</v>
      </c>
      <c r="B19" s="33" t="s">
        <v>426</v>
      </c>
      <c r="C19" s="33"/>
      <c r="D19" s="33"/>
      <c r="E19" s="31" t="s">
        <v>401</v>
      </c>
      <c r="F19" s="78">
        <f aca="true" t="shared" si="1" ref="F19:H20">F20</f>
        <v>35886.9</v>
      </c>
      <c r="G19" s="78">
        <f t="shared" si="1"/>
        <v>34167.9</v>
      </c>
      <c r="H19" s="78">
        <f t="shared" si="1"/>
        <v>33714.700000000004</v>
      </c>
    </row>
    <row r="20" spans="1:8" ht="49.5">
      <c r="A20" s="33" t="s">
        <v>375</v>
      </c>
      <c r="B20" s="33" t="s">
        <v>426</v>
      </c>
      <c r="C20" s="69" t="s">
        <v>324</v>
      </c>
      <c r="D20" s="38"/>
      <c r="E20" s="31" t="s">
        <v>121</v>
      </c>
      <c r="F20" s="78">
        <f t="shared" si="1"/>
        <v>35886.9</v>
      </c>
      <c r="G20" s="78">
        <f t="shared" si="1"/>
        <v>34167.9</v>
      </c>
      <c r="H20" s="78">
        <f t="shared" si="1"/>
        <v>33714.700000000004</v>
      </c>
    </row>
    <row r="21" spans="1:8" ht="21" customHeight="1">
      <c r="A21" s="33" t="s">
        <v>375</v>
      </c>
      <c r="B21" s="33" t="s">
        <v>426</v>
      </c>
      <c r="C21" s="69" t="s">
        <v>326</v>
      </c>
      <c r="D21" s="38"/>
      <c r="E21" s="31" t="s">
        <v>325</v>
      </c>
      <c r="F21" s="78">
        <f>F22+F26+F28</f>
        <v>35886.9</v>
      </c>
      <c r="G21" s="78">
        <f>G22+G26+G28</f>
        <v>34167.9</v>
      </c>
      <c r="H21" s="78">
        <f>H22+H26+H28</f>
        <v>33714.700000000004</v>
      </c>
    </row>
    <row r="22" spans="1:8" ht="66">
      <c r="A22" s="33" t="s">
        <v>375</v>
      </c>
      <c r="B22" s="33" t="s">
        <v>426</v>
      </c>
      <c r="C22" s="10" t="s">
        <v>66</v>
      </c>
      <c r="D22" s="10"/>
      <c r="E22" s="31" t="s">
        <v>466</v>
      </c>
      <c r="F22" s="78">
        <f>F23+F24+F25</f>
        <v>35162.6</v>
      </c>
      <c r="G22" s="78">
        <f>G23+G24+G25</f>
        <v>33443.6</v>
      </c>
      <c r="H22" s="78">
        <f>H23+H24+H25</f>
        <v>32990.4</v>
      </c>
    </row>
    <row r="23" spans="1:8" ht="66">
      <c r="A23" s="33" t="s">
        <v>375</v>
      </c>
      <c r="B23" s="33" t="s">
        <v>426</v>
      </c>
      <c r="C23" s="10" t="s">
        <v>66</v>
      </c>
      <c r="D23" s="122" t="s">
        <v>458</v>
      </c>
      <c r="E23" s="11" t="s">
        <v>328</v>
      </c>
      <c r="F23" s="78">
        <v>30079.8</v>
      </c>
      <c r="G23" s="78">
        <v>30038.1</v>
      </c>
      <c r="H23" s="78">
        <v>30027.1</v>
      </c>
    </row>
    <row r="24" spans="1:8" ht="33">
      <c r="A24" s="33" t="s">
        <v>375</v>
      </c>
      <c r="B24" s="33" t="s">
        <v>426</v>
      </c>
      <c r="C24" s="10" t="s">
        <v>66</v>
      </c>
      <c r="D24" s="122" t="s">
        <v>459</v>
      </c>
      <c r="E24" s="11" t="s">
        <v>460</v>
      </c>
      <c r="F24" s="78">
        <v>4838.3</v>
      </c>
      <c r="G24" s="78">
        <v>3241.6</v>
      </c>
      <c r="H24" s="78">
        <v>2820.8</v>
      </c>
    </row>
    <row r="25" spans="1:8" ht="16.5">
      <c r="A25" s="36" t="s">
        <v>375</v>
      </c>
      <c r="B25" s="36" t="s">
        <v>426</v>
      </c>
      <c r="C25" s="82" t="s">
        <v>66</v>
      </c>
      <c r="D25" s="123" t="s">
        <v>461</v>
      </c>
      <c r="E25" s="124" t="s">
        <v>462</v>
      </c>
      <c r="F25" s="77">
        <v>244.5</v>
      </c>
      <c r="G25" s="77">
        <v>163.9</v>
      </c>
      <c r="H25" s="77">
        <v>142.5</v>
      </c>
    </row>
    <row r="26" spans="1:8" ht="49.5">
      <c r="A26" s="33" t="s">
        <v>375</v>
      </c>
      <c r="B26" s="33" t="s">
        <v>426</v>
      </c>
      <c r="C26" s="10" t="s">
        <v>330</v>
      </c>
      <c r="D26" s="10"/>
      <c r="E26" s="11" t="s">
        <v>467</v>
      </c>
      <c r="F26" s="78">
        <f>F27</f>
        <v>100.9</v>
      </c>
      <c r="G26" s="78">
        <f>G27</f>
        <v>100.9</v>
      </c>
      <c r="H26" s="78">
        <f>H27</f>
        <v>100.9</v>
      </c>
    </row>
    <row r="27" spans="1:8" ht="66">
      <c r="A27" s="33" t="s">
        <v>375</v>
      </c>
      <c r="B27" s="33" t="s">
        <v>426</v>
      </c>
      <c r="C27" s="10" t="s">
        <v>330</v>
      </c>
      <c r="D27" s="125" t="s">
        <v>458</v>
      </c>
      <c r="E27" s="11" t="s">
        <v>328</v>
      </c>
      <c r="F27" s="78">
        <v>100.9</v>
      </c>
      <c r="G27" s="78">
        <v>100.9</v>
      </c>
      <c r="H27" s="78">
        <v>100.9</v>
      </c>
    </row>
    <row r="28" spans="1:8" ht="66">
      <c r="A28" s="33" t="s">
        <v>375</v>
      </c>
      <c r="B28" s="33" t="s">
        <v>426</v>
      </c>
      <c r="C28" s="10" t="s">
        <v>331</v>
      </c>
      <c r="D28" s="10"/>
      <c r="E28" s="86" t="s">
        <v>332</v>
      </c>
      <c r="F28" s="78">
        <f>F29+F30</f>
        <v>623.4</v>
      </c>
      <c r="G28" s="78">
        <f>G29+G30</f>
        <v>623.4</v>
      </c>
      <c r="H28" s="78">
        <f>H29+H30</f>
        <v>623.4</v>
      </c>
    </row>
    <row r="29" spans="1:8" ht="66">
      <c r="A29" s="33" t="s">
        <v>375</v>
      </c>
      <c r="B29" s="33" t="s">
        <v>426</v>
      </c>
      <c r="C29" s="10" t="s">
        <v>331</v>
      </c>
      <c r="D29" s="125" t="s">
        <v>458</v>
      </c>
      <c r="E29" s="11" t="s">
        <v>328</v>
      </c>
      <c r="F29" s="78">
        <v>544.9</v>
      </c>
      <c r="G29" s="78">
        <v>544.9</v>
      </c>
      <c r="H29" s="78">
        <v>544.9</v>
      </c>
    </row>
    <row r="30" spans="1:8" ht="33">
      <c r="A30" s="33" t="s">
        <v>375</v>
      </c>
      <c r="B30" s="33" t="s">
        <v>426</v>
      </c>
      <c r="C30" s="10" t="s">
        <v>331</v>
      </c>
      <c r="D30" s="125" t="s">
        <v>459</v>
      </c>
      <c r="E30" s="11" t="s">
        <v>460</v>
      </c>
      <c r="F30" s="78">
        <v>78.5</v>
      </c>
      <c r="G30" s="78">
        <v>78.5</v>
      </c>
      <c r="H30" s="78">
        <v>78.5</v>
      </c>
    </row>
    <row r="31" spans="1:8" ht="16.5">
      <c r="A31" s="33" t="s">
        <v>375</v>
      </c>
      <c r="B31" s="33" t="s">
        <v>320</v>
      </c>
      <c r="C31" s="10"/>
      <c r="D31" s="125"/>
      <c r="E31" s="11" t="s">
        <v>321</v>
      </c>
      <c r="F31" s="78">
        <f>F32</f>
        <v>0</v>
      </c>
      <c r="G31" s="78">
        <f aca="true" t="shared" si="2" ref="G31:H34">G32</f>
        <v>0</v>
      </c>
      <c r="H31" s="78">
        <f t="shared" si="2"/>
        <v>56</v>
      </c>
    </row>
    <row r="32" spans="1:8" ht="49.5">
      <c r="A32" s="33" t="s">
        <v>375</v>
      </c>
      <c r="B32" s="33" t="s">
        <v>320</v>
      </c>
      <c r="C32" s="69" t="s">
        <v>324</v>
      </c>
      <c r="D32" s="125"/>
      <c r="E32" s="31" t="s">
        <v>121</v>
      </c>
      <c r="F32" s="78">
        <f>F33</f>
        <v>0</v>
      </c>
      <c r="G32" s="78">
        <f t="shared" si="2"/>
        <v>0</v>
      </c>
      <c r="H32" s="78">
        <f t="shared" si="2"/>
        <v>56</v>
      </c>
    </row>
    <row r="33" spans="1:8" ht="49.5">
      <c r="A33" s="33" t="s">
        <v>375</v>
      </c>
      <c r="B33" s="33" t="s">
        <v>320</v>
      </c>
      <c r="C33" s="69" t="s">
        <v>341</v>
      </c>
      <c r="D33" s="125"/>
      <c r="E33" s="11" t="s">
        <v>340</v>
      </c>
      <c r="F33" s="78">
        <f>F34</f>
        <v>0</v>
      </c>
      <c r="G33" s="78">
        <f t="shared" si="2"/>
        <v>0</v>
      </c>
      <c r="H33" s="78">
        <f t="shared" si="2"/>
        <v>56</v>
      </c>
    </row>
    <row r="34" spans="1:8" ht="49.5">
      <c r="A34" s="33" t="s">
        <v>375</v>
      </c>
      <c r="B34" s="33" t="s">
        <v>320</v>
      </c>
      <c r="C34" s="10" t="s">
        <v>342</v>
      </c>
      <c r="D34" s="10"/>
      <c r="E34" s="86" t="s">
        <v>343</v>
      </c>
      <c r="F34" s="78">
        <f>F35</f>
        <v>0</v>
      </c>
      <c r="G34" s="78">
        <f t="shared" si="2"/>
        <v>0</v>
      </c>
      <c r="H34" s="78">
        <f t="shared" si="2"/>
        <v>56</v>
      </c>
    </row>
    <row r="35" spans="1:8" ht="33">
      <c r="A35" s="33" t="s">
        <v>375</v>
      </c>
      <c r="B35" s="33" t="s">
        <v>320</v>
      </c>
      <c r="C35" s="10" t="s">
        <v>342</v>
      </c>
      <c r="D35" s="125" t="s">
        <v>459</v>
      </c>
      <c r="E35" s="11" t="s">
        <v>460</v>
      </c>
      <c r="F35" s="78">
        <v>0</v>
      </c>
      <c r="G35" s="78">
        <v>0</v>
      </c>
      <c r="H35" s="78">
        <v>56</v>
      </c>
    </row>
    <row r="36" spans="1:8" ht="16.5">
      <c r="A36" s="33" t="s">
        <v>375</v>
      </c>
      <c r="B36" s="33" t="s">
        <v>445</v>
      </c>
      <c r="C36" s="34"/>
      <c r="D36" s="34"/>
      <c r="E36" s="11" t="s">
        <v>402</v>
      </c>
      <c r="F36" s="78">
        <f>F37</f>
        <v>1757.9999999999998</v>
      </c>
      <c r="G36" s="78">
        <f>G37</f>
        <v>687.2</v>
      </c>
      <c r="H36" s="78">
        <f>H37</f>
        <v>636.3</v>
      </c>
    </row>
    <row r="37" spans="1:8" ht="49.5">
      <c r="A37" s="33" t="s">
        <v>375</v>
      </c>
      <c r="B37" s="33" t="s">
        <v>445</v>
      </c>
      <c r="C37" s="69" t="s">
        <v>324</v>
      </c>
      <c r="D37" s="125"/>
      <c r="E37" s="31" t="s">
        <v>121</v>
      </c>
      <c r="F37" s="78">
        <f>F38+F43+F48+F51+F55</f>
        <v>1757.9999999999998</v>
      </c>
      <c r="G37" s="78">
        <f>G38+G43+G48+G51+G55</f>
        <v>687.2</v>
      </c>
      <c r="H37" s="78">
        <f>H38+H43+H48+H51+H55</f>
        <v>636.3</v>
      </c>
    </row>
    <row r="38" spans="1:8" ht="49.5">
      <c r="A38" s="33" t="s">
        <v>375</v>
      </c>
      <c r="B38" s="33" t="s">
        <v>445</v>
      </c>
      <c r="C38" s="69" t="s">
        <v>341</v>
      </c>
      <c r="D38" s="125"/>
      <c r="E38" s="11" t="s">
        <v>340</v>
      </c>
      <c r="F38" s="78">
        <f>F39+F41</f>
        <v>1149.6</v>
      </c>
      <c r="G38" s="78">
        <f>G39+G41</f>
        <v>180.6</v>
      </c>
      <c r="H38" s="78">
        <f>H39+H41</f>
        <v>157</v>
      </c>
    </row>
    <row r="39" spans="1:8" ht="33">
      <c r="A39" s="33" t="s">
        <v>375</v>
      </c>
      <c r="B39" s="33" t="s">
        <v>445</v>
      </c>
      <c r="C39" s="69" t="s">
        <v>672</v>
      </c>
      <c r="D39" s="125"/>
      <c r="E39" s="11" t="s">
        <v>673</v>
      </c>
      <c r="F39" s="78">
        <f>F40</f>
        <v>269.6</v>
      </c>
      <c r="G39" s="78">
        <f>G40</f>
        <v>180.6</v>
      </c>
      <c r="H39" s="78">
        <f>H40</f>
        <v>157</v>
      </c>
    </row>
    <row r="40" spans="1:8" ht="33">
      <c r="A40" s="33" t="s">
        <v>375</v>
      </c>
      <c r="B40" s="33" t="s">
        <v>445</v>
      </c>
      <c r="C40" s="69" t="s">
        <v>672</v>
      </c>
      <c r="D40" s="125" t="s">
        <v>459</v>
      </c>
      <c r="E40" s="11" t="s">
        <v>460</v>
      </c>
      <c r="F40" s="78">
        <v>269.6</v>
      </c>
      <c r="G40" s="78">
        <v>180.6</v>
      </c>
      <c r="H40" s="78">
        <v>157</v>
      </c>
    </row>
    <row r="41" spans="1:8" ht="33">
      <c r="A41" s="33" t="s">
        <v>375</v>
      </c>
      <c r="B41" s="33" t="s">
        <v>445</v>
      </c>
      <c r="C41" s="69" t="s">
        <v>674</v>
      </c>
      <c r="D41" s="125"/>
      <c r="E41" s="11" t="s">
        <v>675</v>
      </c>
      <c r="F41" s="78">
        <f>F42</f>
        <v>880</v>
      </c>
      <c r="G41" s="78">
        <f>G42</f>
        <v>0</v>
      </c>
      <c r="H41" s="78">
        <f>H42</f>
        <v>0</v>
      </c>
    </row>
    <row r="42" spans="1:8" ht="33">
      <c r="A42" s="33" t="s">
        <v>375</v>
      </c>
      <c r="B42" s="33" t="s">
        <v>445</v>
      </c>
      <c r="C42" s="69" t="s">
        <v>674</v>
      </c>
      <c r="D42" s="125" t="s">
        <v>459</v>
      </c>
      <c r="E42" s="11" t="s">
        <v>460</v>
      </c>
      <c r="F42" s="78">
        <v>880</v>
      </c>
      <c r="G42" s="78">
        <v>0</v>
      </c>
      <c r="H42" s="78">
        <v>0</v>
      </c>
    </row>
    <row r="43" spans="1:8" ht="82.5">
      <c r="A43" s="33" t="s">
        <v>375</v>
      </c>
      <c r="B43" s="33" t="s">
        <v>445</v>
      </c>
      <c r="C43" s="69" t="s">
        <v>676</v>
      </c>
      <c r="D43" s="125"/>
      <c r="E43" s="11" t="s">
        <v>677</v>
      </c>
      <c r="F43" s="78">
        <f>F44+F46</f>
        <v>75</v>
      </c>
      <c r="G43" s="78">
        <f>G44+G46</f>
        <v>50.3</v>
      </c>
      <c r="H43" s="78">
        <f>H44+H46</f>
        <v>44</v>
      </c>
    </row>
    <row r="44" spans="1:8" ht="49.5">
      <c r="A44" s="33" t="s">
        <v>375</v>
      </c>
      <c r="B44" s="33" t="s">
        <v>445</v>
      </c>
      <c r="C44" s="69" t="s">
        <v>679</v>
      </c>
      <c r="D44" s="125"/>
      <c r="E44" s="11" t="s">
        <v>678</v>
      </c>
      <c r="F44" s="78">
        <f>F45</f>
        <v>50</v>
      </c>
      <c r="G44" s="78">
        <f>G45</f>
        <v>33.5</v>
      </c>
      <c r="H44" s="78">
        <f>H45</f>
        <v>29</v>
      </c>
    </row>
    <row r="45" spans="1:8" ht="33">
      <c r="A45" s="33" t="s">
        <v>375</v>
      </c>
      <c r="B45" s="33" t="s">
        <v>445</v>
      </c>
      <c r="C45" s="69" t="s">
        <v>679</v>
      </c>
      <c r="D45" s="125" t="s">
        <v>459</v>
      </c>
      <c r="E45" s="11" t="s">
        <v>460</v>
      </c>
      <c r="F45" s="78">
        <v>50</v>
      </c>
      <c r="G45" s="78">
        <v>33.5</v>
      </c>
      <c r="H45" s="78">
        <v>29</v>
      </c>
    </row>
    <row r="46" spans="1:8" ht="49.5">
      <c r="A46" s="33" t="s">
        <v>375</v>
      </c>
      <c r="B46" s="33" t="s">
        <v>445</v>
      </c>
      <c r="C46" s="69" t="s">
        <v>681</v>
      </c>
      <c r="D46" s="125"/>
      <c r="E46" s="11" t="s">
        <v>680</v>
      </c>
      <c r="F46" s="78">
        <f>F47</f>
        <v>25</v>
      </c>
      <c r="G46" s="78">
        <f>G47</f>
        <v>16.8</v>
      </c>
      <c r="H46" s="78">
        <f>H47</f>
        <v>15</v>
      </c>
    </row>
    <row r="47" spans="1:8" ht="33">
      <c r="A47" s="33" t="s">
        <v>375</v>
      </c>
      <c r="B47" s="33" t="s">
        <v>445</v>
      </c>
      <c r="C47" s="69" t="s">
        <v>681</v>
      </c>
      <c r="D47" s="125" t="s">
        <v>459</v>
      </c>
      <c r="E47" s="11" t="s">
        <v>460</v>
      </c>
      <c r="F47" s="78">
        <v>25</v>
      </c>
      <c r="G47" s="78">
        <v>16.8</v>
      </c>
      <c r="H47" s="78">
        <v>15</v>
      </c>
    </row>
    <row r="48" spans="1:8" ht="33">
      <c r="A48" s="33" t="s">
        <v>375</v>
      </c>
      <c r="B48" s="33" t="s">
        <v>445</v>
      </c>
      <c r="C48" s="69" t="s">
        <v>682</v>
      </c>
      <c r="D48" s="125"/>
      <c r="E48" s="11" t="s">
        <v>683</v>
      </c>
      <c r="F48" s="78">
        <f aca="true" t="shared" si="3" ref="F48:H49">F49</f>
        <v>180</v>
      </c>
      <c r="G48" s="78">
        <f t="shared" si="3"/>
        <v>121</v>
      </c>
      <c r="H48" s="78">
        <f t="shared" si="3"/>
        <v>105</v>
      </c>
    </row>
    <row r="49" spans="1:8" ht="33">
      <c r="A49" s="33" t="s">
        <v>375</v>
      </c>
      <c r="B49" s="33" t="s">
        <v>445</v>
      </c>
      <c r="C49" s="69" t="s">
        <v>684</v>
      </c>
      <c r="D49" s="125"/>
      <c r="E49" s="11" t="s">
        <v>685</v>
      </c>
      <c r="F49" s="78">
        <f t="shared" si="3"/>
        <v>180</v>
      </c>
      <c r="G49" s="78">
        <f t="shared" si="3"/>
        <v>121</v>
      </c>
      <c r="H49" s="78">
        <f t="shared" si="3"/>
        <v>105</v>
      </c>
    </row>
    <row r="50" spans="1:8" ht="33">
      <c r="A50" s="33" t="s">
        <v>375</v>
      </c>
      <c r="B50" s="33" t="s">
        <v>445</v>
      </c>
      <c r="C50" s="69" t="s">
        <v>684</v>
      </c>
      <c r="D50" s="125" t="s">
        <v>459</v>
      </c>
      <c r="E50" s="11" t="s">
        <v>460</v>
      </c>
      <c r="F50" s="78">
        <v>180</v>
      </c>
      <c r="G50" s="78">
        <v>121</v>
      </c>
      <c r="H50" s="78">
        <v>105</v>
      </c>
    </row>
    <row r="51" spans="1:8" ht="49.5">
      <c r="A51" s="33" t="s">
        <v>375</v>
      </c>
      <c r="B51" s="33" t="s">
        <v>445</v>
      </c>
      <c r="C51" s="69" t="s">
        <v>662</v>
      </c>
      <c r="D51" s="125"/>
      <c r="E51" s="11" t="s">
        <v>663</v>
      </c>
      <c r="F51" s="78">
        <f>F52</f>
        <v>55.1</v>
      </c>
      <c r="G51" s="78">
        <f>G52</f>
        <v>37</v>
      </c>
      <c r="H51" s="78">
        <f>H52</f>
        <v>32</v>
      </c>
    </row>
    <row r="52" spans="1:8" ht="33">
      <c r="A52" s="33" t="s">
        <v>375</v>
      </c>
      <c r="B52" s="33" t="s">
        <v>445</v>
      </c>
      <c r="C52" s="69" t="s">
        <v>671</v>
      </c>
      <c r="D52" s="125"/>
      <c r="E52" s="11" t="s">
        <v>670</v>
      </c>
      <c r="F52" s="78">
        <f>F54+F53</f>
        <v>55.1</v>
      </c>
      <c r="G52" s="78">
        <f>G54+G53</f>
        <v>37</v>
      </c>
      <c r="H52" s="78">
        <f>H54+H53</f>
        <v>32</v>
      </c>
    </row>
    <row r="53" spans="1:8" ht="33">
      <c r="A53" s="33" t="s">
        <v>375</v>
      </c>
      <c r="B53" s="33" t="s">
        <v>445</v>
      </c>
      <c r="C53" s="69" t="s">
        <v>671</v>
      </c>
      <c r="D53" s="125" t="s">
        <v>459</v>
      </c>
      <c r="E53" s="11" t="s">
        <v>460</v>
      </c>
      <c r="F53" s="78">
        <v>42</v>
      </c>
      <c r="G53" s="78">
        <v>22</v>
      </c>
      <c r="H53" s="78">
        <v>17</v>
      </c>
    </row>
    <row r="54" spans="1:8" ht="22.5" customHeight="1">
      <c r="A54" s="33" t="s">
        <v>375</v>
      </c>
      <c r="B54" s="33" t="s">
        <v>445</v>
      </c>
      <c r="C54" s="69" t="s">
        <v>671</v>
      </c>
      <c r="D54" s="17" t="s">
        <v>464</v>
      </c>
      <c r="E54" s="11" t="s">
        <v>465</v>
      </c>
      <c r="F54" s="78">
        <f>55.1-42</f>
        <v>13.100000000000001</v>
      </c>
      <c r="G54" s="78">
        <f>37-22</f>
        <v>15</v>
      </c>
      <c r="H54" s="78">
        <f>32-17</f>
        <v>15</v>
      </c>
    </row>
    <row r="55" spans="1:8" ht="21" customHeight="1">
      <c r="A55" s="33" t="s">
        <v>375</v>
      </c>
      <c r="B55" s="33" t="s">
        <v>445</v>
      </c>
      <c r="C55" s="69" t="s">
        <v>326</v>
      </c>
      <c r="D55" s="125"/>
      <c r="E55" s="11" t="s">
        <v>325</v>
      </c>
      <c r="F55" s="78">
        <f>F56+F58</f>
        <v>298.3</v>
      </c>
      <c r="G55" s="78">
        <f>G56+G58</f>
        <v>298.3</v>
      </c>
      <c r="H55" s="78">
        <f>H56+H58</f>
        <v>298.3</v>
      </c>
    </row>
    <row r="56" spans="1:8" ht="49.5">
      <c r="A56" s="33" t="s">
        <v>375</v>
      </c>
      <c r="B56" s="33" t="s">
        <v>445</v>
      </c>
      <c r="C56" s="69" t="s">
        <v>330</v>
      </c>
      <c r="D56" s="125"/>
      <c r="E56" s="11" t="s">
        <v>467</v>
      </c>
      <c r="F56" s="78">
        <f>F57</f>
        <v>45</v>
      </c>
      <c r="G56" s="78">
        <f>G57</f>
        <v>45</v>
      </c>
      <c r="H56" s="78">
        <f>H57</f>
        <v>45</v>
      </c>
    </row>
    <row r="57" spans="1:8" ht="66">
      <c r="A57" s="33" t="s">
        <v>375</v>
      </c>
      <c r="B57" s="33" t="s">
        <v>445</v>
      </c>
      <c r="C57" s="69" t="s">
        <v>330</v>
      </c>
      <c r="D57" s="122" t="s">
        <v>458</v>
      </c>
      <c r="E57" s="11" t="s">
        <v>328</v>
      </c>
      <c r="F57" s="78">
        <v>45</v>
      </c>
      <c r="G57" s="78">
        <v>45</v>
      </c>
      <c r="H57" s="78">
        <v>45</v>
      </c>
    </row>
    <row r="58" spans="1:8" ht="82.5">
      <c r="A58" s="33" t="s">
        <v>375</v>
      </c>
      <c r="B58" s="33" t="s">
        <v>445</v>
      </c>
      <c r="C58" s="69" t="s">
        <v>55</v>
      </c>
      <c r="D58" s="125"/>
      <c r="E58" s="11" t="s">
        <v>56</v>
      </c>
      <c r="F58" s="78">
        <f>F59+F60</f>
        <v>253.3</v>
      </c>
      <c r="G58" s="78">
        <f>G59+G60</f>
        <v>253.3</v>
      </c>
      <c r="H58" s="78">
        <f>H59+H60</f>
        <v>253.3</v>
      </c>
    </row>
    <row r="59" spans="1:8" ht="66">
      <c r="A59" s="33" t="s">
        <v>375</v>
      </c>
      <c r="B59" s="33" t="s">
        <v>445</v>
      </c>
      <c r="C59" s="69" t="s">
        <v>55</v>
      </c>
      <c r="D59" s="122" t="s">
        <v>458</v>
      </c>
      <c r="E59" s="11" t="s">
        <v>328</v>
      </c>
      <c r="F59" s="78">
        <v>242.9</v>
      </c>
      <c r="G59" s="78">
        <v>242.9</v>
      </c>
      <c r="H59" s="78">
        <v>242.9</v>
      </c>
    </row>
    <row r="60" spans="1:8" ht="33">
      <c r="A60" s="33" t="s">
        <v>375</v>
      </c>
      <c r="B60" s="33" t="s">
        <v>445</v>
      </c>
      <c r="C60" s="69" t="s">
        <v>55</v>
      </c>
      <c r="D60" s="122" t="s">
        <v>459</v>
      </c>
      <c r="E60" s="11" t="s">
        <v>460</v>
      </c>
      <c r="F60" s="78">
        <v>10.4</v>
      </c>
      <c r="G60" s="78">
        <v>10.4</v>
      </c>
      <c r="H60" s="78">
        <v>10.4</v>
      </c>
    </row>
    <row r="61" spans="1:8" ht="16.5">
      <c r="A61" s="33" t="s">
        <v>375</v>
      </c>
      <c r="B61" s="33" t="s">
        <v>438</v>
      </c>
      <c r="C61" s="69"/>
      <c r="D61" s="125"/>
      <c r="E61" s="11" t="s">
        <v>403</v>
      </c>
      <c r="F61" s="78">
        <f>F62+F71</f>
        <v>8670.4</v>
      </c>
      <c r="G61" s="78">
        <f>G62+G71</f>
        <v>8213.699999999999</v>
      </c>
      <c r="H61" s="78">
        <f>H62+H71</f>
        <v>8096.2</v>
      </c>
    </row>
    <row r="62" spans="1:8" ht="16.5">
      <c r="A62" s="33" t="s">
        <v>375</v>
      </c>
      <c r="B62" s="33" t="s">
        <v>468</v>
      </c>
      <c r="C62" s="69"/>
      <c r="D62" s="125"/>
      <c r="E62" s="11" t="s">
        <v>469</v>
      </c>
      <c r="F62" s="78">
        <f>F63</f>
        <v>2023.3</v>
      </c>
      <c r="G62" s="78">
        <f aca="true" t="shared" si="4" ref="F62:H63">G63</f>
        <v>2012.3</v>
      </c>
      <c r="H62" s="78">
        <f t="shared" si="4"/>
        <v>2012.3</v>
      </c>
    </row>
    <row r="63" spans="1:8" ht="49.5">
      <c r="A63" s="33" t="s">
        <v>375</v>
      </c>
      <c r="B63" s="33" t="s">
        <v>468</v>
      </c>
      <c r="C63" s="69" t="s">
        <v>324</v>
      </c>
      <c r="D63" s="125"/>
      <c r="E63" s="31" t="s">
        <v>121</v>
      </c>
      <c r="F63" s="78">
        <f t="shared" si="4"/>
        <v>2023.3</v>
      </c>
      <c r="G63" s="78">
        <f t="shared" si="4"/>
        <v>2012.3</v>
      </c>
      <c r="H63" s="78">
        <f t="shared" si="4"/>
        <v>2012.3</v>
      </c>
    </row>
    <row r="64" spans="1:8" ht="21.75" customHeight="1">
      <c r="A64" s="33" t="s">
        <v>375</v>
      </c>
      <c r="B64" s="33" t="s">
        <v>468</v>
      </c>
      <c r="C64" s="69" t="s">
        <v>326</v>
      </c>
      <c r="D64" s="125"/>
      <c r="E64" s="11" t="s">
        <v>325</v>
      </c>
      <c r="F64" s="78">
        <f>F65+F67</f>
        <v>2023.3</v>
      </c>
      <c r="G64" s="78">
        <f>G65+G67</f>
        <v>2012.3</v>
      </c>
      <c r="H64" s="78">
        <f>H65+H67</f>
        <v>2012.3</v>
      </c>
    </row>
    <row r="65" spans="1:8" ht="49.5">
      <c r="A65" s="33" t="s">
        <v>375</v>
      </c>
      <c r="B65" s="33" t="s">
        <v>468</v>
      </c>
      <c r="C65" s="69" t="s">
        <v>330</v>
      </c>
      <c r="D65" s="125"/>
      <c r="E65" s="11" t="s">
        <v>467</v>
      </c>
      <c r="F65" s="78">
        <f>F66</f>
        <v>619.3</v>
      </c>
      <c r="G65" s="78">
        <f>G66</f>
        <v>619.3</v>
      </c>
      <c r="H65" s="78">
        <f>H66</f>
        <v>619.3</v>
      </c>
    </row>
    <row r="66" spans="1:8" ht="66">
      <c r="A66" s="33" t="s">
        <v>375</v>
      </c>
      <c r="B66" s="33" t="s">
        <v>468</v>
      </c>
      <c r="C66" s="69" t="s">
        <v>330</v>
      </c>
      <c r="D66" s="122" t="s">
        <v>458</v>
      </c>
      <c r="E66" s="11" t="s">
        <v>328</v>
      </c>
      <c r="F66" s="78">
        <v>619.3</v>
      </c>
      <c r="G66" s="78">
        <v>619.3</v>
      </c>
      <c r="H66" s="78">
        <v>619.3</v>
      </c>
    </row>
    <row r="67" spans="1:8" ht="82.5">
      <c r="A67" s="33" t="s">
        <v>375</v>
      </c>
      <c r="B67" s="33" t="s">
        <v>468</v>
      </c>
      <c r="C67" s="69" t="s">
        <v>142</v>
      </c>
      <c r="D67" s="122"/>
      <c r="E67" s="11" t="s">
        <v>143</v>
      </c>
      <c r="F67" s="78">
        <f>F68+F69+F70</f>
        <v>1404</v>
      </c>
      <c r="G67" s="78">
        <f>G68+G69+G70</f>
        <v>1393</v>
      </c>
      <c r="H67" s="78">
        <f>H68+H69+H70</f>
        <v>1393</v>
      </c>
    </row>
    <row r="68" spans="1:8" ht="66">
      <c r="A68" s="33" t="s">
        <v>375</v>
      </c>
      <c r="B68" s="33" t="s">
        <v>468</v>
      </c>
      <c r="C68" s="69" t="s">
        <v>142</v>
      </c>
      <c r="D68" s="122" t="s">
        <v>458</v>
      </c>
      <c r="E68" s="11" t="s">
        <v>328</v>
      </c>
      <c r="F68" s="78">
        <v>1138.4</v>
      </c>
      <c r="G68" s="78">
        <v>1138.4</v>
      </c>
      <c r="H68" s="78">
        <v>1138.4</v>
      </c>
    </row>
    <row r="69" spans="1:8" ht="33">
      <c r="A69" s="36" t="s">
        <v>375</v>
      </c>
      <c r="B69" s="36" t="s">
        <v>468</v>
      </c>
      <c r="C69" s="69" t="s">
        <v>142</v>
      </c>
      <c r="D69" s="123" t="s">
        <v>459</v>
      </c>
      <c r="E69" s="91" t="s">
        <v>460</v>
      </c>
      <c r="F69" s="77">
        <v>243.3</v>
      </c>
      <c r="G69" s="77">
        <v>232.3</v>
      </c>
      <c r="H69" s="78">
        <v>232.3</v>
      </c>
    </row>
    <row r="70" spans="1:8" ht="26.25" customHeight="1">
      <c r="A70" s="33" t="s">
        <v>375</v>
      </c>
      <c r="B70" s="33" t="s">
        <v>468</v>
      </c>
      <c r="C70" s="69" t="s">
        <v>142</v>
      </c>
      <c r="D70" s="163" t="s">
        <v>461</v>
      </c>
      <c r="E70" s="164" t="s">
        <v>462</v>
      </c>
      <c r="F70" s="78">
        <v>22.3</v>
      </c>
      <c r="G70" s="78">
        <v>22.3</v>
      </c>
      <c r="H70" s="78">
        <v>22.3</v>
      </c>
    </row>
    <row r="71" spans="1:8" ht="33">
      <c r="A71" s="33" t="s">
        <v>375</v>
      </c>
      <c r="B71" s="33" t="s">
        <v>429</v>
      </c>
      <c r="C71" s="69"/>
      <c r="D71" s="125"/>
      <c r="E71" s="11" t="s">
        <v>370</v>
      </c>
      <c r="F71" s="78">
        <f>F72</f>
        <v>6647.1</v>
      </c>
      <c r="G71" s="78">
        <f aca="true" t="shared" si="5" ref="G71:H73">G72</f>
        <v>6201.4</v>
      </c>
      <c r="H71" s="78">
        <f t="shared" si="5"/>
        <v>6083.9</v>
      </c>
    </row>
    <row r="72" spans="1:8" ht="49.5">
      <c r="A72" s="33" t="s">
        <v>375</v>
      </c>
      <c r="B72" s="33" t="s">
        <v>429</v>
      </c>
      <c r="C72" s="69" t="s">
        <v>324</v>
      </c>
      <c r="D72" s="125"/>
      <c r="E72" s="31" t="s">
        <v>121</v>
      </c>
      <c r="F72" s="78">
        <f>F73</f>
        <v>6647.1</v>
      </c>
      <c r="G72" s="78">
        <f t="shared" si="5"/>
        <v>6201.4</v>
      </c>
      <c r="H72" s="78">
        <f t="shared" si="5"/>
        <v>6083.9</v>
      </c>
    </row>
    <row r="73" spans="1:8" ht="33">
      <c r="A73" s="33" t="s">
        <v>375</v>
      </c>
      <c r="B73" s="33" t="s">
        <v>429</v>
      </c>
      <c r="C73" s="69" t="s">
        <v>686</v>
      </c>
      <c r="D73" s="125"/>
      <c r="E73" s="11" t="s">
        <v>687</v>
      </c>
      <c r="F73" s="78">
        <f>F74</f>
        <v>6647.1</v>
      </c>
      <c r="G73" s="78">
        <f t="shared" si="5"/>
        <v>6201.4</v>
      </c>
      <c r="H73" s="78">
        <f t="shared" si="5"/>
        <v>6083.9</v>
      </c>
    </row>
    <row r="74" spans="1:8" ht="33">
      <c r="A74" s="33" t="s">
        <v>375</v>
      </c>
      <c r="B74" s="33" t="s">
        <v>429</v>
      </c>
      <c r="C74" s="69" t="s">
        <v>689</v>
      </c>
      <c r="D74" s="125"/>
      <c r="E74" s="11" t="s">
        <v>688</v>
      </c>
      <c r="F74" s="78">
        <f>F75</f>
        <v>6647.1</v>
      </c>
      <c r="G74" s="78">
        <f>G75</f>
        <v>6201.4</v>
      </c>
      <c r="H74" s="78">
        <f>H75</f>
        <v>6083.9</v>
      </c>
    </row>
    <row r="75" spans="1:8" ht="33">
      <c r="A75" s="33" t="s">
        <v>375</v>
      </c>
      <c r="B75" s="33" t="s">
        <v>429</v>
      </c>
      <c r="C75" s="69" t="s">
        <v>689</v>
      </c>
      <c r="D75" s="17">
        <v>600</v>
      </c>
      <c r="E75" s="11" t="s">
        <v>522</v>
      </c>
      <c r="F75" s="78">
        <v>6647.1</v>
      </c>
      <c r="G75" s="78">
        <v>6201.4</v>
      </c>
      <c r="H75" s="78">
        <v>6083.9</v>
      </c>
    </row>
    <row r="76" spans="1:8" ht="16.5">
      <c r="A76" s="33" t="s">
        <v>375</v>
      </c>
      <c r="B76" s="33" t="s">
        <v>439</v>
      </c>
      <c r="C76" s="69"/>
      <c r="D76" s="17"/>
      <c r="E76" s="11" t="s">
        <v>404</v>
      </c>
      <c r="F76" s="78">
        <f>F77+F82+F89</f>
        <v>12929.300000000001</v>
      </c>
      <c r="G76" s="78">
        <f>G77+G82+G89</f>
        <v>8442.3</v>
      </c>
      <c r="H76" s="78">
        <f>H77+H82+H89</f>
        <v>8512.7</v>
      </c>
    </row>
    <row r="77" spans="1:8" ht="16.5">
      <c r="A77" s="33" t="s">
        <v>375</v>
      </c>
      <c r="B77" s="33" t="s">
        <v>18</v>
      </c>
      <c r="C77" s="69"/>
      <c r="D77" s="17"/>
      <c r="E77" s="50" t="s">
        <v>19</v>
      </c>
      <c r="F77" s="78">
        <f>F78</f>
        <v>0</v>
      </c>
      <c r="G77" s="78">
        <f aca="true" t="shared" si="6" ref="G77:H80">G78</f>
        <v>741.2</v>
      </c>
      <c r="H77" s="78">
        <f t="shared" si="6"/>
        <v>445.6</v>
      </c>
    </row>
    <row r="78" spans="1:8" ht="49.5">
      <c r="A78" s="33" t="s">
        <v>375</v>
      </c>
      <c r="B78" s="33" t="s">
        <v>18</v>
      </c>
      <c r="C78" s="69" t="s">
        <v>722</v>
      </c>
      <c r="D78" s="17"/>
      <c r="E78" s="11" t="s">
        <v>718</v>
      </c>
      <c r="F78" s="78">
        <f>F79</f>
        <v>0</v>
      </c>
      <c r="G78" s="78">
        <f t="shared" si="6"/>
        <v>741.2</v>
      </c>
      <c r="H78" s="78">
        <f t="shared" si="6"/>
        <v>445.6</v>
      </c>
    </row>
    <row r="79" spans="1:8" ht="33">
      <c r="A79" s="33" t="s">
        <v>375</v>
      </c>
      <c r="B79" s="33" t="s">
        <v>18</v>
      </c>
      <c r="C79" s="69" t="s">
        <v>4</v>
      </c>
      <c r="D79" s="17"/>
      <c r="E79" s="11" t="s">
        <v>5</v>
      </c>
      <c r="F79" s="78">
        <f>F80</f>
        <v>0</v>
      </c>
      <c r="G79" s="78">
        <f t="shared" si="6"/>
        <v>741.2</v>
      </c>
      <c r="H79" s="78">
        <f t="shared" si="6"/>
        <v>445.6</v>
      </c>
    </row>
    <row r="80" spans="1:8" ht="82.5">
      <c r="A80" s="33" t="s">
        <v>375</v>
      </c>
      <c r="B80" s="33" t="s">
        <v>18</v>
      </c>
      <c r="C80" s="69" t="s">
        <v>20</v>
      </c>
      <c r="D80" s="17"/>
      <c r="E80" s="11" t="s">
        <v>21</v>
      </c>
      <c r="F80" s="78">
        <f>F81</f>
        <v>0</v>
      </c>
      <c r="G80" s="78">
        <f t="shared" si="6"/>
        <v>741.2</v>
      </c>
      <c r="H80" s="78">
        <f t="shared" si="6"/>
        <v>445.6</v>
      </c>
    </row>
    <row r="81" spans="1:8" ht="33">
      <c r="A81" s="33" t="s">
        <v>375</v>
      </c>
      <c r="B81" s="33" t="s">
        <v>18</v>
      </c>
      <c r="C81" s="69" t="s">
        <v>20</v>
      </c>
      <c r="D81" s="122" t="s">
        <v>459</v>
      </c>
      <c r="E81" s="11" t="s">
        <v>460</v>
      </c>
      <c r="F81" s="99">
        <v>0</v>
      </c>
      <c r="G81" s="99">
        <v>741.2</v>
      </c>
      <c r="H81" s="99">
        <v>445.6</v>
      </c>
    </row>
    <row r="82" spans="1:8" ht="16.5">
      <c r="A82" s="33" t="s">
        <v>375</v>
      </c>
      <c r="B82" s="33" t="s">
        <v>352</v>
      </c>
      <c r="C82" s="69"/>
      <c r="D82" s="17"/>
      <c r="E82" s="27" t="s">
        <v>353</v>
      </c>
      <c r="F82" s="78">
        <f>F83</f>
        <v>12674.1</v>
      </c>
      <c r="G82" s="78">
        <f aca="true" t="shared" si="7" ref="G82:H85">G83</f>
        <v>7556.7</v>
      </c>
      <c r="H82" s="78">
        <f t="shared" si="7"/>
        <v>7941.9</v>
      </c>
    </row>
    <row r="83" spans="1:8" ht="49.5">
      <c r="A83" s="33" t="s">
        <v>375</v>
      </c>
      <c r="B83" s="33" t="s">
        <v>352</v>
      </c>
      <c r="C83" s="69" t="s">
        <v>690</v>
      </c>
      <c r="D83" s="17"/>
      <c r="E83" s="11" t="s">
        <v>691</v>
      </c>
      <c r="F83" s="78">
        <f>F84</f>
        <v>12674.1</v>
      </c>
      <c r="G83" s="78">
        <f t="shared" si="7"/>
        <v>7556.7</v>
      </c>
      <c r="H83" s="78">
        <f t="shared" si="7"/>
        <v>7941.9</v>
      </c>
    </row>
    <row r="84" spans="1:8" ht="49.5">
      <c r="A84" s="33" t="s">
        <v>375</v>
      </c>
      <c r="B84" s="33" t="s">
        <v>352</v>
      </c>
      <c r="C84" s="69" t="s">
        <v>692</v>
      </c>
      <c r="D84" s="17"/>
      <c r="E84" s="11" t="s">
        <v>693</v>
      </c>
      <c r="F84" s="78">
        <f>F85+F87</f>
        <v>12674.1</v>
      </c>
      <c r="G84" s="78">
        <f>G85+G87</f>
        <v>7556.7</v>
      </c>
      <c r="H84" s="78">
        <f>H85+H87</f>
        <v>7941.9</v>
      </c>
    </row>
    <row r="85" spans="1:8" ht="49.5">
      <c r="A85" s="33" t="s">
        <v>375</v>
      </c>
      <c r="B85" s="33" t="s">
        <v>352</v>
      </c>
      <c r="C85" s="69" t="s">
        <v>694</v>
      </c>
      <c r="D85" s="17"/>
      <c r="E85" s="11" t="s">
        <v>695</v>
      </c>
      <c r="F85" s="78">
        <f>F86</f>
        <v>8326.2</v>
      </c>
      <c r="G85" s="78">
        <f t="shared" si="7"/>
        <v>7556.7</v>
      </c>
      <c r="H85" s="78">
        <f t="shared" si="7"/>
        <v>7941.9</v>
      </c>
    </row>
    <row r="86" spans="1:8" ht="33">
      <c r="A86" s="36" t="s">
        <v>375</v>
      </c>
      <c r="B86" s="36" t="s">
        <v>352</v>
      </c>
      <c r="C86" s="98" t="s">
        <v>694</v>
      </c>
      <c r="D86" s="123" t="s">
        <v>459</v>
      </c>
      <c r="E86" s="91" t="s">
        <v>460</v>
      </c>
      <c r="F86" s="78">
        <f>12429.4-4103.2</f>
        <v>8326.2</v>
      </c>
      <c r="G86" s="78">
        <v>7556.7</v>
      </c>
      <c r="H86" s="78">
        <v>7941.9</v>
      </c>
    </row>
    <row r="87" spans="1:8" ht="49.5">
      <c r="A87" s="33" t="s">
        <v>375</v>
      </c>
      <c r="B87" s="33" t="s">
        <v>352</v>
      </c>
      <c r="C87" s="69" t="s">
        <v>297</v>
      </c>
      <c r="D87" s="125"/>
      <c r="E87" s="11" t="s">
        <v>298</v>
      </c>
      <c r="F87" s="78">
        <f>F88</f>
        <v>4347.9</v>
      </c>
      <c r="G87" s="78">
        <f>G88</f>
        <v>0</v>
      </c>
      <c r="H87" s="78">
        <f>H88</f>
        <v>0</v>
      </c>
    </row>
    <row r="88" spans="1:8" ht="33">
      <c r="A88" s="33" t="s">
        <v>375</v>
      </c>
      <c r="B88" s="33" t="s">
        <v>352</v>
      </c>
      <c r="C88" s="69" t="s">
        <v>297</v>
      </c>
      <c r="D88" s="123" t="s">
        <v>459</v>
      </c>
      <c r="E88" s="91" t="s">
        <v>460</v>
      </c>
      <c r="F88" s="78">
        <v>4347.9</v>
      </c>
      <c r="G88" s="78">
        <v>0</v>
      </c>
      <c r="H88" s="78">
        <v>0</v>
      </c>
    </row>
    <row r="89" spans="1:8" ht="16.5">
      <c r="A89" s="33" t="s">
        <v>375</v>
      </c>
      <c r="B89" s="33" t="s">
        <v>430</v>
      </c>
      <c r="C89" s="69"/>
      <c r="D89" s="17"/>
      <c r="E89" s="11" t="s">
        <v>405</v>
      </c>
      <c r="F89" s="78">
        <f>F90</f>
        <v>255.2</v>
      </c>
      <c r="G89" s="78">
        <f>G90</f>
        <v>144.4</v>
      </c>
      <c r="H89" s="78">
        <f>H90</f>
        <v>125.2</v>
      </c>
    </row>
    <row r="90" spans="1:8" ht="49.5">
      <c r="A90" s="33" t="s">
        <v>375</v>
      </c>
      <c r="B90" s="33" t="s">
        <v>430</v>
      </c>
      <c r="C90" s="69" t="s">
        <v>696</v>
      </c>
      <c r="D90" s="17"/>
      <c r="E90" s="11" t="s">
        <v>697</v>
      </c>
      <c r="F90" s="78">
        <f>F91+F96</f>
        <v>255.2</v>
      </c>
      <c r="G90" s="78">
        <f>G91+G96</f>
        <v>144.4</v>
      </c>
      <c r="H90" s="78">
        <f>H91+H96</f>
        <v>125.2</v>
      </c>
    </row>
    <row r="91" spans="1:8" ht="33">
      <c r="A91" s="33" t="s">
        <v>375</v>
      </c>
      <c r="B91" s="33" t="s">
        <v>430</v>
      </c>
      <c r="C91" s="69" t="s">
        <v>699</v>
      </c>
      <c r="D91" s="17"/>
      <c r="E91" s="11" t="s">
        <v>698</v>
      </c>
      <c r="F91" s="78">
        <f>F92+F94</f>
        <v>150</v>
      </c>
      <c r="G91" s="78">
        <f>G92+G94</f>
        <v>20</v>
      </c>
      <c r="H91" s="78">
        <f>H92+H94</f>
        <v>17.5</v>
      </c>
    </row>
    <row r="92" spans="1:8" ht="33">
      <c r="A92" s="33" t="s">
        <v>375</v>
      </c>
      <c r="B92" s="33" t="s">
        <v>430</v>
      </c>
      <c r="C92" s="10" t="s">
        <v>701</v>
      </c>
      <c r="D92" s="10"/>
      <c r="E92" s="86" t="s">
        <v>700</v>
      </c>
      <c r="F92" s="78">
        <f>F93</f>
        <v>120</v>
      </c>
      <c r="G92" s="78">
        <f>G93</f>
        <v>0</v>
      </c>
      <c r="H92" s="78">
        <f>H93</f>
        <v>0</v>
      </c>
    </row>
    <row r="93" spans="1:8" ht="33">
      <c r="A93" s="33" t="s">
        <v>375</v>
      </c>
      <c r="B93" s="33" t="s">
        <v>430</v>
      </c>
      <c r="C93" s="10" t="s">
        <v>701</v>
      </c>
      <c r="D93" s="122" t="s">
        <v>459</v>
      </c>
      <c r="E93" s="11" t="s">
        <v>460</v>
      </c>
      <c r="F93" s="78">
        <v>120</v>
      </c>
      <c r="G93" s="78">
        <v>0</v>
      </c>
      <c r="H93" s="78">
        <v>0</v>
      </c>
    </row>
    <row r="94" spans="1:8" ht="37.5" customHeight="1">
      <c r="A94" s="33" t="s">
        <v>375</v>
      </c>
      <c r="B94" s="33" t="s">
        <v>430</v>
      </c>
      <c r="C94" s="10" t="s">
        <v>703</v>
      </c>
      <c r="D94" s="10"/>
      <c r="E94" s="86" t="s">
        <v>702</v>
      </c>
      <c r="F94" s="78">
        <f>F95</f>
        <v>30</v>
      </c>
      <c r="G94" s="78">
        <f>G95</f>
        <v>20</v>
      </c>
      <c r="H94" s="78">
        <f>H95</f>
        <v>17.5</v>
      </c>
    </row>
    <row r="95" spans="1:8" ht="33">
      <c r="A95" s="33" t="s">
        <v>375</v>
      </c>
      <c r="B95" s="33" t="s">
        <v>430</v>
      </c>
      <c r="C95" s="10" t="s">
        <v>703</v>
      </c>
      <c r="D95" s="122" t="s">
        <v>459</v>
      </c>
      <c r="E95" s="11" t="s">
        <v>460</v>
      </c>
      <c r="F95" s="78">
        <v>30</v>
      </c>
      <c r="G95" s="78">
        <v>20</v>
      </c>
      <c r="H95" s="78">
        <v>17.5</v>
      </c>
    </row>
    <row r="96" spans="1:8" ht="33">
      <c r="A96" s="33" t="s">
        <v>375</v>
      </c>
      <c r="B96" s="33" t="s">
        <v>430</v>
      </c>
      <c r="C96" s="10" t="s">
        <v>704</v>
      </c>
      <c r="D96" s="10"/>
      <c r="E96" s="86" t="s">
        <v>705</v>
      </c>
      <c r="F96" s="78">
        <f>F97+F99+F101</f>
        <v>105.2</v>
      </c>
      <c r="G96" s="78">
        <f>G97+G99+G101</f>
        <v>124.4</v>
      </c>
      <c r="H96" s="78">
        <f>H97+H99+H101</f>
        <v>107.7</v>
      </c>
    </row>
    <row r="97" spans="1:8" ht="33">
      <c r="A97" s="33" t="s">
        <v>375</v>
      </c>
      <c r="B97" s="33" t="s">
        <v>430</v>
      </c>
      <c r="C97" s="10" t="s">
        <v>706</v>
      </c>
      <c r="D97" s="10"/>
      <c r="E97" s="86" t="s">
        <v>707</v>
      </c>
      <c r="F97" s="78">
        <f>F98</f>
        <v>5</v>
      </c>
      <c r="G97" s="78">
        <f>G98</f>
        <v>3.7</v>
      </c>
      <c r="H97" s="78">
        <f>H98</f>
        <v>3.2</v>
      </c>
    </row>
    <row r="98" spans="1:8" ht="33">
      <c r="A98" s="33" t="s">
        <v>375</v>
      </c>
      <c r="B98" s="33" t="s">
        <v>430</v>
      </c>
      <c r="C98" s="10" t="s">
        <v>706</v>
      </c>
      <c r="D98" s="122" t="s">
        <v>459</v>
      </c>
      <c r="E98" s="11" t="s">
        <v>460</v>
      </c>
      <c r="F98" s="78">
        <v>5</v>
      </c>
      <c r="G98" s="78">
        <v>3.7</v>
      </c>
      <c r="H98" s="78">
        <v>3.2</v>
      </c>
    </row>
    <row r="99" spans="1:8" ht="33">
      <c r="A99" s="33" t="s">
        <v>375</v>
      </c>
      <c r="B99" s="33" t="s">
        <v>430</v>
      </c>
      <c r="C99" s="10" t="s">
        <v>710</v>
      </c>
      <c r="D99" s="10"/>
      <c r="E99" s="86" t="s">
        <v>708</v>
      </c>
      <c r="F99" s="78">
        <f>F100</f>
        <v>100.2</v>
      </c>
      <c r="G99" s="78">
        <f>G100</f>
        <v>67.1</v>
      </c>
      <c r="H99" s="78">
        <f>H100</f>
        <v>58</v>
      </c>
    </row>
    <row r="100" spans="1:8" ht="33">
      <c r="A100" s="33" t="s">
        <v>375</v>
      </c>
      <c r="B100" s="33" t="s">
        <v>430</v>
      </c>
      <c r="C100" s="10" t="s">
        <v>710</v>
      </c>
      <c r="D100" s="122" t="s">
        <v>459</v>
      </c>
      <c r="E100" s="11" t="s">
        <v>460</v>
      </c>
      <c r="F100" s="78">
        <v>100.2</v>
      </c>
      <c r="G100" s="78">
        <v>67.1</v>
      </c>
      <c r="H100" s="78">
        <v>58</v>
      </c>
    </row>
    <row r="101" spans="1:8" ht="33">
      <c r="A101" s="33" t="s">
        <v>375</v>
      </c>
      <c r="B101" s="33" t="s">
        <v>430</v>
      </c>
      <c r="C101" s="10" t="s">
        <v>711</v>
      </c>
      <c r="D101" s="10"/>
      <c r="E101" s="86" t="s">
        <v>709</v>
      </c>
      <c r="F101" s="78">
        <f>F102</f>
        <v>0</v>
      </c>
      <c r="G101" s="78">
        <f>G102</f>
        <v>53.6</v>
      </c>
      <c r="H101" s="78">
        <f>H102</f>
        <v>46.5</v>
      </c>
    </row>
    <row r="102" spans="1:8" ht="33">
      <c r="A102" s="33" t="s">
        <v>375</v>
      </c>
      <c r="B102" s="33" t="s">
        <v>430</v>
      </c>
      <c r="C102" s="10" t="s">
        <v>711</v>
      </c>
      <c r="D102" s="122" t="s">
        <v>459</v>
      </c>
      <c r="E102" s="11" t="s">
        <v>460</v>
      </c>
      <c r="F102" s="78">
        <v>0</v>
      </c>
      <c r="G102" s="78">
        <v>53.6</v>
      </c>
      <c r="H102" s="78">
        <v>46.5</v>
      </c>
    </row>
    <row r="103" spans="1:8" ht="16.5">
      <c r="A103" s="33" t="s">
        <v>375</v>
      </c>
      <c r="B103" s="33" t="s">
        <v>440</v>
      </c>
      <c r="C103" s="10"/>
      <c r="D103" s="10"/>
      <c r="E103" s="86" t="s">
        <v>406</v>
      </c>
      <c r="F103" s="78">
        <f>F104+F109+F117</f>
        <v>27801.999999999996</v>
      </c>
      <c r="G103" s="78">
        <f>G104+G109+G117</f>
        <v>20206.4</v>
      </c>
      <c r="H103" s="78">
        <f>H104+H109+H117</f>
        <v>9417.699999999999</v>
      </c>
    </row>
    <row r="104" spans="1:8" ht="16.5">
      <c r="A104" s="33" t="s">
        <v>375</v>
      </c>
      <c r="B104" s="33" t="s">
        <v>350</v>
      </c>
      <c r="C104" s="10"/>
      <c r="D104" s="10"/>
      <c r="E104" s="86" t="s">
        <v>351</v>
      </c>
      <c r="F104" s="78">
        <f>F105</f>
        <v>6491</v>
      </c>
      <c r="G104" s="78">
        <f aca="true" t="shared" si="8" ref="G104:H107">G105</f>
        <v>4744.5</v>
      </c>
      <c r="H104" s="78">
        <f t="shared" si="8"/>
        <v>0</v>
      </c>
    </row>
    <row r="105" spans="1:8" ht="66">
      <c r="A105" s="33" t="s">
        <v>375</v>
      </c>
      <c r="B105" s="33" t="s">
        <v>350</v>
      </c>
      <c r="C105" s="10" t="s">
        <v>621</v>
      </c>
      <c r="D105" s="10"/>
      <c r="E105" s="86" t="s">
        <v>619</v>
      </c>
      <c r="F105" s="78">
        <f>F106</f>
        <v>6491</v>
      </c>
      <c r="G105" s="78">
        <f t="shared" si="8"/>
        <v>4744.5</v>
      </c>
      <c r="H105" s="78">
        <f t="shared" si="8"/>
        <v>0</v>
      </c>
    </row>
    <row r="106" spans="1:8" ht="49.5">
      <c r="A106" s="33" t="s">
        <v>375</v>
      </c>
      <c r="B106" s="33" t="s">
        <v>350</v>
      </c>
      <c r="C106" s="10" t="s">
        <v>721</v>
      </c>
      <c r="D106" s="10"/>
      <c r="E106" s="86" t="s">
        <v>719</v>
      </c>
      <c r="F106" s="78">
        <f>F107</f>
        <v>6491</v>
      </c>
      <c r="G106" s="78">
        <f t="shared" si="8"/>
        <v>4744.5</v>
      </c>
      <c r="H106" s="78">
        <f t="shared" si="8"/>
        <v>0</v>
      </c>
    </row>
    <row r="107" spans="1:8" ht="49.5">
      <c r="A107" s="33" t="s">
        <v>375</v>
      </c>
      <c r="B107" s="33" t="s">
        <v>350</v>
      </c>
      <c r="C107" s="10" t="s">
        <v>110</v>
      </c>
      <c r="D107" s="10"/>
      <c r="E107" s="86" t="s">
        <v>720</v>
      </c>
      <c r="F107" s="78">
        <f>F108</f>
        <v>6491</v>
      </c>
      <c r="G107" s="78">
        <f t="shared" si="8"/>
        <v>4744.5</v>
      </c>
      <c r="H107" s="78">
        <f t="shared" si="8"/>
        <v>0</v>
      </c>
    </row>
    <row r="108" spans="1:8" ht="33">
      <c r="A108" s="33" t="s">
        <v>375</v>
      </c>
      <c r="B108" s="33" t="s">
        <v>350</v>
      </c>
      <c r="C108" s="10" t="s">
        <v>110</v>
      </c>
      <c r="D108" s="33" t="s">
        <v>463</v>
      </c>
      <c r="E108" s="11" t="s">
        <v>648</v>
      </c>
      <c r="F108" s="78">
        <v>6491</v>
      </c>
      <c r="G108" s="78">
        <v>4744.5</v>
      </c>
      <c r="H108" s="78">
        <v>0</v>
      </c>
    </row>
    <row r="109" spans="1:8" ht="16.5">
      <c r="A109" s="33" t="s">
        <v>375</v>
      </c>
      <c r="B109" s="33" t="s">
        <v>431</v>
      </c>
      <c r="C109" s="10"/>
      <c r="D109" s="10"/>
      <c r="E109" s="12" t="s">
        <v>407</v>
      </c>
      <c r="F109" s="78">
        <f>F110</f>
        <v>5401.8</v>
      </c>
      <c r="G109" s="78">
        <f>G110</f>
        <v>4638.4</v>
      </c>
      <c r="H109" s="78">
        <f>H110</f>
        <v>0</v>
      </c>
    </row>
    <row r="110" spans="1:8" ht="49.5">
      <c r="A110" s="33" t="s">
        <v>375</v>
      </c>
      <c r="B110" s="33" t="s">
        <v>431</v>
      </c>
      <c r="C110" s="10" t="s">
        <v>722</v>
      </c>
      <c r="D110" s="10"/>
      <c r="E110" s="86" t="s">
        <v>718</v>
      </c>
      <c r="F110" s="78">
        <f>F111+F114</f>
        <v>5401.8</v>
      </c>
      <c r="G110" s="78">
        <f>G111+G114</f>
        <v>4638.4</v>
      </c>
      <c r="H110" s="78">
        <f>H111+H114</f>
        <v>0</v>
      </c>
    </row>
    <row r="111" spans="1:8" ht="49.5">
      <c r="A111" s="33" t="s">
        <v>375</v>
      </c>
      <c r="B111" s="33" t="s">
        <v>431</v>
      </c>
      <c r="C111" s="20" t="s">
        <v>723</v>
      </c>
      <c r="D111" s="20"/>
      <c r="E111" s="50" t="s">
        <v>724</v>
      </c>
      <c r="F111" s="78">
        <f aca="true" t="shared" si="9" ref="F111:H112">F112</f>
        <v>4753.8</v>
      </c>
      <c r="G111" s="78">
        <f t="shared" si="9"/>
        <v>4638.4</v>
      </c>
      <c r="H111" s="78">
        <f t="shared" si="9"/>
        <v>0</v>
      </c>
    </row>
    <row r="112" spans="1:8" ht="33">
      <c r="A112" s="33" t="s">
        <v>375</v>
      </c>
      <c r="B112" s="33" t="s">
        <v>431</v>
      </c>
      <c r="C112" s="20" t="s">
        <v>63</v>
      </c>
      <c r="D112" s="20"/>
      <c r="E112" s="50" t="s">
        <v>0</v>
      </c>
      <c r="F112" s="78">
        <f t="shared" si="9"/>
        <v>4753.8</v>
      </c>
      <c r="G112" s="78">
        <f t="shared" si="9"/>
        <v>4638.4</v>
      </c>
      <c r="H112" s="78">
        <f t="shared" si="9"/>
        <v>0</v>
      </c>
    </row>
    <row r="113" spans="1:8" ht="33">
      <c r="A113" s="33" t="s">
        <v>375</v>
      </c>
      <c r="B113" s="33" t="s">
        <v>431</v>
      </c>
      <c r="C113" s="20" t="s">
        <v>63</v>
      </c>
      <c r="D113" s="33" t="s">
        <v>463</v>
      </c>
      <c r="E113" s="11" t="s">
        <v>648</v>
      </c>
      <c r="F113" s="78">
        <v>4753.8</v>
      </c>
      <c r="G113" s="78">
        <v>4638.4</v>
      </c>
      <c r="H113" s="78">
        <v>0</v>
      </c>
    </row>
    <row r="114" spans="1:8" ht="33">
      <c r="A114" s="33" t="s">
        <v>375</v>
      </c>
      <c r="B114" s="33" t="s">
        <v>431</v>
      </c>
      <c r="C114" s="20" t="s">
        <v>1</v>
      </c>
      <c r="D114" s="20"/>
      <c r="E114" s="50" t="s">
        <v>2</v>
      </c>
      <c r="F114" s="78">
        <f aca="true" t="shared" si="10" ref="F114:H115">F115</f>
        <v>648</v>
      </c>
      <c r="G114" s="78">
        <f t="shared" si="10"/>
        <v>0</v>
      </c>
      <c r="H114" s="78">
        <f t="shared" si="10"/>
        <v>0</v>
      </c>
    </row>
    <row r="115" spans="1:8" ht="33">
      <c r="A115" s="33" t="s">
        <v>375</v>
      </c>
      <c r="B115" s="33" t="s">
        <v>431</v>
      </c>
      <c r="C115" s="20" t="s">
        <v>64</v>
      </c>
      <c r="D115" s="20"/>
      <c r="E115" s="50" t="s">
        <v>3</v>
      </c>
      <c r="F115" s="78">
        <f t="shared" si="10"/>
        <v>648</v>
      </c>
      <c r="G115" s="78">
        <f t="shared" si="10"/>
        <v>0</v>
      </c>
      <c r="H115" s="78">
        <f t="shared" si="10"/>
        <v>0</v>
      </c>
    </row>
    <row r="116" spans="1:8" ht="33">
      <c r="A116" s="33" t="s">
        <v>375</v>
      </c>
      <c r="B116" s="33" t="s">
        <v>431</v>
      </c>
      <c r="C116" s="20" t="s">
        <v>64</v>
      </c>
      <c r="D116" s="122">
        <v>400</v>
      </c>
      <c r="E116" s="11" t="s">
        <v>648</v>
      </c>
      <c r="F116" s="78">
        <v>648</v>
      </c>
      <c r="G116" s="78">
        <v>0</v>
      </c>
      <c r="H116" s="78">
        <v>0</v>
      </c>
    </row>
    <row r="117" spans="1:8" ht="16.5">
      <c r="A117" s="33" t="s">
        <v>375</v>
      </c>
      <c r="B117" s="33" t="s">
        <v>432</v>
      </c>
      <c r="C117" s="10"/>
      <c r="D117" s="17"/>
      <c r="E117" s="11" t="s">
        <v>408</v>
      </c>
      <c r="F117" s="78">
        <f aca="true" t="shared" si="11" ref="F117:H118">F118</f>
        <v>15909.199999999997</v>
      </c>
      <c r="G117" s="78">
        <f t="shared" si="11"/>
        <v>10823.5</v>
      </c>
      <c r="H117" s="78">
        <f t="shared" si="11"/>
        <v>9417.699999999999</v>
      </c>
    </row>
    <row r="118" spans="1:8" ht="49.5">
      <c r="A118" s="33" t="s">
        <v>375</v>
      </c>
      <c r="B118" s="33" t="s">
        <v>432</v>
      </c>
      <c r="C118" s="10" t="s">
        <v>722</v>
      </c>
      <c r="D118" s="10"/>
      <c r="E118" s="86" t="s">
        <v>718</v>
      </c>
      <c r="F118" s="78">
        <f t="shared" si="11"/>
        <v>15909.199999999997</v>
      </c>
      <c r="G118" s="78">
        <f t="shared" si="11"/>
        <v>10823.5</v>
      </c>
      <c r="H118" s="78">
        <f t="shared" si="11"/>
        <v>9417.699999999999</v>
      </c>
    </row>
    <row r="119" spans="1:8" ht="33">
      <c r="A119" s="33" t="s">
        <v>375</v>
      </c>
      <c r="B119" s="33" t="s">
        <v>432</v>
      </c>
      <c r="C119" s="10" t="s">
        <v>4</v>
      </c>
      <c r="D119" s="10"/>
      <c r="E119" s="86" t="s">
        <v>5</v>
      </c>
      <c r="F119" s="78">
        <f>F120+F122+F124+F126+F128+F130</f>
        <v>15909.199999999997</v>
      </c>
      <c r="G119" s="78">
        <f>G120+G122+G124+G126+G128+G130</f>
        <v>10823.5</v>
      </c>
      <c r="H119" s="78">
        <f>H120+H122+H124+H126+H128+H130</f>
        <v>9417.699999999999</v>
      </c>
    </row>
    <row r="120" spans="1:8" ht="16.5">
      <c r="A120" s="33" t="s">
        <v>375</v>
      </c>
      <c r="B120" s="33" t="s">
        <v>432</v>
      </c>
      <c r="C120" s="10" t="s">
        <v>6</v>
      </c>
      <c r="D120" s="10"/>
      <c r="E120" s="86" t="s">
        <v>7</v>
      </c>
      <c r="F120" s="78">
        <f>F121</f>
        <v>11133.599999999999</v>
      </c>
      <c r="G120" s="78">
        <f>G121</f>
        <v>7624</v>
      </c>
      <c r="H120" s="78">
        <f>H121</f>
        <v>6633.5</v>
      </c>
    </row>
    <row r="121" spans="1:8" ht="33">
      <c r="A121" s="33" t="s">
        <v>375</v>
      </c>
      <c r="B121" s="33" t="s">
        <v>432</v>
      </c>
      <c r="C121" s="10" t="s">
        <v>6</v>
      </c>
      <c r="D121" s="10" t="s">
        <v>459</v>
      </c>
      <c r="E121" s="86" t="s">
        <v>460</v>
      </c>
      <c r="F121" s="78">
        <f>11378.3-244.7</f>
        <v>11133.599999999999</v>
      </c>
      <c r="G121" s="78">
        <v>7624</v>
      </c>
      <c r="H121" s="78">
        <v>6633.5</v>
      </c>
    </row>
    <row r="122" spans="1:8" ht="33">
      <c r="A122" s="33" t="s">
        <v>375</v>
      </c>
      <c r="B122" s="33" t="s">
        <v>432</v>
      </c>
      <c r="C122" s="10" t="s">
        <v>8</v>
      </c>
      <c r="D122" s="10"/>
      <c r="E122" s="86" t="s">
        <v>9</v>
      </c>
      <c r="F122" s="78">
        <f>F123</f>
        <v>1240.8</v>
      </c>
      <c r="G122" s="78">
        <f>G123</f>
        <v>831.3</v>
      </c>
      <c r="H122" s="78">
        <f>H123</f>
        <v>723.4</v>
      </c>
    </row>
    <row r="123" spans="1:8" ht="33">
      <c r="A123" s="33" t="s">
        <v>375</v>
      </c>
      <c r="B123" s="33" t="s">
        <v>432</v>
      </c>
      <c r="C123" s="10" t="s">
        <v>8</v>
      </c>
      <c r="D123" s="10" t="s">
        <v>459</v>
      </c>
      <c r="E123" s="86" t="s">
        <v>460</v>
      </c>
      <c r="F123" s="78">
        <v>1240.8</v>
      </c>
      <c r="G123" s="78">
        <v>831.3</v>
      </c>
      <c r="H123" s="78">
        <v>723.4</v>
      </c>
    </row>
    <row r="124" spans="1:8" ht="16.5">
      <c r="A124" s="33" t="s">
        <v>375</v>
      </c>
      <c r="B124" s="33" t="s">
        <v>432</v>
      </c>
      <c r="C124" s="10" t="s">
        <v>10</v>
      </c>
      <c r="D124" s="10"/>
      <c r="E124" s="86" t="s">
        <v>11</v>
      </c>
      <c r="F124" s="78">
        <f>F125</f>
        <v>2444.4</v>
      </c>
      <c r="G124" s="78">
        <f>G125</f>
        <v>1637.6</v>
      </c>
      <c r="H124" s="78">
        <f>H125</f>
        <v>1425.1</v>
      </c>
    </row>
    <row r="125" spans="1:8" ht="33">
      <c r="A125" s="33" t="s">
        <v>375</v>
      </c>
      <c r="B125" s="33" t="s">
        <v>432</v>
      </c>
      <c r="C125" s="10" t="s">
        <v>10</v>
      </c>
      <c r="D125" s="10" t="s">
        <v>459</v>
      </c>
      <c r="E125" s="86" t="s">
        <v>460</v>
      </c>
      <c r="F125" s="78">
        <v>2444.4</v>
      </c>
      <c r="G125" s="78">
        <v>1637.6</v>
      </c>
      <c r="H125" s="78">
        <v>1425.1</v>
      </c>
    </row>
    <row r="126" spans="1:8" ht="16.5">
      <c r="A126" s="33" t="s">
        <v>375</v>
      </c>
      <c r="B126" s="33" t="s">
        <v>432</v>
      </c>
      <c r="C126" s="10" t="s">
        <v>12</v>
      </c>
      <c r="D126" s="10"/>
      <c r="E126" s="86" t="s">
        <v>13</v>
      </c>
      <c r="F126" s="78">
        <f>F127</f>
        <v>250.2</v>
      </c>
      <c r="G126" s="78">
        <f>G127</f>
        <v>167.6</v>
      </c>
      <c r="H126" s="78">
        <f>H127</f>
        <v>145.9</v>
      </c>
    </row>
    <row r="127" spans="1:8" ht="33">
      <c r="A127" s="33" t="s">
        <v>375</v>
      </c>
      <c r="B127" s="33" t="s">
        <v>432</v>
      </c>
      <c r="C127" s="10" t="s">
        <v>12</v>
      </c>
      <c r="D127" s="10" t="s">
        <v>459</v>
      </c>
      <c r="E127" s="86" t="s">
        <v>460</v>
      </c>
      <c r="F127" s="78">
        <v>250.2</v>
      </c>
      <c r="G127" s="78">
        <v>167.6</v>
      </c>
      <c r="H127" s="78">
        <v>145.9</v>
      </c>
    </row>
    <row r="128" spans="1:8" ht="33">
      <c r="A128" s="33" t="s">
        <v>375</v>
      </c>
      <c r="B128" s="33" t="s">
        <v>432</v>
      </c>
      <c r="C128" s="10" t="s">
        <v>14</v>
      </c>
      <c r="D128" s="10"/>
      <c r="E128" s="86" t="s">
        <v>15</v>
      </c>
      <c r="F128" s="78">
        <f>F129</f>
        <v>384.3</v>
      </c>
      <c r="G128" s="78">
        <f>G129</f>
        <v>257</v>
      </c>
      <c r="H128" s="78">
        <f>H129</f>
        <v>224</v>
      </c>
    </row>
    <row r="129" spans="1:8" ht="33">
      <c r="A129" s="33" t="s">
        <v>375</v>
      </c>
      <c r="B129" s="33" t="s">
        <v>432</v>
      </c>
      <c r="C129" s="10" t="s">
        <v>14</v>
      </c>
      <c r="D129" s="10" t="s">
        <v>459</v>
      </c>
      <c r="E129" s="86" t="s">
        <v>460</v>
      </c>
      <c r="F129" s="78">
        <v>384.3</v>
      </c>
      <c r="G129" s="78">
        <v>257</v>
      </c>
      <c r="H129" s="78">
        <v>224</v>
      </c>
    </row>
    <row r="130" spans="1:8" ht="33">
      <c r="A130" s="33" t="s">
        <v>375</v>
      </c>
      <c r="B130" s="33" t="s">
        <v>432</v>
      </c>
      <c r="C130" s="10" t="s">
        <v>16</v>
      </c>
      <c r="D130" s="10"/>
      <c r="E130" s="86" t="s">
        <v>17</v>
      </c>
      <c r="F130" s="78">
        <f>F131</f>
        <v>455.9</v>
      </c>
      <c r="G130" s="78">
        <f>G131</f>
        <v>306</v>
      </c>
      <c r="H130" s="78">
        <f>H131</f>
        <v>265.8</v>
      </c>
    </row>
    <row r="131" spans="1:8" ht="33">
      <c r="A131" s="33" t="s">
        <v>375</v>
      </c>
      <c r="B131" s="33" t="s">
        <v>432</v>
      </c>
      <c r="C131" s="10" t="s">
        <v>16</v>
      </c>
      <c r="D131" s="10" t="s">
        <v>459</v>
      </c>
      <c r="E131" s="86" t="s">
        <v>460</v>
      </c>
      <c r="F131" s="78">
        <v>455.9</v>
      </c>
      <c r="G131" s="78">
        <v>306</v>
      </c>
      <c r="H131" s="78">
        <v>265.8</v>
      </c>
    </row>
    <row r="132" spans="1:8" ht="16.5">
      <c r="A132" s="33" t="s">
        <v>375</v>
      </c>
      <c r="B132" s="33" t="s">
        <v>418</v>
      </c>
      <c r="C132" s="10"/>
      <c r="D132" s="10"/>
      <c r="E132" s="86" t="s">
        <v>409</v>
      </c>
      <c r="F132" s="78">
        <f>F133</f>
        <v>15249.6</v>
      </c>
      <c r="G132" s="78">
        <f aca="true" t="shared" si="12" ref="G132:H135">G133</f>
        <v>15848.4</v>
      </c>
      <c r="H132" s="78">
        <f t="shared" si="12"/>
        <v>16732.9</v>
      </c>
    </row>
    <row r="133" spans="1:8" ht="16.5">
      <c r="A133" s="33" t="s">
        <v>375</v>
      </c>
      <c r="B133" s="33" t="s">
        <v>434</v>
      </c>
      <c r="C133" s="10"/>
      <c r="D133" s="10"/>
      <c r="E133" s="86" t="s">
        <v>362</v>
      </c>
      <c r="F133" s="78">
        <f>F134</f>
        <v>15249.6</v>
      </c>
      <c r="G133" s="78">
        <f t="shared" si="12"/>
        <v>15848.4</v>
      </c>
      <c r="H133" s="78">
        <f t="shared" si="12"/>
        <v>16732.9</v>
      </c>
    </row>
    <row r="134" spans="1:8" ht="37.5" customHeight="1">
      <c r="A134" s="33" t="s">
        <v>375</v>
      </c>
      <c r="B134" s="33" t="s">
        <v>434</v>
      </c>
      <c r="C134" s="10" t="s">
        <v>625</v>
      </c>
      <c r="D134" s="10"/>
      <c r="E134" s="86" t="s">
        <v>626</v>
      </c>
      <c r="F134" s="78">
        <f>F135</f>
        <v>15249.6</v>
      </c>
      <c r="G134" s="78">
        <f t="shared" si="12"/>
        <v>15848.4</v>
      </c>
      <c r="H134" s="78">
        <f t="shared" si="12"/>
        <v>16732.9</v>
      </c>
    </row>
    <row r="135" spans="1:8" ht="33">
      <c r="A135" s="33" t="s">
        <v>375</v>
      </c>
      <c r="B135" s="33" t="s">
        <v>434</v>
      </c>
      <c r="C135" s="10" t="s">
        <v>627</v>
      </c>
      <c r="D135" s="10"/>
      <c r="E135" s="86" t="s">
        <v>628</v>
      </c>
      <c r="F135" s="78">
        <f>F136</f>
        <v>15249.6</v>
      </c>
      <c r="G135" s="78">
        <f t="shared" si="12"/>
        <v>15848.4</v>
      </c>
      <c r="H135" s="78">
        <f t="shared" si="12"/>
        <v>16732.9</v>
      </c>
    </row>
    <row r="136" spans="1:8" ht="33">
      <c r="A136" s="33" t="s">
        <v>375</v>
      </c>
      <c r="B136" s="33" t="s">
        <v>434</v>
      </c>
      <c r="C136" s="10" t="s">
        <v>22</v>
      </c>
      <c r="D136" s="10"/>
      <c r="E136" s="86" t="s">
        <v>23</v>
      </c>
      <c r="F136" s="78">
        <f>F137</f>
        <v>15249.6</v>
      </c>
      <c r="G136" s="78">
        <f>G137</f>
        <v>15848.4</v>
      </c>
      <c r="H136" s="78">
        <f>H137</f>
        <v>16732.9</v>
      </c>
    </row>
    <row r="137" spans="1:8" ht="33">
      <c r="A137" s="33" t="s">
        <v>375</v>
      </c>
      <c r="B137" s="33" t="s">
        <v>434</v>
      </c>
      <c r="C137" s="10" t="s">
        <v>22</v>
      </c>
      <c r="D137" s="17">
        <v>600</v>
      </c>
      <c r="E137" s="11" t="s">
        <v>522</v>
      </c>
      <c r="F137" s="78">
        <v>15249.6</v>
      </c>
      <c r="G137" s="78">
        <v>15848.4</v>
      </c>
      <c r="H137" s="78">
        <v>16732.9</v>
      </c>
    </row>
    <row r="138" spans="1:8" ht="16.5">
      <c r="A138" s="33" t="s">
        <v>375</v>
      </c>
      <c r="B138" s="33" t="s">
        <v>422</v>
      </c>
      <c r="C138" s="10"/>
      <c r="D138" s="125"/>
      <c r="E138" s="11" t="s">
        <v>502</v>
      </c>
      <c r="F138" s="78">
        <f aca="true" t="shared" si="13" ref="F138:H139">F139</f>
        <v>29633.8</v>
      </c>
      <c r="G138" s="78">
        <f t="shared" si="13"/>
        <v>21306.8</v>
      </c>
      <c r="H138" s="78">
        <f t="shared" si="13"/>
        <v>21942.800000000003</v>
      </c>
    </row>
    <row r="139" spans="1:8" ht="16.5">
      <c r="A139" s="33" t="s">
        <v>375</v>
      </c>
      <c r="B139" s="33" t="s">
        <v>423</v>
      </c>
      <c r="C139" s="10"/>
      <c r="D139" s="125"/>
      <c r="E139" s="11" t="s">
        <v>366</v>
      </c>
      <c r="F139" s="78">
        <f t="shared" si="13"/>
        <v>29633.8</v>
      </c>
      <c r="G139" s="78">
        <f t="shared" si="13"/>
        <v>21306.8</v>
      </c>
      <c r="H139" s="78">
        <f t="shared" si="13"/>
        <v>21942.800000000003</v>
      </c>
    </row>
    <row r="140" spans="1:8" ht="37.5" customHeight="1">
      <c r="A140" s="33" t="s">
        <v>375</v>
      </c>
      <c r="B140" s="33" t="s">
        <v>423</v>
      </c>
      <c r="C140" s="10" t="s">
        <v>625</v>
      </c>
      <c r="D140" s="10"/>
      <c r="E140" s="86" t="s">
        <v>626</v>
      </c>
      <c r="F140" s="78">
        <f>F141+F158</f>
        <v>29633.8</v>
      </c>
      <c r="G140" s="78">
        <f>G141+G158</f>
        <v>21306.8</v>
      </c>
      <c r="H140" s="78">
        <f>H141+H158</f>
        <v>21942.800000000003</v>
      </c>
    </row>
    <row r="141" spans="1:8" ht="33">
      <c r="A141" s="33" t="s">
        <v>375</v>
      </c>
      <c r="B141" s="33" t="s">
        <v>423</v>
      </c>
      <c r="C141" s="10" t="s">
        <v>627</v>
      </c>
      <c r="D141" s="10"/>
      <c r="E141" s="86" t="s">
        <v>628</v>
      </c>
      <c r="F141" s="78">
        <f>F142+F144+F146+F148+F150+F154+F152</f>
        <v>22033.8</v>
      </c>
      <c r="G141" s="78">
        <f>G142+G144+G146+G148+G150+G154+G152</f>
        <v>21306.8</v>
      </c>
      <c r="H141" s="78">
        <f>H142+H144+H146+H148+H150+H154+H152</f>
        <v>21942.800000000003</v>
      </c>
    </row>
    <row r="142" spans="1:8" ht="33">
      <c r="A142" s="33" t="s">
        <v>375</v>
      </c>
      <c r="B142" s="33" t="s">
        <v>423</v>
      </c>
      <c r="C142" s="10" t="s">
        <v>632</v>
      </c>
      <c r="D142" s="10"/>
      <c r="E142" s="86" t="s">
        <v>629</v>
      </c>
      <c r="F142" s="78">
        <f>F143</f>
        <v>204</v>
      </c>
      <c r="G142" s="78">
        <f>G143</f>
        <v>136</v>
      </c>
      <c r="H142" s="78">
        <f>H143</f>
        <v>119</v>
      </c>
    </row>
    <row r="143" spans="1:8" ht="33">
      <c r="A143" s="33" t="s">
        <v>375</v>
      </c>
      <c r="B143" s="33" t="s">
        <v>423</v>
      </c>
      <c r="C143" s="10" t="s">
        <v>632</v>
      </c>
      <c r="D143" s="122" t="s">
        <v>459</v>
      </c>
      <c r="E143" s="11" t="s">
        <v>460</v>
      </c>
      <c r="F143" s="78">
        <v>204</v>
      </c>
      <c r="G143" s="78">
        <v>136</v>
      </c>
      <c r="H143" s="78">
        <v>119</v>
      </c>
    </row>
    <row r="144" spans="1:8" ht="33">
      <c r="A144" s="33" t="s">
        <v>375</v>
      </c>
      <c r="B144" s="33" t="s">
        <v>423</v>
      </c>
      <c r="C144" s="10" t="s">
        <v>633</v>
      </c>
      <c r="D144" s="10"/>
      <c r="E144" s="86" t="s">
        <v>630</v>
      </c>
      <c r="F144" s="78">
        <f>F145</f>
        <v>45</v>
      </c>
      <c r="G144" s="78">
        <f>G145</f>
        <v>30</v>
      </c>
      <c r="H144" s="78">
        <f>H145</f>
        <v>26</v>
      </c>
    </row>
    <row r="145" spans="1:8" ht="33">
      <c r="A145" s="33" t="s">
        <v>375</v>
      </c>
      <c r="B145" s="33" t="s">
        <v>423</v>
      </c>
      <c r="C145" s="10" t="s">
        <v>633</v>
      </c>
      <c r="D145" s="122" t="s">
        <v>459</v>
      </c>
      <c r="E145" s="11" t="s">
        <v>460</v>
      </c>
      <c r="F145" s="78">
        <v>45</v>
      </c>
      <c r="G145" s="78">
        <v>30</v>
      </c>
      <c r="H145" s="78">
        <v>26</v>
      </c>
    </row>
    <row r="146" spans="1:8" ht="33">
      <c r="A146" s="33" t="s">
        <v>375</v>
      </c>
      <c r="B146" s="33" t="s">
        <v>423</v>
      </c>
      <c r="C146" s="10" t="s">
        <v>634</v>
      </c>
      <c r="D146" s="10"/>
      <c r="E146" s="86" t="s">
        <v>631</v>
      </c>
      <c r="F146" s="78">
        <f>F147</f>
        <v>189.3</v>
      </c>
      <c r="G146" s="78">
        <f>G147</f>
        <v>127</v>
      </c>
      <c r="H146" s="78">
        <f>H147</f>
        <v>110.7</v>
      </c>
    </row>
    <row r="147" spans="1:8" ht="33">
      <c r="A147" s="33" t="s">
        <v>375</v>
      </c>
      <c r="B147" s="33" t="s">
        <v>423</v>
      </c>
      <c r="C147" s="10" t="s">
        <v>634</v>
      </c>
      <c r="D147" s="122" t="s">
        <v>459</v>
      </c>
      <c r="E147" s="11" t="s">
        <v>460</v>
      </c>
      <c r="F147" s="78">
        <v>189.3</v>
      </c>
      <c r="G147" s="78">
        <v>127</v>
      </c>
      <c r="H147" s="78">
        <v>110.7</v>
      </c>
    </row>
    <row r="148" spans="1:8" ht="33">
      <c r="A148" s="33" t="s">
        <v>375</v>
      </c>
      <c r="B148" s="33" t="s">
        <v>423</v>
      </c>
      <c r="C148" s="10" t="s">
        <v>635</v>
      </c>
      <c r="D148" s="10"/>
      <c r="E148" s="86" t="s">
        <v>636</v>
      </c>
      <c r="F148" s="78">
        <f>F149</f>
        <v>280</v>
      </c>
      <c r="G148" s="78">
        <f>G149</f>
        <v>188</v>
      </c>
      <c r="H148" s="78">
        <f>H149</f>
        <v>150</v>
      </c>
    </row>
    <row r="149" spans="1:8" ht="33">
      <c r="A149" s="33" t="s">
        <v>375</v>
      </c>
      <c r="B149" s="33" t="s">
        <v>423</v>
      </c>
      <c r="C149" s="10" t="s">
        <v>635</v>
      </c>
      <c r="D149" s="122" t="s">
        <v>459</v>
      </c>
      <c r="E149" s="11" t="s">
        <v>460</v>
      </c>
      <c r="F149" s="78">
        <v>280</v>
      </c>
      <c r="G149" s="78">
        <v>188</v>
      </c>
      <c r="H149" s="78">
        <v>150</v>
      </c>
    </row>
    <row r="150" spans="1:8" ht="33">
      <c r="A150" s="33" t="s">
        <v>375</v>
      </c>
      <c r="B150" s="33" t="s">
        <v>423</v>
      </c>
      <c r="C150" s="10" t="s">
        <v>638</v>
      </c>
      <c r="D150" s="10"/>
      <c r="E150" s="86" t="s">
        <v>637</v>
      </c>
      <c r="F150" s="78">
        <f>F151</f>
        <v>12552</v>
      </c>
      <c r="G150" s="78">
        <f>G151</f>
        <v>12068.4</v>
      </c>
      <c r="H150" s="78">
        <f>H151</f>
        <v>12387.6</v>
      </c>
    </row>
    <row r="151" spans="1:8" ht="33">
      <c r="A151" s="33" t="s">
        <v>375</v>
      </c>
      <c r="B151" s="33" t="s">
        <v>423</v>
      </c>
      <c r="C151" s="10" t="s">
        <v>638</v>
      </c>
      <c r="D151" s="17">
        <v>600</v>
      </c>
      <c r="E151" s="11" t="s">
        <v>522</v>
      </c>
      <c r="F151" s="78">
        <v>12552</v>
      </c>
      <c r="G151" s="78">
        <v>12068.4</v>
      </c>
      <c r="H151" s="78">
        <v>12387.6</v>
      </c>
    </row>
    <row r="152" spans="1:8" ht="49.5">
      <c r="A152" s="33" t="s">
        <v>375</v>
      </c>
      <c r="B152" s="33" t="s">
        <v>423</v>
      </c>
      <c r="C152" s="10" t="s">
        <v>640</v>
      </c>
      <c r="D152" s="10"/>
      <c r="E152" s="86" t="s">
        <v>639</v>
      </c>
      <c r="F152" s="78">
        <f>F153</f>
        <v>53</v>
      </c>
      <c r="G152" s="78">
        <f>G153</f>
        <v>36</v>
      </c>
      <c r="H152" s="78">
        <f>H153</f>
        <v>31</v>
      </c>
    </row>
    <row r="153" spans="1:8" ht="33">
      <c r="A153" s="33" t="s">
        <v>375</v>
      </c>
      <c r="B153" s="33" t="s">
        <v>423</v>
      </c>
      <c r="C153" s="10" t="s">
        <v>640</v>
      </c>
      <c r="D153" s="17">
        <v>600</v>
      </c>
      <c r="E153" s="11" t="s">
        <v>522</v>
      </c>
      <c r="F153" s="78">
        <v>53</v>
      </c>
      <c r="G153" s="78">
        <v>36</v>
      </c>
      <c r="H153" s="78">
        <v>31</v>
      </c>
    </row>
    <row r="154" spans="1:8" ht="16.5">
      <c r="A154" s="33" t="s">
        <v>375</v>
      </c>
      <c r="B154" s="33" t="s">
        <v>423</v>
      </c>
      <c r="C154" s="10" t="s">
        <v>641</v>
      </c>
      <c r="D154" s="10"/>
      <c r="E154" s="86" t="s">
        <v>642</v>
      </c>
      <c r="F154" s="78">
        <f>SUM(F155:F157)</f>
        <v>8710.5</v>
      </c>
      <c r="G154" s="78">
        <f>SUM(G155:G157)</f>
        <v>8721.4</v>
      </c>
      <c r="H154" s="78">
        <f>SUM(H155:H157)</f>
        <v>9118.500000000002</v>
      </c>
    </row>
    <row r="155" spans="1:8" ht="66">
      <c r="A155" s="33" t="s">
        <v>375</v>
      </c>
      <c r="B155" s="33" t="s">
        <v>423</v>
      </c>
      <c r="C155" s="10" t="s">
        <v>641</v>
      </c>
      <c r="D155" s="10" t="s">
        <v>458</v>
      </c>
      <c r="E155" s="11" t="s">
        <v>328</v>
      </c>
      <c r="F155" s="78">
        <v>7361.9</v>
      </c>
      <c r="G155" s="78">
        <v>7817.8</v>
      </c>
      <c r="H155" s="78">
        <v>8332.2</v>
      </c>
    </row>
    <row r="156" spans="1:8" ht="33">
      <c r="A156" s="33" t="s">
        <v>375</v>
      </c>
      <c r="B156" s="33" t="s">
        <v>423</v>
      </c>
      <c r="C156" s="10" t="s">
        <v>641</v>
      </c>
      <c r="D156" s="10" t="s">
        <v>459</v>
      </c>
      <c r="E156" s="11" t="s">
        <v>460</v>
      </c>
      <c r="F156" s="78">
        <v>1212.1</v>
      </c>
      <c r="G156" s="78">
        <v>812.2</v>
      </c>
      <c r="H156" s="78">
        <v>706.7</v>
      </c>
    </row>
    <row r="157" spans="1:8" ht="16.5">
      <c r="A157" s="33" t="s">
        <v>375</v>
      </c>
      <c r="B157" s="33" t="s">
        <v>423</v>
      </c>
      <c r="C157" s="10" t="s">
        <v>641</v>
      </c>
      <c r="D157" s="10" t="s">
        <v>461</v>
      </c>
      <c r="E157" s="11" t="s">
        <v>462</v>
      </c>
      <c r="F157" s="78">
        <v>136.5</v>
      </c>
      <c r="G157" s="78">
        <v>91.4</v>
      </c>
      <c r="H157" s="78">
        <v>79.6</v>
      </c>
    </row>
    <row r="158" spans="1:8" ht="33">
      <c r="A158" s="33" t="s">
        <v>375</v>
      </c>
      <c r="B158" s="33" t="s">
        <v>423</v>
      </c>
      <c r="C158" s="10" t="s">
        <v>646</v>
      </c>
      <c r="D158" s="125"/>
      <c r="E158" s="11" t="s">
        <v>644</v>
      </c>
      <c r="F158" s="78">
        <f aca="true" t="shared" si="14" ref="F158:H159">F159</f>
        <v>7600</v>
      </c>
      <c r="G158" s="78">
        <f t="shared" si="14"/>
        <v>0</v>
      </c>
      <c r="H158" s="78">
        <f t="shared" si="14"/>
        <v>0</v>
      </c>
    </row>
    <row r="159" spans="1:8" ht="66">
      <c r="A159" s="33" t="s">
        <v>375</v>
      </c>
      <c r="B159" s="33" t="s">
        <v>423</v>
      </c>
      <c r="C159" s="10" t="s">
        <v>647</v>
      </c>
      <c r="D159" s="125"/>
      <c r="E159" s="11" t="s">
        <v>645</v>
      </c>
      <c r="F159" s="78">
        <f t="shared" si="14"/>
        <v>7600</v>
      </c>
      <c r="G159" s="78">
        <f t="shared" si="14"/>
        <v>0</v>
      </c>
      <c r="H159" s="78">
        <f t="shared" si="14"/>
        <v>0</v>
      </c>
    </row>
    <row r="160" spans="1:8" ht="33">
      <c r="A160" s="33" t="s">
        <v>375</v>
      </c>
      <c r="B160" s="33" t="s">
        <v>423</v>
      </c>
      <c r="C160" s="10" t="s">
        <v>647</v>
      </c>
      <c r="D160" s="33" t="s">
        <v>463</v>
      </c>
      <c r="E160" s="11" t="s">
        <v>648</v>
      </c>
      <c r="F160" s="78">
        <v>7600</v>
      </c>
      <c r="G160" s="78">
        <v>0</v>
      </c>
      <c r="H160" s="78">
        <v>0</v>
      </c>
    </row>
    <row r="161" spans="1:8" ht="16.5">
      <c r="A161" s="33" t="s">
        <v>375</v>
      </c>
      <c r="B161" s="69" t="s">
        <v>420</v>
      </c>
      <c r="C161" s="69"/>
      <c r="D161" s="38"/>
      <c r="E161" s="50" t="s">
        <v>412</v>
      </c>
      <c r="F161" s="78">
        <f>F162+F167</f>
        <v>3440.3999999999996</v>
      </c>
      <c r="G161" s="78">
        <f>G162+G167</f>
        <v>3045.1</v>
      </c>
      <c r="H161" s="78">
        <f>H162+H167</f>
        <v>2942.1</v>
      </c>
    </row>
    <row r="162" spans="1:8" ht="16.5">
      <c r="A162" s="33" t="s">
        <v>375</v>
      </c>
      <c r="B162" s="17">
        <v>1001</v>
      </c>
      <c r="C162" s="69"/>
      <c r="D162" s="38"/>
      <c r="E162" s="11" t="s">
        <v>413</v>
      </c>
      <c r="F162" s="78">
        <f>F163</f>
        <v>2101.5</v>
      </c>
      <c r="G162" s="78">
        <f aca="true" t="shared" si="15" ref="G162:H165">G163</f>
        <v>2101.5</v>
      </c>
      <c r="H162" s="78">
        <f t="shared" si="15"/>
        <v>2101.5</v>
      </c>
    </row>
    <row r="163" spans="1:8" ht="49.5">
      <c r="A163" s="33" t="s">
        <v>375</v>
      </c>
      <c r="B163" s="69" t="s">
        <v>436</v>
      </c>
      <c r="C163" s="10" t="s">
        <v>324</v>
      </c>
      <c r="D163" s="33"/>
      <c r="E163" s="31" t="s">
        <v>121</v>
      </c>
      <c r="F163" s="78">
        <f>F164</f>
        <v>2101.5</v>
      </c>
      <c r="G163" s="78">
        <f t="shared" si="15"/>
        <v>2101.5</v>
      </c>
      <c r="H163" s="78">
        <f t="shared" si="15"/>
        <v>2101.5</v>
      </c>
    </row>
    <row r="164" spans="1:8" ht="22.5" customHeight="1">
      <c r="A164" s="33" t="s">
        <v>375</v>
      </c>
      <c r="B164" s="69" t="s">
        <v>436</v>
      </c>
      <c r="C164" s="10" t="s">
        <v>649</v>
      </c>
      <c r="D164" s="33"/>
      <c r="E164" s="11" t="s">
        <v>650</v>
      </c>
      <c r="F164" s="78">
        <f>F165</f>
        <v>2101.5</v>
      </c>
      <c r="G164" s="78">
        <f t="shared" si="15"/>
        <v>2101.5</v>
      </c>
      <c r="H164" s="78">
        <f t="shared" si="15"/>
        <v>2101.5</v>
      </c>
    </row>
    <row r="165" spans="1:8" ht="49.5">
      <c r="A165" s="33" t="s">
        <v>375</v>
      </c>
      <c r="B165" s="69" t="s">
        <v>436</v>
      </c>
      <c r="C165" s="10" t="s">
        <v>651</v>
      </c>
      <c r="D165" s="33"/>
      <c r="E165" s="11" t="s">
        <v>457</v>
      </c>
      <c r="F165" s="78">
        <f>F166</f>
        <v>2101.5</v>
      </c>
      <c r="G165" s="78">
        <f t="shared" si="15"/>
        <v>2101.5</v>
      </c>
      <c r="H165" s="78">
        <f t="shared" si="15"/>
        <v>2101.5</v>
      </c>
    </row>
    <row r="166" spans="1:8" ht="16.5">
      <c r="A166" s="33" t="s">
        <v>375</v>
      </c>
      <c r="B166" s="69" t="s">
        <v>436</v>
      </c>
      <c r="C166" s="10" t="s">
        <v>651</v>
      </c>
      <c r="D166" s="17" t="s">
        <v>464</v>
      </c>
      <c r="E166" s="11" t="s">
        <v>465</v>
      </c>
      <c r="F166" s="78">
        <v>2101.5</v>
      </c>
      <c r="G166" s="78">
        <v>2101.5</v>
      </c>
      <c r="H166" s="78">
        <v>2101.5</v>
      </c>
    </row>
    <row r="167" spans="1:8" ht="16.5">
      <c r="A167" s="33" t="s">
        <v>375</v>
      </c>
      <c r="B167" s="69" t="s">
        <v>421</v>
      </c>
      <c r="C167" s="69"/>
      <c r="D167" s="38"/>
      <c r="E167" s="11" t="s">
        <v>415</v>
      </c>
      <c r="F167" s="78">
        <f>F168</f>
        <v>1338.8999999999999</v>
      </c>
      <c r="G167" s="78">
        <f>G168</f>
        <v>943.6</v>
      </c>
      <c r="H167" s="78">
        <f>H168</f>
        <v>840.6</v>
      </c>
    </row>
    <row r="168" spans="1:8" ht="49.5">
      <c r="A168" s="33" t="s">
        <v>375</v>
      </c>
      <c r="B168" s="69" t="s">
        <v>421</v>
      </c>
      <c r="C168" s="10" t="s">
        <v>324</v>
      </c>
      <c r="D168" s="33"/>
      <c r="E168" s="31" t="s">
        <v>121</v>
      </c>
      <c r="F168" s="78">
        <f>F169+F172</f>
        <v>1338.8999999999999</v>
      </c>
      <c r="G168" s="78">
        <f>G169+G172</f>
        <v>943.6</v>
      </c>
      <c r="H168" s="78">
        <f>H169+H172</f>
        <v>840.6</v>
      </c>
    </row>
    <row r="169" spans="1:8" ht="49.5">
      <c r="A169" s="33" t="s">
        <v>375</v>
      </c>
      <c r="B169" s="69" t="s">
        <v>421</v>
      </c>
      <c r="C169" s="69" t="s">
        <v>662</v>
      </c>
      <c r="D169" s="38"/>
      <c r="E169" s="11" t="s">
        <v>663</v>
      </c>
      <c r="F169" s="78">
        <f aca="true" t="shared" si="16" ref="F169:H170">F170</f>
        <v>300</v>
      </c>
      <c r="G169" s="78">
        <f t="shared" si="16"/>
        <v>200</v>
      </c>
      <c r="H169" s="78">
        <f t="shared" si="16"/>
        <v>175</v>
      </c>
    </row>
    <row r="170" spans="1:8" ht="33">
      <c r="A170" s="33" t="s">
        <v>375</v>
      </c>
      <c r="B170" s="69" t="s">
        <v>421</v>
      </c>
      <c r="C170" s="69" t="s">
        <v>668</v>
      </c>
      <c r="D170" s="38"/>
      <c r="E170" s="11" t="s">
        <v>669</v>
      </c>
      <c r="F170" s="78">
        <f t="shared" si="16"/>
        <v>300</v>
      </c>
      <c r="G170" s="78">
        <f t="shared" si="16"/>
        <v>200</v>
      </c>
      <c r="H170" s="78">
        <f t="shared" si="16"/>
        <v>175</v>
      </c>
    </row>
    <row r="171" spans="1:8" ht="33">
      <c r="A171" s="33" t="s">
        <v>375</v>
      </c>
      <c r="B171" s="69" t="s">
        <v>421</v>
      </c>
      <c r="C171" s="69" t="s">
        <v>668</v>
      </c>
      <c r="D171" s="17">
        <v>600</v>
      </c>
      <c r="E171" s="11" t="s">
        <v>522</v>
      </c>
      <c r="F171" s="78">
        <v>300</v>
      </c>
      <c r="G171" s="78">
        <v>200</v>
      </c>
      <c r="H171" s="78">
        <v>175</v>
      </c>
    </row>
    <row r="172" spans="1:8" ht="21.75" customHeight="1">
      <c r="A172" s="33" t="s">
        <v>375</v>
      </c>
      <c r="B172" s="69" t="s">
        <v>421</v>
      </c>
      <c r="C172" s="69" t="s">
        <v>649</v>
      </c>
      <c r="D172" s="38"/>
      <c r="E172" s="11" t="s">
        <v>650</v>
      </c>
      <c r="F172" s="78">
        <f>F173+F175+F177+F179+F181</f>
        <v>1038.8999999999999</v>
      </c>
      <c r="G172" s="78">
        <f>G173+G175+G177+G179+G181</f>
        <v>743.6</v>
      </c>
      <c r="H172" s="78">
        <f>H173+H175+H177+H179+H181</f>
        <v>665.6</v>
      </c>
    </row>
    <row r="173" spans="1:8" ht="33">
      <c r="A173" s="33" t="s">
        <v>375</v>
      </c>
      <c r="B173" s="69" t="s">
        <v>421</v>
      </c>
      <c r="C173" s="69" t="s">
        <v>653</v>
      </c>
      <c r="D173" s="38"/>
      <c r="E173" s="11" t="s">
        <v>652</v>
      </c>
      <c r="F173" s="78">
        <f>F174</f>
        <v>150</v>
      </c>
      <c r="G173" s="78">
        <f>G174</f>
        <v>100</v>
      </c>
      <c r="H173" s="78">
        <f>H174</f>
        <v>87.5</v>
      </c>
    </row>
    <row r="174" spans="1:8" ht="21.75" customHeight="1">
      <c r="A174" s="33" t="s">
        <v>375</v>
      </c>
      <c r="B174" s="69" t="s">
        <v>421</v>
      </c>
      <c r="C174" s="69" t="s">
        <v>653</v>
      </c>
      <c r="D174" s="38" t="s">
        <v>464</v>
      </c>
      <c r="E174" s="11" t="s">
        <v>465</v>
      </c>
      <c r="F174" s="78">
        <v>150</v>
      </c>
      <c r="G174" s="78">
        <v>100</v>
      </c>
      <c r="H174" s="78">
        <v>87.5</v>
      </c>
    </row>
    <row r="175" spans="1:8" ht="33">
      <c r="A175" s="33" t="s">
        <v>375</v>
      </c>
      <c r="B175" s="69" t="s">
        <v>421</v>
      </c>
      <c r="C175" s="69" t="s">
        <v>655</v>
      </c>
      <c r="D175" s="38"/>
      <c r="E175" s="11" t="s">
        <v>654</v>
      </c>
      <c r="F175" s="78">
        <f>F176</f>
        <v>312</v>
      </c>
      <c r="G175" s="78">
        <f>G176</f>
        <v>209</v>
      </c>
      <c r="H175" s="78">
        <f>H176</f>
        <v>181.9</v>
      </c>
    </row>
    <row r="176" spans="1:8" ht="22.5" customHeight="1">
      <c r="A176" s="33" t="s">
        <v>375</v>
      </c>
      <c r="B176" s="69" t="s">
        <v>421</v>
      </c>
      <c r="C176" s="69" t="s">
        <v>655</v>
      </c>
      <c r="D176" s="38" t="s">
        <v>464</v>
      </c>
      <c r="E176" s="11" t="s">
        <v>465</v>
      </c>
      <c r="F176" s="78">
        <v>312</v>
      </c>
      <c r="G176" s="78">
        <v>209</v>
      </c>
      <c r="H176" s="78">
        <v>181.9</v>
      </c>
    </row>
    <row r="177" spans="1:8" ht="49.5">
      <c r="A177" s="33" t="s">
        <v>375</v>
      </c>
      <c r="B177" s="69" t="s">
        <v>421</v>
      </c>
      <c r="C177" s="69" t="s">
        <v>658</v>
      </c>
      <c r="D177" s="38"/>
      <c r="E177" s="11" t="s">
        <v>656</v>
      </c>
      <c r="F177" s="78">
        <f>F178</f>
        <v>233.3</v>
      </c>
      <c r="G177" s="78">
        <f>G178</f>
        <v>157</v>
      </c>
      <c r="H177" s="78">
        <f>H178</f>
        <v>136</v>
      </c>
    </row>
    <row r="178" spans="1:8" ht="24" customHeight="1">
      <c r="A178" s="33" t="s">
        <v>375</v>
      </c>
      <c r="B178" s="69" t="s">
        <v>421</v>
      </c>
      <c r="C178" s="69" t="s">
        <v>658</v>
      </c>
      <c r="D178" s="38" t="s">
        <v>464</v>
      </c>
      <c r="E178" s="11" t="s">
        <v>465</v>
      </c>
      <c r="F178" s="78">
        <v>233.3</v>
      </c>
      <c r="G178" s="78">
        <v>157</v>
      </c>
      <c r="H178" s="78">
        <v>136</v>
      </c>
    </row>
    <row r="179" spans="1:8" ht="33">
      <c r="A179" s="33" t="s">
        <v>375</v>
      </c>
      <c r="B179" s="69" t="s">
        <v>421</v>
      </c>
      <c r="C179" s="69" t="s">
        <v>659</v>
      </c>
      <c r="D179" s="38"/>
      <c r="E179" s="11" t="s">
        <v>657</v>
      </c>
      <c r="F179" s="78">
        <f>F180</f>
        <v>200</v>
      </c>
      <c r="G179" s="78">
        <f>G180</f>
        <v>134</v>
      </c>
      <c r="H179" s="78">
        <f>H180</f>
        <v>116.6</v>
      </c>
    </row>
    <row r="180" spans="1:8" ht="24" customHeight="1">
      <c r="A180" s="33" t="s">
        <v>375</v>
      </c>
      <c r="B180" s="33" t="s">
        <v>421</v>
      </c>
      <c r="C180" s="69" t="s">
        <v>659</v>
      </c>
      <c r="D180" s="38" t="s">
        <v>464</v>
      </c>
      <c r="E180" s="11" t="s">
        <v>465</v>
      </c>
      <c r="F180" s="78">
        <v>200</v>
      </c>
      <c r="G180" s="78">
        <v>134</v>
      </c>
      <c r="H180" s="78">
        <v>116.6</v>
      </c>
    </row>
    <row r="181" spans="1:8" ht="33">
      <c r="A181" s="33" t="s">
        <v>375</v>
      </c>
      <c r="B181" s="33" t="s">
        <v>421</v>
      </c>
      <c r="C181" s="69" t="s">
        <v>660</v>
      </c>
      <c r="D181" s="38"/>
      <c r="E181" s="11" t="s">
        <v>661</v>
      </c>
      <c r="F181" s="78">
        <f>F182</f>
        <v>143.6</v>
      </c>
      <c r="G181" s="78">
        <f>G182</f>
        <v>143.6</v>
      </c>
      <c r="H181" s="78">
        <f>H182</f>
        <v>143.6</v>
      </c>
    </row>
    <row r="182" spans="1:8" ht="21" customHeight="1">
      <c r="A182" s="33" t="s">
        <v>375</v>
      </c>
      <c r="B182" s="33" t="s">
        <v>421</v>
      </c>
      <c r="C182" s="69" t="s">
        <v>660</v>
      </c>
      <c r="D182" s="38" t="s">
        <v>464</v>
      </c>
      <c r="E182" s="11" t="s">
        <v>465</v>
      </c>
      <c r="F182" s="78">
        <v>143.6</v>
      </c>
      <c r="G182" s="78">
        <v>143.6</v>
      </c>
      <c r="H182" s="78">
        <v>143.6</v>
      </c>
    </row>
    <row r="183" spans="1:8" ht="16.5">
      <c r="A183" s="33" t="s">
        <v>375</v>
      </c>
      <c r="B183" s="17">
        <v>1200</v>
      </c>
      <c r="C183" s="10"/>
      <c r="D183" s="33"/>
      <c r="E183" s="11" t="s">
        <v>448</v>
      </c>
      <c r="F183" s="78">
        <f>F184+F189</f>
        <v>1690</v>
      </c>
      <c r="G183" s="78">
        <f>G184+G189</f>
        <v>1132</v>
      </c>
      <c r="H183" s="78">
        <f>H184+H189</f>
        <v>985.5</v>
      </c>
    </row>
    <row r="184" spans="1:8" ht="16.5">
      <c r="A184" s="33" t="s">
        <v>375</v>
      </c>
      <c r="B184" s="17">
        <v>1201</v>
      </c>
      <c r="C184" s="10"/>
      <c r="D184" s="33"/>
      <c r="E184" s="11" t="s">
        <v>363</v>
      </c>
      <c r="F184" s="78">
        <f>F185</f>
        <v>770</v>
      </c>
      <c r="G184" s="78">
        <f aca="true" t="shared" si="17" ref="G184:H187">G185</f>
        <v>516</v>
      </c>
      <c r="H184" s="78">
        <f t="shared" si="17"/>
        <v>449</v>
      </c>
    </row>
    <row r="185" spans="1:8" ht="49.5">
      <c r="A185" s="33" t="s">
        <v>375</v>
      </c>
      <c r="B185" s="33" t="s">
        <v>451</v>
      </c>
      <c r="C185" s="69" t="s">
        <v>324</v>
      </c>
      <c r="D185" s="38"/>
      <c r="E185" s="31" t="s">
        <v>121</v>
      </c>
      <c r="F185" s="78">
        <f>F186</f>
        <v>770</v>
      </c>
      <c r="G185" s="78">
        <f t="shared" si="17"/>
        <v>516</v>
      </c>
      <c r="H185" s="78">
        <f t="shared" si="17"/>
        <v>449</v>
      </c>
    </row>
    <row r="186" spans="1:8" ht="49.5">
      <c r="A186" s="33" t="s">
        <v>375</v>
      </c>
      <c r="B186" s="33" t="s">
        <v>451</v>
      </c>
      <c r="C186" s="69" t="s">
        <v>662</v>
      </c>
      <c r="D186" s="38"/>
      <c r="E186" s="11" t="s">
        <v>663</v>
      </c>
      <c r="F186" s="78">
        <f>F187</f>
        <v>770</v>
      </c>
      <c r="G186" s="78">
        <f t="shared" si="17"/>
        <v>516</v>
      </c>
      <c r="H186" s="78">
        <f t="shared" si="17"/>
        <v>449</v>
      </c>
    </row>
    <row r="187" spans="1:8" ht="33">
      <c r="A187" s="33" t="s">
        <v>375</v>
      </c>
      <c r="B187" s="33" t="s">
        <v>451</v>
      </c>
      <c r="C187" s="69" t="s">
        <v>666</v>
      </c>
      <c r="D187" s="38"/>
      <c r="E187" s="11" t="s">
        <v>667</v>
      </c>
      <c r="F187" s="78">
        <f>F188</f>
        <v>770</v>
      </c>
      <c r="G187" s="78">
        <f t="shared" si="17"/>
        <v>516</v>
      </c>
      <c r="H187" s="78">
        <f t="shared" si="17"/>
        <v>449</v>
      </c>
    </row>
    <row r="188" spans="1:8" ht="23.25" customHeight="1">
      <c r="A188" s="33" t="s">
        <v>375</v>
      </c>
      <c r="B188" s="33" t="s">
        <v>451</v>
      </c>
      <c r="C188" s="69" t="s">
        <v>666</v>
      </c>
      <c r="D188" s="38" t="s">
        <v>461</v>
      </c>
      <c r="E188" s="11" t="s">
        <v>462</v>
      </c>
      <c r="F188" s="78">
        <v>770</v>
      </c>
      <c r="G188" s="78">
        <v>516</v>
      </c>
      <c r="H188" s="78">
        <v>449</v>
      </c>
    </row>
    <row r="189" spans="1:8" ht="16.5">
      <c r="A189" s="33" t="s">
        <v>375</v>
      </c>
      <c r="B189" s="33" t="s">
        <v>453</v>
      </c>
      <c r="C189" s="10"/>
      <c r="D189" s="33"/>
      <c r="E189" s="11" t="s">
        <v>454</v>
      </c>
      <c r="F189" s="78">
        <f aca="true" t="shared" si="18" ref="F189:H190">F190</f>
        <v>920</v>
      </c>
      <c r="G189" s="78">
        <f t="shared" si="18"/>
        <v>616</v>
      </c>
      <c r="H189" s="78">
        <f t="shared" si="18"/>
        <v>536.5</v>
      </c>
    </row>
    <row r="190" spans="1:8" ht="49.5">
      <c r="A190" s="33" t="s">
        <v>375</v>
      </c>
      <c r="B190" s="33" t="s">
        <v>453</v>
      </c>
      <c r="C190" s="69" t="s">
        <v>324</v>
      </c>
      <c r="D190" s="38"/>
      <c r="E190" s="31" t="s">
        <v>121</v>
      </c>
      <c r="F190" s="78">
        <f t="shared" si="18"/>
        <v>920</v>
      </c>
      <c r="G190" s="78">
        <f t="shared" si="18"/>
        <v>616</v>
      </c>
      <c r="H190" s="78">
        <f t="shared" si="18"/>
        <v>536.5</v>
      </c>
    </row>
    <row r="191" spans="1:8" ht="49.5">
      <c r="A191" s="33" t="s">
        <v>375</v>
      </c>
      <c r="B191" s="33" t="s">
        <v>453</v>
      </c>
      <c r="C191" s="69" t="s">
        <v>662</v>
      </c>
      <c r="D191" s="38"/>
      <c r="E191" s="11" t="s">
        <v>663</v>
      </c>
      <c r="F191" s="78">
        <f>F192+F194</f>
        <v>920</v>
      </c>
      <c r="G191" s="78">
        <f>G192+G194</f>
        <v>616</v>
      </c>
      <c r="H191" s="78">
        <f>H192+H194</f>
        <v>536.5</v>
      </c>
    </row>
    <row r="192" spans="1:8" ht="49.5">
      <c r="A192" s="33" t="s">
        <v>375</v>
      </c>
      <c r="B192" s="33" t="s">
        <v>453</v>
      </c>
      <c r="C192" s="69" t="s">
        <v>665</v>
      </c>
      <c r="D192" s="38"/>
      <c r="E192" s="11" t="s">
        <v>664</v>
      </c>
      <c r="F192" s="78">
        <f>F193</f>
        <v>400</v>
      </c>
      <c r="G192" s="78">
        <f>G193</f>
        <v>268</v>
      </c>
      <c r="H192" s="78">
        <f>H193</f>
        <v>233</v>
      </c>
    </row>
    <row r="193" spans="1:8" ht="33">
      <c r="A193" s="33" t="s">
        <v>375</v>
      </c>
      <c r="B193" s="33" t="s">
        <v>453</v>
      </c>
      <c r="C193" s="69" t="s">
        <v>665</v>
      </c>
      <c r="D193" s="125" t="s">
        <v>459</v>
      </c>
      <c r="E193" s="11" t="s">
        <v>460</v>
      </c>
      <c r="F193" s="78">
        <v>400</v>
      </c>
      <c r="G193" s="78">
        <v>268</v>
      </c>
      <c r="H193" s="78">
        <v>233</v>
      </c>
    </row>
    <row r="194" spans="1:8" ht="33">
      <c r="A194" s="33" t="s">
        <v>375</v>
      </c>
      <c r="B194" s="33" t="s">
        <v>453</v>
      </c>
      <c r="C194" s="69" t="s">
        <v>666</v>
      </c>
      <c r="D194" s="38"/>
      <c r="E194" s="11" t="s">
        <v>667</v>
      </c>
      <c r="F194" s="78">
        <f>F195</f>
        <v>520</v>
      </c>
      <c r="G194" s="78">
        <f>G195</f>
        <v>348</v>
      </c>
      <c r="H194" s="78">
        <f>H195</f>
        <v>303.5</v>
      </c>
    </row>
    <row r="195" spans="1:8" ht="24" customHeight="1">
      <c r="A195" s="33" t="s">
        <v>375</v>
      </c>
      <c r="B195" s="33" t="s">
        <v>453</v>
      </c>
      <c r="C195" s="69" t="s">
        <v>666</v>
      </c>
      <c r="D195" s="38" t="s">
        <v>461</v>
      </c>
      <c r="E195" s="11" t="s">
        <v>462</v>
      </c>
      <c r="F195" s="78">
        <v>520</v>
      </c>
      <c r="G195" s="78">
        <v>348</v>
      </c>
      <c r="H195" s="78">
        <v>303.5</v>
      </c>
    </row>
    <row r="196" spans="1:8" ht="33">
      <c r="A196" s="34" t="s">
        <v>416</v>
      </c>
      <c r="B196" s="33"/>
      <c r="C196" s="34"/>
      <c r="D196" s="34"/>
      <c r="E196" s="35" t="s">
        <v>452</v>
      </c>
      <c r="F196" s="79">
        <f>F197+F220</f>
        <v>15608.500000000002</v>
      </c>
      <c r="G196" s="79">
        <f>G197+G220</f>
        <v>13103.500000000002</v>
      </c>
      <c r="H196" s="79">
        <f>H197+H220</f>
        <v>12759.5</v>
      </c>
    </row>
    <row r="197" spans="1:8" ht="16.5">
      <c r="A197" s="33" t="s">
        <v>416</v>
      </c>
      <c r="B197" s="33" t="s">
        <v>437</v>
      </c>
      <c r="C197" s="33"/>
      <c r="D197" s="33"/>
      <c r="E197" s="31" t="s">
        <v>376</v>
      </c>
      <c r="F197" s="78">
        <f>F198+F205+F209</f>
        <v>13608.500000000002</v>
      </c>
      <c r="G197" s="78">
        <f>G198+G205+G209</f>
        <v>11103.500000000002</v>
      </c>
      <c r="H197" s="78">
        <f>H198+H205+H209</f>
        <v>10759.5</v>
      </c>
    </row>
    <row r="198" spans="1:8" ht="49.5">
      <c r="A198" s="33" t="s">
        <v>416</v>
      </c>
      <c r="B198" s="33" t="s">
        <v>427</v>
      </c>
      <c r="C198" s="33"/>
      <c r="D198" s="33"/>
      <c r="E198" s="11" t="s">
        <v>356</v>
      </c>
      <c r="F198" s="78">
        <f>F199</f>
        <v>9669.400000000001</v>
      </c>
      <c r="G198" s="78">
        <f aca="true" t="shared" si="19" ref="G198:H200">G199</f>
        <v>9544.400000000001</v>
      </c>
      <c r="H198" s="78">
        <f t="shared" si="19"/>
        <v>9200.4</v>
      </c>
    </row>
    <row r="199" spans="1:8" ht="49.5">
      <c r="A199" s="33" t="s">
        <v>416</v>
      </c>
      <c r="B199" s="33" t="s">
        <v>427</v>
      </c>
      <c r="C199" s="10" t="s">
        <v>345</v>
      </c>
      <c r="D199" s="125"/>
      <c r="E199" s="11" t="s">
        <v>344</v>
      </c>
      <c r="F199" s="78">
        <f>F200</f>
        <v>9669.400000000001</v>
      </c>
      <c r="G199" s="78">
        <f t="shared" si="19"/>
        <v>9544.400000000001</v>
      </c>
      <c r="H199" s="78">
        <f t="shared" si="19"/>
        <v>9200.4</v>
      </c>
    </row>
    <row r="200" spans="1:8" ht="22.5" customHeight="1">
      <c r="A200" s="33" t="s">
        <v>416</v>
      </c>
      <c r="B200" s="33" t="s">
        <v>427</v>
      </c>
      <c r="C200" s="69" t="s">
        <v>346</v>
      </c>
      <c r="D200" s="38"/>
      <c r="E200" s="31" t="s">
        <v>325</v>
      </c>
      <c r="F200" s="78">
        <f>F201</f>
        <v>9669.400000000001</v>
      </c>
      <c r="G200" s="78">
        <f t="shared" si="19"/>
        <v>9544.400000000001</v>
      </c>
      <c r="H200" s="78">
        <f t="shared" si="19"/>
        <v>9200.4</v>
      </c>
    </row>
    <row r="201" spans="1:8" ht="66">
      <c r="A201" s="33" t="s">
        <v>416</v>
      </c>
      <c r="B201" s="33" t="s">
        <v>427</v>
      </c>
      <c r="C201" s="10" t="s">
        <v>111</v>
      </c>
      <c r="D201" s="10"/>
      <c r="E201" s="31" t="s">
        <v>466</v>
      </c>
      <c r="F201" s="78">
        <f>F202+F203+F204</f>
        <v>9669.400000000001</v>
      </c>
      <c r="G201" s="78">
        <f>G202+G203+G204</f>
        <v>9544.400000000001</v>
      </c>
      <c r="H201" s="78">
        <f>H202+H203+H204</f>
        <v>9200.4</v>
      </c>
    </row>
    <row r="202" spans="1:8" ht="66">
      <c r="A202" s="33" t="s">
        <v>416</v>
      </c>
      <c r="B202" s="33" t="s">
        <v>427</v>
      </c>
      <c r="C202" s="10" t="s">
        <v>111</v>
      </c>
      <c r="D202" s="122" t="s">
        <v>458</v>
      </c>
      <c r="E202" s="11" t="s">
        <v>328</v>
      </c>
      <c r="F202" s="78">
        <v>8106.6</v>
      </c>
      <c r="G202" s="78">
        <v>8092.1</v>
      </c>
      <c r="H202" s="78">
        <v>8096.4</v>
      </c>
    </row>
    <row r="203" spans="1:8" ht="33">
      <c r="A203" s="33" t="s">
        <v>416</v>
      </c>
      <c r="B203" s="33" t="s">
        <v>427</v>
      </c>
      <c r="C203" s="10" t="s">
        <v>111</v>
      </c>
      <c r="D203" s="122" t="s">
        <v>459</v>
      </c>
      <c r="E203" s="11" t="s">
        <v>460</v>
      </c>
      <c r="F203" s="78">
        <v>1352.2</v>
      </c>
      <c r="G203" s="78">
        <v>1311.1</v>
      </c>
      <c r="H203" s="78">
        <v>981.3</v>
      </c>
    </row>
    <row r="204" spans="1:8" ht="16.5">
      <c r="A204" s="33" t="s">
        <v>416</v>
      </c>
      <c r="B204" s="33" t="s">
        <v>427</v>
      </c>
      <c r="C204" s="82" t="s">
        <v>111</v>
      </c>
      <c r="D204" s="123" t="s">
        <v>461</v>
      </c>
      <c r="E204" s="124" t="s">
        <v>462</v>
      </c>
      <c r="F204" s="78">
        <v>210.6</v>
      </c>
      <c r="G204" s="78">
        <v>141.2</v>
      </c>
      <c r="H204" s="78">
        <v>122.7</v>
      </c>
    </row>
    <row r="205" spans="1:8" ht="16.5">
      <c r="A205" s="33" t="s">
        <v>416</v>
      </c>
      <c r="B205" s="33" t="s">
        <v>428</v>
      </c>
      <c r="C205" s="34"/>
      <c r="D205" s="34"/>
      <c r="E205" s="11" t="s">
        <v>358</v>
      </c>
      <c r="F205" s="78">
        <f>F206</f>
        <v>2000</v>
      </c>
      <c r="G205" s="78">
        <f aca="true" t="shared" si="20" ref="G205:H207">G206</f>
        <v>1000</v>
      </c>
      <c r="H205" s="78">
        <f t="shared" si="20"/>
        <v>1000</v>
      </c>
    </row>
    <row r="206" spans="1:8" ht="16.5">
      <c r="A206" s="33" t="s">
        <v>416</v>
      </c>
      <c r="B206" s="33" t="s">
        <v>428</v>
      </c>
      <c r="C206" s="5">
        <v>9900000</v>
      </c>
      <c r="D206" s="126"/>
      <c r="E206" s="32" t="s">
        <v>335</v>
      </c>
      <c r="F206" s="78">
        <f>F207</f>
        <v>2000</v>
      </c>
      <c r="G206" s="78">
        <f t="shared" si="20"/>
        <v>1000</v>
      </c>
      <c r="H206" s="78">
        <f t="shared" si="20"/>
        <v>1000</v>
      </c>
    </row>
    <row r="207" spans="1:8" ht="33">
      <c r="A207" s="33" t="s">
        <v>416</v>
      </c>
      <c r="B207" s="33" t="s">
        <v>428</v>
      </c>
      <c r="C207" s="5">
        <v>9922000</v>
      </c>
      <c r="D207" s="10" t="s">
        <v>455</v>
      </c>
      <c r="E207" s="32" t="s">
        <v>561</v>
      </c>
      <c r="F207" s="78">
        <f>F208</f>
        <v>2000</v>
      </c>
      <c r="G207" s="78">
        <f t="shared" si="20"/>
        <v>1000</v>
      </c>
      <c r="H207" s="78">
        <f t="shared" si="20"/>
        <v>1000</v>
      </c>
    </row>
    <row r="208" spans="1:8" ht="16.5">
      <c r="A208" s="33" t="s">
        <v>416</v>
      </c>
      <c r="B208" s="33" t="s">
        <v>428</v>
      </c>
      <c r="C208" s="5">
        <v>9922000</v>
      </c>
      <c r="D208" s="10" t="s">
        <v>461</v>
      </c>
      <c r="E208" s="32" t="s">
        <v>462</v>
      </c>
      <c r="F208" s="78">
        <v>2000</v>
      </c>
      <c r="G208" s="78">
        <v>1000</v>
      </c>
      <c r="H208" s="78">
        <v>1000</v>
      </c>
    </row>
    <row r="209" spans="1:8" ht="16.5">
      <c r="A209" s="33" t="s">
        <v>416</v>
      </c>
      <c r="B209" s="33" t="s">
        <v>445</v>
      </c>
      <c r="C209" s="34"/>
      <c r="D209" s="34"/>
      <c r="E209" s="11" t="s">
        <v>402</v>
      </c>
      <c r="F209" s="78">
        <f>F210</f>
        <v>1939.1</v>
      </c>
      <c r="G209" s="78">
        <f>G210</f>
        <v>559.1</v>
      </c>
      <c r="H209" s="78">
        <f>H210</f>
        <v>559.1</v>
      </c>
    </row>
    <row r="210" spans="1:8" ht="49.5">
      <c r="A210" s="33" t="s">
        <v>416</v>
      </c>
      <c r="B210" s="33" t="s">
        <v>445</v>
      </c>
      <c r="C210" s="10" t="s">
        <v>345</v>
      </c>
      <c r="D210" s="125"/>
      <c r="E210" s="11" t="s">
        <v>344</v>
      </c>
      <c r="F210" s="78">
        <f>F211+F214+F217</f>
        <v>1939.1</v>
      </c>
      <c r="G210" s="78">
        <f>G211+G214+G217</f>
        <v>559.1</v>
      </c>
      <c r="H210" s="78">
        <f>H211+H214+H217</f>
        <v>559.1</v>
      </c>
    </row>
    <row r="211" spans="1:8" ht="33">
      <c r="A211" s="33" t="s">
        <v>416</v>
      </c>
      <c r="B211" s="33" t="s">
        <v>445</v>
      </c>
      <c r="C211" s="10" t="s">
        <v>43</v>
      </c>
      <c r="D211" s="125"/>
      <c r="E211" s="11" t="s">
        <v>38</v>
      </c>
      <c r="F211" s="78">
        <f aca="true" t="shared" si="21" ref="F211:H212">F212</f>
        <v>1403.1</v>
      </c>
      <c r="G211" s="78">
        <f t="shared" si="21"/>
        <v>523.1</v>
      </c>
      <c r="H211" s="78">
        <f t="shared" si="21"/>
        <v>523.1</v>
      </c>
    </row>
    <row r="212" spans="1:8" ht="49.5">
      <c r="A212" s="33" t="s">
        <v>416</v>
      </c>
      <c r="B212" s="33" t="s">
        <v>445</v>
      </c>
      <c r="C212" s="10" t="s">
        <v>53</v>
      </c>
      <c r="D212" s="10"/>
      <c r="E212" s="32" t="s">
        <v>54</v>
      </c>
      <c r="F212" s="78">
        <f t="shared" si="21"/>
        <v>1403.1</v>
      </c>
      <c r="G212" s="78">
        <f t="shared" si="21"/>
        <v>523.1</v>
      </c>
      <c r="H212" s="78">
        <f t="shared" si="21"/>
        <v>523.1</v>
      </c>
    </row>
    <row r="213" spans="1:8" ht="33">
      <c r="A213" s="33" t="s">
        <v>416</v>
      </c>
      <c r="B213" s="33" t="s">
        <v>445</v>
      </c>
      <c r="C213" s="10" t="s">
        <v>53</v>
      </c>
      <c r="D213" s="122" t="s">
        <v>459</v>
      </c>
      <c r="E213" s="11" t="s">
        <v>460</v>
      </c>
      <c r="F213" s="78">
        <v>1403.1</v>
      </c>
      <c r="G213" s="78">
        <v>523.1</v>
      </c>
      <c r="H213" s="78">
        <v>523.1</v>
      </c>
    </row>
    <row r="214" spans="1:8" ht="16.5">
      <c r="A214" s="33" t="s">
        <v>416</v>
      </c>
      <c r="B214" s="33" t="s">
        <v>445</v>
      </c>
      <c r="C214" s="10" t="s">
        <v>60</v>
      </c>
      <c r="D214" s="10"/>
      <c r="E214" s="32" t="s">
        <v>558</v>
      </c>
      <c r="F214" s="78">
        <f aca="true" t="shared" si="22" ref="F214:H215">F215</f>
        <v>36</v>
      </c>
      <c r="G214" s="78">
        <f t="shared" si="22"/>
        <v>36</v>
      </c>
      <c r="H214" s="78">
        <f t="shared" si="22"/>
        <v>36</v>
      </c>
    </row>
    <row r="215" spans="1:8" ht="49.5">
      <c r="A215" s="33" t="s">
        <v>416</v>
      </c>
      <c r="B215" s="33" t="s">
        <v>445</v>
      </c>
      <c r="C215" s="10" t="s">
        <v>61</v>
      </c>
      <c r="D215" s="10"/>
      <c r="E215" s="32" t="s">
        <v>62</v>
      </c>
      <c r="F215" s="78">
        <f t="shared" si="22"/>
        <v>36</v>
      </c>
      <c r="G215" s="78">
        <f t="shared" si="22"/>
        <v>36</v>
      </c>
      <c r="H215" s="78">
        <f t="shared" si="22"/>
        <v>36</v>
      </c>
    </row>
    <row r="216" spans="1:8" ht="33">
      <c r="A216" s="33" t="s">
        <v>416</v>
      </c>
      <c r="B216" s="33" t="s">
        <v>445</v>
      </c>
      <c r="C216" s="10" t="s">
        <v>61</v>
      </c>
      <c r="D216" s="122" t="s">
        <v>459</v>
      </c>
      <c r="E216" s="11" t="s">
        <v>460</v>
      </c>
      <c r="F216" s="78">
        <v>36</v>
      </c>
      <c r="G216" s="78">
        <v>36</v>
      </c>
      <c r="H216" s="78">
        <v>36</v>
      </c>
    </row>
    <row r="217" spans="1:8" ht="16.5">
      <c r="A217" s="33" t="s">
        <v>416</v>
      </c>
      <c r="B217" s="33" t="s">
        <v>445</v>
      </c>
      <c r="C217" s="5">
        <v>9900000</v>
      </c>
      <c r="D217" s="126"/>
      <c r="E217" s="32" t="s">
        <v>335</v>
      </c>
      <c r="F217" s="78">
        <f aca="true" t="shared" si="23" ref="F217:H218">F218</f>
        <v>500</v>
      </c>
      <c r="G217" s="78">
        <f t="shared" si="23"/>
        <v>0</v>
      </c>
      <c r="H217" s="78">
        <f t="shared" si="23"/>
        <v>0</v>
      </c>
    </row>
    <row r="218" spans="1:8" ht="33">
      <c r="A218" s="33" t="s">
        <v>416</v>
      </c>
      <c r="B218" s="33" t="s">
        <v>445</v>
      </c>
      <c r="C218" s="5">
        <v>9911000</v>
      </c>
      <c r="D218" s="10" t="s">
        <v>455</v>
      </c>
      <c r="E218" s="32" t="s">
        <v>562</v>
      </c>
      <c r="F218" s="78">
        <f t="shared" si="23"/>
        <v>500</v>
      </c>
      <c r="G218" s="78">
        <f t="shared" si="23"/>
        <v>0</v>
      </c>
      <c r="H218" s="78">
        <f t="shared" si="23"/>
        <v>0</v>
      </c>
    </row>
    <row r="219" spans="1:8" ht="16.5">
      <c r="A219" s="33" t="s">
        <v>416</v>
      </c>
      <c r="B219" s="33" t="s">
        <v>445</v>
      </c>
      <c r="C219" s="5">
        <v>9911000</v>
      </c>
      <c r="D219" s="10" t="s">
        <v>461</v>
      </c>
      <c r="E219" s="32" t="s">
        <v>462</v>
      </c>
      <c r="F219" s="78">
        <v>500</v>
      </c>
      <c r="G219" s="78">
        <v>0</v>
      </c>
      <c r="H219" s="78">
        <v>0</v>
      </c>
    </row>
    <row r="220" spans="1:8" ht="16.5">
      <c r="A220" s="33" t="s">
        <v>416</v>
      </c>
      <c r="B220" s="33" t="s">
        <v>449</v>
      </c>
      <c r="C220" s="10"/>
      <c r="D220" s="125"/>
      <c r="E220" s="11" t="s">
        <v>357</v>
      </c>
      <c r="F220" s="78">
        <f>F221</f>
        <v>2000</v>
      </c>
      <c r="G220" s="78">
        <f aca="true" t="shared" si="24" ref="G220:H224">G221</f>
        <v>2000</v>
      </c>
      <c r="H220" s="78">
        <f t="shared" si="24"/>
        <v>2000</v>
      </c>
    </row>
    <row r="221" spans="1:8" ht="33">
      <c r="A221" s="33" t="s">
        <v>416</v>
      </c>
      <c r="B221" s="33" t="s">
        <v>563</v>
      </c>
      <c r="C221" s="10"/>
      <c r="D221" s="125"/>
      <c r="E221" s="11" t="s">
        <v>450</v>
      </c>
      <c r="F221" s="78">
        <f>F222</f>
        <v>2000</v>
      </c>
      <c r="G221" s="78">
        <f t="shared" si="24"/>
        <v>2000</v>
      </c>
      <c r="H221" s="78">
        <f t="shared" si="24"/>
        <v>2000</v>
      </c>
    </row>
    <row r="222" spans="1:8" ht="49.5">
      <c r="A222" s="33" t="s">
        <v>416</v>
      </c>
      <c r="B222" s="33" t="s">
        <v>563</v>
      </c>
      <c r="C222" s="10" t="s">
        <v>345</v>
      </c>
      <c r="D222" s="125"/>
      <c r="E222" s="11" t="s">
        <v>344</v>
      </c>
      <c r="F222" s="78">
        <f>F223</f>
        <v>2000</v>
      </c>
      <c r="G222" s="78">
        <f t="shared" si="24"/>
        <v>2000</v>
      </c>
      <c r="H222" s="78">
        <f t="shared" si="24"/>
        <v>2000</v>
      </c>
    </row>
    <row r="223" spans="1:8" ht="49.5">
      <c r="A223" s="33" t="s">
        <v>416</v>
      </c>
      <c r="B223" s="33" t="s">
        <v>563</v>
      </c>
      <c r="C223" s="10" t="s">
        <v>565</v>
      </c>
      <c r="D223" s="125"/>
      <c r="E223" s="11" t="s">
        <v>564</v>
      </c>
      <c r="F223" s="78">
        <f>F224</f>
        <v>2000</v>
      </c>
      <c r="G223" s="78">
        <f t="shared" si="24"/>
        <v>2000</v>
      </c>
      <c r="H223" s="78">
        <f t="shared" si="24"/>
        <v>2000</v>
      </c>
    </row>
    <row r="224" spans="1:8" ht="16.5">
      <c r="A224" s="33" t="s">
        <v>416</v>
      </c>
      <c r="B224" s="33" t="s">
        <v>563</v>
      </c>
      <c r="C224" s="10" t="s">
        <v>566</v>
      </c>
      <c r="D224" s="125"/>
      <c r="E224" s="11" t="s">
        <v>567</v>
      </c>
      <c r="F224" s="78">
        <f>F225</f>
        <v>2000</v>
      </c>
      <c r="G224" s="78">
        <f t="shared" si="24"/>
        <v>2000</v>
      </c>
      <c r="H224" s="78">
        <f t="shared" si="24"/>
        <v>2000</v>
      </c>
    </row>
    <row r="225" spans="1:8" ht="16.5">
      <c r="A225" s="33" t="s">
        <v>416</v>
      </c>
      <c r="B225" s="33" t="s">
        <v>563</v>
      </c>
      <c r="C225" s="10" t="s">
        <v>566</v>
      </c>
      <c r="D225" s="125">
        <v>700</v>
      </c>
      <c r="E225" s="11" t="s">
        <v>568</v>
      </c>
      <c r="F225" s="78">
        <v>2000</v>
      </c>
      <c r="G225" s="78">
        <v>2000</v>
      </c>
      <c r="H225" s="78">
        <v>2000</v>
      </c>
    </row>
    <row r="226" spans="1:8" ht="33">
      <c r="A226" s="34" t="s">
        <v>414</v>
      </c>
      <c r="B226" s="33"/>
      <c r="C226" s="34"/>
      <c r="D226" s="34"/>
      <c r="E226" s="35" t="s">
        <v>334</v>
      </c>
      <c r="F226" s="79">
        <f>F227+F241+F247</f>
        <v>15719.8</v>
      </c>
      <c r="G226" s="79">
        <f>G227+G241+G247</f>
        <v>11744</v>
      </c>
      <c r="H226" s="79">
        <f>H227+H241+H247</f>
        <v>11414.7</v>
      </c>
    </row>
    <row r="227" spans="1:8" ht="16.5">
      <c r="A227" s="33" t="s">
        <v>414</v>
      </c>
      <c r="B227" s="33" t="s">
        <v>437</v>
      </c>
      <c r="C227" s="33"/>
      <c r="D227" s="33"/>
      <c r="E227" s="31" t="s">
        <v>376</v>
      </c>
      <c r="F227" s="78">
        <f aca="true" t="shared" si="25" ref="F227:H228">F228</f>
        <v>8798.3</v>
      </c>
      <c r="G227" s="78">
        <f t="shared" si="25"/>
        <v>7128</v>
      </c>
      <c r="H227" s="78">
        <f t="shared" si="25"/>
        <v>6842.2</v>
      </c>
    </row>
    <row r="228" spans="1:8" ht="16.5">
      <c r="A228" s="33" t="s">
        <v>414</v>
      </c>
      <c r="B228" s="33" t="s">
        <v>445</v>
      </c>
      <c r="C228" s="33"/>
      <c r="D228" s="33"/>
      <c r="E228" s="11" t="s">
        <v>402</v>
      </c>
      <c r="F228" s="78">
        <f t="shared" si="25"/>
        <v>8798.3</v>
      </c>
      <c r="G228" s="78">
        <f t="shared" si="25"/>
        <v>7128</v>
      </c>
      <c r="H228" s="78">
        <f t="shared" si="25"/>
        <v>6842.2</v>
      </c>
    </row>
    <row r="229" spans="1:8" ht="49.5">
      <c r="A229" s="33" t="s">
        <v>414</v>
      </c>
      <c r="B229" s="33" t="s">
        <v>445</v>
      </c>
      <c r="C229" s="33" t="s">
        <v>605</v>
      </c>
      <c r="D229" s="33"/>
      <c r="E229" s="31" t="s">
        <v>606</v>
      </c>
      <c r="F229" s="78">
        <f>F230+F237</f>
        <v>8798.3</v>
      </c>
      <c r="G229" s="78">
        <f>G230+G237</f>
        <v>7128</v>
      </c>
      <c r="H229" s="78">
        <f>H230+H237</f>
        <v>6842.2</v>
      </c>
    </row>
    <row r="230" spans="1:8" ht="49.5">
      <c r="A230" s="33" t="s">
        <v>414</v>
      </c>
      <c r="B230" s="33" t="s">
        <v>445</v>
      </c>
      <c r="C230" s="33" t="s">
        <v>607</v>
      </c>
      <c r="D230" s="33"/>
      <c r="E230" s="31" t="s">
        <v>608</v>
      </c>
      <c r="F230" s="78">
        <f>F231+F233+F235</f>
        <v>3630.8</v>
      </c>
      <c r="G230" s="78">
        <f>G231+G233+G235</f>
        <v>2038</v>
      </c>
      <c r="H230" s="78">
        <f>H231+H233+H235</f>
        <v>1773</v>
      </c>
    </row>
    <row r="231" spans="1:8" ht="33">
      <c r="A231" s="33" t="s">
        <v>414</v>
      </c>
      <c r="B231" s="33" t="s">
        <v>445</v>
      </c>
      <c r="C231" s="33" t="s">
        <v>609</v>
      </c>
      <c r="D231" s="33"/>
      <c r="E231" s="31" t="s">
        <v>610</v>
      </c>
      <c r="F231" s="78">
        <f>F232</f>
        <v>2861.8</v>
      </c>
      <c r="G231" s="78">
        <f>G232</f>
        <v>1898</v>
      </c>
      <c r="H231" s="78">
        <f>H232</f>
        <v>1652</v>
      </c>
    </row>
    <row r="232" spans="1:8" ht="33">
      <c r="A232" s="33" t="s">
        <v>414</v>
      </c>
      <c r="B232" s="33" t="s">
        <v>445</v>
      </c>
      <c r="C232" s="33" t="s">
        <v>609</v>
      </c>
      <c r="D232" s="122" t="s">
        <v>459</v>
      </c>
      <c r="E232" s="11" t="s">
        <v>460</v>
      </c>
      <c r="F232" s="78">
        <v>2861.8</v>
      </c>
      <c r="G232" s="78">
        <v>1898</v>
      </c>
      <c r="H232" s="78">
        <v>1652</v>
      </c>
    </row>
    <row r="233" spans="1:8" ht="33">
      <c r="A233" s="33" t="s">
        <v>414</v>
      </c>
      <c r="B233" s="33" t="s">
        <v>445</v>
      </c>
      <c r="C233" s="33" t="s">
        <v>611</v>
      </c>
      <c r="D233" s="33"/>
      <c r="E233" s="31" t="s">
        <v>612</v>
      </c>
      <c r="F233" s="78">
        <f>F234</f>
        <v>208</v>
      </c>
      <c r="G233" s="78">
        <f>G234</f>
        <v>140</v>
      </c>
      <c r="H233" s="78">
        <f>H234</f>
        <v>121</v>
      </c>
    </row>
    <row r="234" spans="1:8" ht="33">
      <c r="A234" s="33" t="s">
        <v>414</v>
      </c>
      <c r="B234" s="33" t="s">
        <v>445</v>
      </c>
      <c r="C234" s="33" t="s">
        <v>611</v>
      </c>
      <c r="D234" s="122" t="s">
        <v>459</v>
      </c>
      <c r="E234" s="11" t="s">
        <v>460</v>
      </c>
      <c r="F234" s="78">
        <v>208</v>
      </c>
      <c r="G234" s="78">
        <v>140</v>
      </c>
      <c r="H234" s="78">
        <v>121</v>
      </c>
    </row>
    <row r="235" spans="1:8" ht="16.5">
      <c r="A235" s="33" t="s">
        <v>414</v>
      </c>
      <c r="B235" s="33" t="s">
        <v>445</v>
      </c>
      <c r="C235" s="10" t="s">
        <v>614</v>
      </c>
      <c r="D235" s="10"/>
      <c r="E235" s="86" t="s">
        <v>613</v>
      </c>
      <c r="F235" s="78">
        <f>F236</f>
        <v>561</v>
      </c>
      <c r="G235" s="78">
        <f>G236</f>
        <v>0</v>
      </c>
      <c r="H235" s="78">
        <f>H236</f>
        <v>0</v>
      </c>
    </row>
    <row r="236" spans="1:8" ht="16.5">
      <c r="A236" s="33" t="s">
        <v>414</v>
      </c>
      <c r="B236" s="33" t="s">
        <v>445</v>
      </c>
      <c r="C236" s="10" t="s">
        <v>614</v>
      </c>
      <c r="D236" s="10" t="s">
        <v>461</v>
      </c>
      <c r="E236" s="32" t="s">
        <v>462</v>
      </c>
      <c r="F236" s="78">
        <v>561</v>
      </c>
      <c r="G236" s="78">
        <v>0</v>
      </c>
      <c r="H236" s="78">
        <v>0</v>
      </c>
    </row>
    <row r="237" spans="1:8" ht="16.5">
      <c r="A237" s="33" t="s">
        <v>414</v>
      </c>
      <c r="B237" s="33" t="s">
        <v>445</v>
      </c>
      <c r="C237" s="10" t="s">
        <v>615</v>
      </c>
      <c r="D237" s="10"/>
      <c r="E237" s="32" t="s">
        <v>325</v>
      </c>
      <c r="F237" s="78">
        <f>F238</f>
        <v>5167.5</v>
      </c>
      <c r="G237" s="78">
        <f>G238</f>
        <v>5090</v>
      </c>
      <c r="H237" s="78">
        <f>H238</f>
        <v>5069.2</v>
      </c>
    </row>
    <row r="238" spans="1:8" ht="66">
      <c r="A238" s="33" t="s">
        <v>414</v>
      </c>
      <c r="B238" s="33" t="s">
        <v>445</v>
      </c>
      <c r="C238" s="10" t="s">
        <v>616</v>
      </c>
      <c r="D238" s="10"/>
      <c r="E238" s="32" t="s">
        <v>466</v>
      </c>
      <c r="F238" s="78">
        <f>F239+F240</f>
        <v>5167.5</v>
      </c>
      <c r="G238" s="78">
        <f>G239+G240</f>
        <v>5090</v>
      </c>
      <c r="H238" s="78">
        <f>H239+H240</f>
        <v>5069.2</v>
      </c>
    </row>
    <row r="239" spans="1:8" ht="66">
      <c r="A239" s="33" t="s">
        <v>414</v>
      </c>
      <c r="B239" s="33" t="s">
        <v>445</v>
      </c>
      <c r="C239" s="10" t="s">
        <v>616</v>
      </c>
      <c r="D239" s="122" t="s">
        <v>458</v>
      </c>
      <c r="E239" s="11" t="s">
        <v>328</v>
      </c>
      <c r="F239" s="78">
        <v>4938.3</v>
      </c>
      <c r="G239" s="78">
        <v>4936.3</v>
      </c>
      <c r="H239" s="78">
        <v>4935.7</v>
      </c>
    </row>
    <row r="240" spans="1:8" ht="33">
      <c r="A240" s="33" t="s">
        <v>414</v>
      </c>
      <c r="B240" s="33" t="s">
        <v>445</v>
      </c>
      <c r="C240" s="10" t="s">
        <v>616</v>
      </c>
      <c r="D240" s="122" t="s">
        <v>459</v>
      </c>
      <c r="E240" s="11" t="s">
        <v>460</v>
      </c>
      <c r="F240" s="78">
        <v>229.2</v>
      </c>
      <c r="G240" s="78">
        <v>153.7</v>
      </c>
      <c r="H240" s="78">
        <v>133.5</v>
      </c>
    </row>
    <row r="241" spans="1:8" ht="16.5">
      <c r="A241" s="33" t="s">
        <v>414</v>
      </c>
      <c r="B241" s="33" t="s">
        <v>439</v>
      </c>
      <c r="C241" s="33"/>
      <c r="D241" s="33"/>
      <c r="E241" s="11" t="s">
        <v>404</v>
      </c>
      <c r="F241" s="78">
        <f>F242</f>
        <v>500</v>
      </c>
      <c r="G241" s="78">
        <f aca="true" t="shared" si="26" ref="G241:H245">G242</f>
        <v>335</v>
      </c>
      <c r="H241" s="78">
        <f t="shared" si="26"/>
        <v>291.5</v>
      </c>
    </row>
    <row r="242" spans="1:8" ht="16.5">
      <c r="A242" s="33" t="s">
        <v>414</v>
      </c>
      <c r="B242" s="33" t="s">
        <v>430</v>
      </c>
      <c r="C242" s="33"/>
      <c r="D242" s="33"/>
      <c r="E242" s="11" t="s">
        <v>405</v>
      </c>
      <c r="F242" s="78">
        <f>F243</f>
        <v>500</v>
      </c>
      <c r="G242" s="78">
        <f t="shared" si="26"/>
        <v>335</v>
      </c>
      <c r="H242" s="78">
        <f t="shared" si="26"/>
        <v>291.5</v>
      </c>
    </row>
    <row r="243" spans="1:8" ht="49.5">
      <c r="A243" s="33" t="s">
        <v>414</v>
      </c>
      <c r="B243" s="33" t="s">
        <v>430</v>
      </c>
      <c r="C243" s="10" t="s">
        <v>605</v>
      </c>
      <c r="D243" s="122"/>
      <c r="E243" s="11" t="s">
        <v>606</v>
      </c>
      <c r="F243" s="78">
        <f>F244</f>
        <v>500</v>
      </c>
      <c r="G243" s="78">
        <f t="shared" si="26"/>
        <v>335</v>
      </c>
      <c r="H243" s="78">
        <f t="shared" si="26"/>
        <v>291.5</v>
      </c>
    </row>
    <row r="244" spans="1:8" ht="49.5">
      <c r="A244" s="33" t="s">
        <v>414</v>
      </c>
      <c r="B244" s="33" t="s">
        <v>430</v>
      </c>
      <c r="C244" s="10" t="s">
        <v>607</v>
      </c>
      <c r="D244" s="122"/>
      <c r="E244" s="11" t="s">
        <v>608</v>
      </c>
      <c r="F244" s="78">
        <f>F245</f>
        <v>500</v>
      </c>
      <c r="G244" s="78">
        <f t="shared" si="26"/>
        <v>335</v>
      </c>
      <c r="H244" s="78">
        <f t="shared" si="26"/>
        <v>291.5</v>
      </c>
    </row>
    <row r="245" spans="1:8" ht="33">
      <c r="A245" s="33" t="s">
        <v>414</v>
      </c>
      <c r="B245" s="33" t="s">
        <v>430</v>
      </c>
      <c r="C245" s="10" t="s">
        <v>618</v>
      </c>
      <c r="D245" s="122"/>
      <c r="E245" s="11" t="s">
        <v>617</v>
      </c>
      <c r="F245" s="78">
        <f>F246</f>
        <v>500</v>
      </c>
      <c r="G245" s="78">
        <f t="shared" si="26"/>
        <v>335</v>
      </c>
      <c r="H245" s="78">
        <f t="shared" si="26"/>
        <v>291.5</v>
      </c>
    </row>
    <row r="246" spans="1:8" ht="33">
      <c r="A246" s="33" t="s">
        <v>414</v>
      </c>
      <c r="B246" s="33" t="s">
        <v>430</v>
      </c>
      <c r="C246" s="82" t="s">
        <v>618</v>
      </c>
      <c r="D246" s="123" t="s">
        <v>459</v>
      </c>
      <c r="E246" s="91" t="s">
        <v>460</v>
      </c>
      <c r="F246" s="78">
        <v>500</v>
      </c>
      <c r="G246" s="78">
        <v>335</v>
      </c>
      <c r="H246" s="78">
        <v>291.5</v>
      </c>
    </row>
    <row r="247" spans="1:8" ht="16.5">
      <c r="A247" s="33" t="s">
        <v>414</v>
      </c>
      <c r="B247" s="33" t="s">
        <v>420</v>
      </c>
      <c r="C247" s="10"/>
      <c r="D247" s="125"/>
      <c r="E247" s="11" t="s">
        <v>412</v>
      </c>
      <c r="F247" s="78">
        <f>F248</f>
        <v>6421.5</v>
      </c>
      <c r="G247" s="78">
        <f aca="true" t="shared" si="27" ref="G247:H251">G248</f>
        <v>4281</v>
      </c>
      <c r="H247" s="78">
        <f t="shared" si="27"/>
        <v>4281</v>
      </c>
    </row>
    <row r="248" spans="1:8" ht="16.5">
      <c r="A248" s="33" t="s">
        <v>414</v>
      </c>
      <c r="B248" s="33" t="s">
        <v>552</v>
      </c>
      <c r="C248" s="10"/>
      <c r="D248" s="125"/>
      <c r="E248" s="11" t="s">
        <v>553</v>
      </c>
      <c r="F248" s="78">
        <f>F249</f>
        <v>6421.5</v>
      </c>
      <c r="G248" s="78">
        <f t="shared" si="27"/>
        <v>4281</v>
      </c>
      <c r="H248" s="78">
        <f t="shared" si="27"/>
        <v>4281</v>
      </c>
    </row>
    <row r="249" spans="1:8" ht="66">
      <c r="A249" s="33" t="s">
        <v>414</v>
      </c>
      <c r="B249" s="33" t="s">
        <v>552</v>
      </c>
      <c r="C249" s="10" t="s">
        <v>621</v>
      </c>
      <c r="D249" s="125"/>
      <c r="E249" s="11" t="s">
        <v>619</v>
      </c>
      <c r="F249" s="99">
        <f>F250</f>
        <v>6421.5</v>
      </c>
      <c r="G249" s="99">
        <f t="shared" si="27"/>
        <v>4281</v>
      </c>
      <c r="H249" s="99">
        <f t="shared" si="27"/>
        <v>4281</v>
      </c>
    </row>
    <row r="250" spans="1:8" ht="33">
      <c r="A250" s="33" t="s">
        <v>414</v>
      </c>
      <c r="B250" s="33" t="s">
        <v>552</v>
      </c>
      <c r="C250" s="10" t="s">
        <v>622</v>
      </c>
      <c r="D250" s="10"/>
      <c r="E250" s="86" t="s">
        <v>620</v>
      </c>
      <c r="F250" s="99">
        <f>F251+F253</f>
        <v>6421.5</v>
      </c>
      <c r="G250" s="99">
        <f>G251+G253</f>
        <v>4281</v>
      </c>
      <c r="H250" s="99">
        <f>H251+H253</f>
        <v>4281</v>
      </c>
    </row>
    <row r="251" spans="1:8" ht="49.5">
      <c r="A251" s="33" t="s">
        <v>414</v>
      </c>
      <c r="B251" s="33" t="s">
        <v>552</v>
      </c>
      <c r="C251" s="10" t="s">
        <v>624</v>
      </c>
      <c r="D251" s="10"/>
      <c r="E251" s="86" t="s">
        <v>623</v>
      </c>
      <c r="F251" s="78">
        <f>F252</f>
        <v>2140.5</v>
      </c>
      <c r="G251" s="78">
        <f t="shared" si="27"/>
        <v>0</v>
      </c>
      <c r="H251" s="78">
        <f t="shared" si="27"/>
        <v>0</v>
      </c>
    </row>
    <row r="252" spans="1:8" ht="16.5">
      <c r="A252" s="33" t="s">
        <v>414</v>
      </c>
      <c r="B252" s="33" t="s">
        <v>552</v>
      </c>
      <c r="C252" s="10" t="s">
        <v>624</v>
      </c>
      <c r="D252" s="17" t="s">
        <v>464</v>
      </c>
      <c r="E252" s="11" t="s">
        <v>465</v>
      </c>
      <c r="F252" s="78">
        <v>2140.5</v>
      </c>
      <c r="G252" s="78">
        <v>0</v>
      </c>
      <c r="H252" s="78">
        <v>0</v>
      </c>
    </row>
    <row r="253" spans="1:8" ht="66">
      <c r="A253" s="33" t="s">
        <v>414</v>
      </c>
      <c r="B253" s="33" t="s">
        <v>552</v>
      </c>
      <c r="C253" s="10" t="s">
        <v>48</v>
      </c>
      <c r="D253" s="17"/>
      <c r="E253" s="86" t="s">
        <v>316</v>
      </c>
      <c r="F253" s="78">
        <f>F254</f>
        <v>4281</v>
      </c>
      <c r="G253" s="78">
        <f>G254</f>
        <v>4281</v>
      </c>
      <c r="H253" s="78">
        <f>H254</f>
        <v>4281</v>
      </c>
    </row>
    <row r="254" spans="1:8" ht="16.5">
      <c r="A254" s="33" t="s">
        <v>414</v>
      </c>
      <c r="B254" s="33" t="s">
        <v>552</v>
      </c>
      <c r="C254" s="10" t="s">
        <v>48</v>
      </c>
      <c r="D254" s="17" t="s">
        <v>464</v>
      </c>
      <c r="E254" s="11" t="s">
        <v>465</v>
      </c>
      <c r="F254" s="78">
        <v>4281</v>
      </c>
      <c r="G254" s="78">
        <v>4281</v>
      </c>
      <c r="H254" s="78">
        <v>4281</v>
      </c>
    </row>
    <row r="255" spans="1:8" ht="16.5">
      <c r="A255" s="34" t="s">
        <v>369</v>
      </c>
      <c r="B255" s="33"/>
      <c r="C255" s="34"/>
      <c r="D255" s="34"/>
      <c r="E255" s="35" t="s">
        <v>333</v>
      </c>
      <c r="F255" s="79">
        <f aca="true" t="shared" si="28" ref="F255:H258">F256</f>
        <v>4327.1</v>
      </c>
      <c r="G255" s="79">
        <f t="shared" si="28"/>
        <v>4071.6</v>
      </c>
      <c r="H255" s="79">
        <f t="shared" si="28"/>
        <v>4004</v>
      </c>
    </row>
    <row r="256" spans="1:8" ht="16.5">
      <c r="A256" s="33" t="s">
        <v>369</v>
      </c>
      <c r="B256" s="69" t="s">
        <v>437</v>
      </c>
      <c r="C256" s="33"/>
      <c r="D256" s="33"/>
      <c r="E256" s="31" t="s">
        <v>376</v>
      </c>
      <c r="F256" s="78">
        <f t="shared" si="28"/>
        <v>4327.1</v>
      </c>
      <c r="G256" s="78">
        <f t="shared" si="28"/>
        <v>4071.6</v>
      </c>
      <c r="H256" s="78">
        <f t="shared" si="28"/>
        <v>4004</v>
      </c>
    </row>
    <row r="257" spans="1:8" ht="49.5">
      <c r="A257" s="69" t="s">
        <v>369</v>
      </c>
      <c r="B257" s="69" t="s">
        <v>425</v>
      </c>
      <c r="C257" s="69"/>
      <c r="D257" s="38"/>
      <c r="E257" s="11" t="s">
        <v>400</v>
      </c>
      <c r="F257" s="78">
        <f t="shared" si="28"/>
        <v>4327.1</v>
      </c>
      <c r="G257" s="78">
        <f t="shared" si="28"/>
        <v>4071.6</v>
      </c>
      <c r="H257" s="78">
        <f t="shared" si="28"/>
        <v>4004</v>
      </c>
    </row>
    <row r="258" spans="1:8" ht="16.5">
      <c r="A258" s="69" t="s">
        <v>369</v>
      </c>
      <c r="B258" s="69" t="s">
        <v>425</v>
      </c>
      <c r="C258" s="5">
        <v>9900000</v>
      </c>
      <c r="D258" s="126"/>
      <c r="E258" s="32" t="s">
        <v>335</v>
      </c>
      <c r="F258" s="78">
        <f t="shared" si="28"/>
        <v>4327.1</v>
      </c>
      <c r="G258" s="78">
        <f t="shared" si="28"/>
        <v>4071.6</v>
      </c>
      <c r="H258" s="78">
        <f t="shared" si="28"/>
        <v>4004</v>
      </c>
    </row>
    <row r="259" spans="1:8" ht="49.5">
      <c r="A259" s="69" t="s">
        <v>369</v>
      </c>
      <c r="B259" s="69" t="s">
        <v>425</v>
      </c>
      <c r="C259" s="5">
        <v>9990000</v>
      </c>
      <c r="D259" s="10" t="s">
        <v>455</v>
      </c>
      <c r="E259" s="32" t="s">
        <v>336</v>
      </c>
      <c r="F259" s="78">
        <f>F260+F262+F266</f>
        <v>4327.1</v>
      </c>
      <c r="G259" s="78">
        <f>G260+G262+G266</f>
        <v>4071.6</v>
      </c>
      <c r="H259" s="78">
        <f>H260+H262+H266</f>
        <v>4004</v>
      </c>
    </row>
    <row r="260" spans="1:8" ht="16.5">
      <c r="A260" s="69" t="s">
        <v>369</v>
      </c>
      <c r="B260" s="69" t="s">
        <v>425</v>
      </c>
      <c r="C260" s="5">
        <v>9999410</v>
      </c>
      <c r="D260" s="10" t="s">
        <v>455</v>
      </c>
      <c r="E260" s="32" t="s">
        <v>337</v>
      </c>
      <c r="F260" s="78">
        <f>F261</f>
        <v>1198.9</v>
      </c>
      <c r="G260" s="78">
        <f>G261</f>
        <v>1198.9</v>
      </c>
      <c r="H260" s="78">
        <f>H261</f>
        <v>1198.9</v>
      </c>
    </row>
    <row r="261" spans="1:8" ht="66">
      <c r="A261" s="69" t="s">
        <v>369</v>
      </c>
      <c r="B261" s="69" t="s">
        <v>425</v>
      </c>
      <c r="C261" s="5">
        <v>9999410</v>
      </c>
      <c r="D261" s="163" t="s">
        <v>458</v>
      </c>
      <c r="E261" s="11" t="s">
        <v>328</v>
      </c>
      <c r="F261" s="78">
        <v>1198.9</v>
      </c>
      <c r="G261" s="78">
        <v>1198.9</v>
      </c>
      <c r="H261" s="78">
        <v>1198.9</v>
      </c>
    </row>
    <row r="262" spans="1:8" ht="33">
      <c r="A262" s="69" t="s">
        <v>369</v>
      </c>
      <c r="B262" s="69" t="s">
        <v>425</v>
      </c>
      <c r="C262" s="5">
        <v>9999420</v>
      </c>
      <c r="D262" s="10" t="s">
        <v>455</v>
      </c>
      <c r="E262" s="32" t="s">
        <v>338</v>
      </c>
      <c r="F262" s="78">
        <f>F263+F264+F265</f>
        <v>2669.5</v>
      </c>
      <c r="G262" s="78">
        <f>G263+G264+G265</f>
        <v>2414</v>
      </c>
      <c r="H262" s="78">
        <f>H263+H264+H265</f>
        <v>2346.4</v>
      </c>
    </row>
    <row r="263" spans="1:8" ht="66">
      <c r="A263" s="69" t="s">
        <v>369</v>
      </c>
      <c r="B263" s="69" t="s">
        <v>425</v>
      </c>
      <c r="C263" s="5">
        <v>9999420</v>
      </c>
      <c r="D263" s="122" t="s">
        <v>458</v>
      </c>
      <c r="E263" s="11" t="s">
        <v>328</v>
      </c>
      <c r="F263" s="78">
        <v>1928.8</v>
      </c>
      <c r="G263" s="78">
        <v>1917.8</v>
      </c>
      <c r="H263" s="78">
        <v>1914.6</v>
      </c>
    </row>
    <row r="264" spans="1:8" ht="33">
      <c r="A264" s="69" t="s">
        <v>369</v>
      </c>
      <c r="B264" s="69" t="s">
        <v>425</v>
      </c>
      <c r="C264" s="5">
        <v>9999420</v>
      </c>
      <c r="D264" s="122" t="s">
        <v>459</v>
      </c>
      <c r="E264" s="11" t="s">
        <v>460</v>
      </c>
      <c r="F264" s="78">
        <v>740.4</v>
      </c>
      <c r="G264" s="78">
        <v>495.9</v>
      </c>
      <c r="H264" s="78">
        <v>431.5</v>
      </c>
    </row>
    <row r="265" spans="1:8" ht="16.5">
      <c r="A265" s="69" t="s">
        <v>369</v>
      </c>
      <c r="B265" s="69" t="s">
        <v>425</v>
      </c>
      <c r="C265" s="5">
        <v>9999420</v>
      </c>
      <c r="D265" s="123" t="s">
        <v>461</v>
      </c>
      <c r="E265" s="11" t="s">
        <v>462</v>
      </c>
      <c r="F265" s="78">
        <v>0.3</v>
      </c>
      <c r="G265" s="78">
        <v>0.3</v>
      </c>
      <c r="H265" s="78">
        <v>0.3</v>
      </c>
    </row>
    <row r="266" spans="1:8" ht="16.5">
      <c r="A266" s="69" t="s">
        <v>369</v>
      </c>
      <c r="B266" s="69" t="s">
        <v>425</v>
      </c>
      <c r="C266" s="5">
        <v>9999430</v>
      </c>
      <c r="D266" s="127" t="s">
        <v>455</v>
      </c>
      <c r="E266" s="32" t="s">
        <v>339</v>
      </c>
      <c r="F266" s="78">
        <f>F267</f>
        <v>458.7</v>
      </c>
      <c r="G266" s="78">
        <f>G267</f>
        <v>458.7</v>
      </c>
      <c r="H266" s="78">
        <f>H267</f>
        <v>458.7</v>
      </c>
    </row>
    <row r="267" spans="1:8" ht="66">
      <c r="A267" s="69" t="s">
        <v>369</v>
      </c>
      <c r="B267" s="33" t="s">
        <v>425</v>
      </c>
      <c r="C267" s="5">
        <v>9999430</v>
      </c>
      <c r="D267" s="123" t="s">
        <v>458</v>
      </c>
      <c r="E267" s="91" t="s">
        <v>328</v>
      </c>
      <c r="F267" s="78">
        <v>458.7</v>
      </c>
      <c r="G267" s="78">
        <v>458.7</v>
      </c>
      <c r="H267" s="78">
        <v>458.7</v>
      </c>
    </row>
    <row r="268" spans="1:8" ht="38.25" customHeight="1">
      <c r="A268" s="34" t="s">
        <v>349</v>
      </c>
      <c r="B268" s="69"/>
      <c r="C268" s="34"/>
      <c r="D268" s="34"/>
      <c r="E268" s="35" t="s">
        <v>355</v>
      </c>
      <c r="F268" s="79">
        <f>F275+F306+F269+F300</f>
        <v>33047.9</v>
      </c>
      <c r="G268" s="79">
        <f>G275+G306+G269+G300</f>
        <v>29563</v>
      </c>
      <c r="H268" s="79">
        <f>H275+H306+H269+H300</f>
        <v>28701.7</v>
      </c>
    </row>
    <row r="269" spans="1:8" ht="16.5">
      <c r="A269" s="69" t="s">
        <v>349</v>
      </c>
      <c r="B269" s="33" t="s">
        <v>439</v>
      </c>
      <c r="C269" s="69"/>
      <c r="D269" s="17"/>
      <c r="E269" s="11" t="s">
        <v>404</v>
      </c>
      <c r="F269" s="78">
        <f>F270</f>
        <v>40</v>
      </c>
      <c r="G269" s="78">
        <f aca="true" t="shared" si="29" ref="G269:H272">G270</f>
        <v>53.7</v>
      </c>
      <c r="H269" s="78">
        <f t="shared" si="29"/>
        <v>46.5</v>
      </c>
    </row>
    <row r="270" spans="1:8" ht="16.5">
      <c r="A270" s="69" t="s">
        <v>349</v>
      </c>
      <c r="B270" s="33" t="s">
        <v>430</v>
      </c>
      <c r="C270" s="69"/>
      <c r="D270" s="17"/>
      <c r="E270" s="11" t="s">
        <v>405</v>
      </c>
      <c r="F270" s="78">
        <f>F271</f>
        <v>40</v>
      </c>
      <c r="G270" s="78">
        <f t="shared" si="29"/>
        <v>53.7</v>
      </c>
      <c r="H270" s="78">
        <f t="shared" si="29"/>
        <v>46.5</v>
      </c>
    </row>
    <row r="271" spans="1:8" ht="49.5">
      <c r="A271" s="69" t="s">
        <v>349</v>
      </c>
      <c r="B271" s="33" t="s">
        <v>430</v>
      </c>
      <c r="C271" s="69" t="s">
        <v>696</v>
      </c>
      <c r="D271" s="17"/>
      <c r="E271" s="11" t="s">
        <v>697</v>
      </c>
      <c r="F271" s="78">
        <f>F272</f>
        <v>40</v>
      </c>
      <c r="G271" s="78">
        <f t="shared" si="29"/>
        <v>53.7</v>
      </c>
      <c r="H271" s="78">
        <f t="shared" si="29"/>
        <v>46.5</v>
      </c>
    </row>
    <row r="272" spans="1:8" ht="33">
      <c r="A272" s="69" t="s">
        <v>349</v>
      </c>
      <c r="B272" s="33" t="s">
        <v>430</v>
      </c>
      <c r="C272" s="10" t="s">
        <v>699</v>
      </c>
      <c r="D272" s="10"/>
      <c r="E272" s="86" t="s">
        <v>698</v>
      </c>
      <c r="F272" s="78">
        <f>F273</f>
        <v>40</v>
      </c>
      <c r="G272" s="78">
        <f t="shared" si="29"/>
        <v>53.7</v>
      </c>
      <c r="H272" s="78">
        <f t="shared" si="29"/>
        <v>46.5</v>
      </c>
    </row>
    <row r="273" spans="1:8" ht="99">
      <c r="A273" s="69" t="s">
        <v>349</v>
      </c>
      <c r="B273" s="33" t="s">
        <v>430</v>
      </c>
      <c r="C273" s="10" t="s">
        <v>713</v>
      </c>
      <c r="D273" s="10"/>
      <c r="E273" s="86" t="s">
        <v>712</v>
      </c>
      <c r="F273" s="78">
        <f>F274</f>
        <v>40</v>
      </c>
      <c r="G273" s="78">
        <f>G274</f>
        <v>53.7</v>
      </c>
      <c r="H273" s="78">
        <f>H274</f>
        <v>46.5</v>
      </c>
    </row>
    <row r="274" spans="1:8" ht="33">
      <c r="A274" s="69" t="s">
        <v>349</v>
      </c>
      <c r="B274" s="33" t="s">
        <v>430</v>
      </c>
      <c r="C274" s="10" t="s">
        <v>713</v>
      </c>
      <c r="D274" s="17">
        <v>600</v>
      </c>
      <c r="E274" s="11" t="s">
        <v>522</v>
      </c>
      <c r="F274" s="78">
        <v>40</v>
      </c>
      <c r="G274" s="78">
        <v>53.7</v>
      </c>
      <c r="H274" s="78">
        <v>46.5</v>
      </c>
    </row>
    <row r="275" spans="1:8" ht="16.5">
      <c r="A275" s="69" t="s">
        <v>349</v>
      </c>
      <c r="B275" s="69" t="s">
        <v>418</v>
      </c>
      <c r="C275" s="69"/>
      <c r="D275" s="38"/>
      <c r="E275" s="50" t="s">
        <v>409</v>
      </c>
      <c r="F275" s="78">
        <f>F276+F281</f>
        <v>18140.2</v>
      </c>
      <c r="G275" s="78">
        <f>G276+G281</f>
        <v>16502.1</v>
      </c>
      <c r="H275" s="78">
        <f>H276+H281</f>
        <v>16327.600000000002</v>
      </c>
    </row>
    <row r="276" spans="1:8" ht="16.5">
      <c r="A276" s="69" t="s">
        <v>349</v>
      </c>
      <c r="B276" s="69" t="s">
        <v>434</v>
      </c>
      <c r="C276" s="69"/>
      <c r="D276" s="38"/>
      <c r="E276" s="50" t="s">
        <v>362</v>
      </c>
      <c r="F276" s="78">
        <f aca="true" t="shared" si="30" ref="F276:H278">F277</f>
        <v>13036.6</v>
      </c>
      <c r="G276" s="78">
        <f t="shared" si="30"/>
        <v>11892.2</v>
      </c>
      <c r="H276" s="78">
        <f t="shared" si="30"/>
        <v>11847.7</v>
      </c>
    </row>
    <row r="277" spans="1:8" ht="49.5">
      <c r="A277" s="69" t="s">
        <v>349</v>
      </c>
      <c r="B277" s="69" t="s">
        <v>434</v>
      </c>
      <c r="C277" s="69" t="s">
        <v>589</v>
      </c>
      <c r="D277" s="38"/>
      <c r="E277" s="11" t="s">
        <v>588</v>
      </c>
      <c r="F277" s="78">
        <f t="shared" si="30"/>
        <v>13036.6</v>
      </c>
      <c r="G277" s="78">
        <f t="shared" si="30"/>
        <v>11892.2</v>
      </c>
      <c r="H277" s="78">
        <f t="shared" si="30"/>
        <v>11847.7</v>
      </c>
    </row>
    <row r="278" spans="1:8" ht="33">
      <c r="A278" s="69" t="s">
        <v>349</v>
      </c>
      <c r="B278" s="69" t="s">
        <v>434</v>
      </c>
      <c r="C278" s="69" t="s">
        <v>591</v>
      </c>
      <c r="D278" s="38"/>
      <c r="E278" s="11" t="s">
        <v>590</v>
      </c>
      <c r="F278" s="78">
        <f>F279</f>
        <v>13036.6</v>
      </c>
      <c r="G278" s="78">
        <f t="shared" si="30"/>
        <v>11892.2</v>
      </c>
      <c r="H278" s="78">
        <f t="shared" si="30"/>
        <v>11847.7</v>
      </c>
    </row>
    <row r="279" spans="1:8" ht="49.5">
      <c r="A279" s="69" t="s">
        <v>349</v>
      </c>
      <c r="B279" s="69" t="s">
        <v>434</v>
      </c>
      <c r="C279" s="69" t="s">
        <v>593</v>
      </c>
      <c r="D279" s="38"/>
      <c r="E279" s="11" t="s">
        <v>592</v>
      </c>
      <c r="F279" s="78">
        <f>F280</f>
        <v>13036.6</v>
      </c>
      <c r="G279" s="78">
        <f>G280</f>
        <v>11892.2</v>
      </c>
      <c r="H279" s="78">
        <f>H280</f>
        <v>11847.7</v>
      </c>
    </row>
    <row r="280" spans="1:8" ht="33">
      <c r="A280" s="69" t="s">
        <v>349</v>
      </c>
      <c r="B280" s="69" t="s">
        <v>434</v>
      </c>
      <c r="C280" s="69" t="s">
        <v>593</v>
      </c>
      <c r="D280" s="17">
        <v>600</v>
      </c>
      <c r="E280" s="11" t="s">
        <v>522</v>
      </c>
      <c r="F280" s="78">
        <v>13036.6</v>
      </c>
      <c r="G280" s="78">
        <v>11892.2</v>
      </c>
      <c r="H280" s="78">
        <v>11847.7</v>
      </c>
    </row>
    <row r="281" spans="1:8" ht="16.5">
      <c r="A281" s="69" t="s">
        <v>349</v>
      </c>
      <c r="B281" s="69" t="s">
        <v>419</v>
      </c>
      <c r="C281" s="69"/>
      <c r="D281" s="38"/>
      <c r="E281" s="11" t="s">
        <v>410</v>
      </c>
      <c r="F281" s="78">
        <f aca="true" t="shared" si="31" ref="F281:H282">F282</f>
        <v>5103.6</v>
      </c>
      <c r="G281" s="78">
        <f t="shared" si="31"/>
        <v>4609.9</v>
      </c>
      <c r="H281" s="78">
        <f t="shared" si="31"/>
        <v>4479.900000000001</v>
      </c>
    </row>
    <row r="282" spans="1:8" ht="49.5">
      <c r="A282" s="69" t="s">
        <v>349</v>
      </c>
      <c r="B282" s="69" t="s">
        <v>419</v>
      </c>
      <c r="C282" s="69" t="s">
        <v>516</v>
      </c>
      <c r="D282" s="38"/>
      <c r="E282" s="11" t="s">
        <v>514</v>
      </c>
      <c r="F282" s="78">
        <f t="shared" si="31"/>
        <v>5103.6</v>
      </c>
      <c r="G282" s="78">
        <f t="shared" si="31"/>
        <v>4609.9</v>
      </c>
      <c r="H282" s="78">
        <f t="shared" si="31"/>
        <v>4479.900000000001</v>
      </c>
    </row>
    <row r="283" spans="1:8" ht="49.5">
      <c r="A283" s="69" t="s">
        <v>349</v>
      </c>
      <c r="B283" s="69" t="s">
        <v>419</v>
      </c>
      <c r="C283" s="69" t="s">
        <v>570</v>
      </c>
      <c r="D283" s="38"/>
      <c r="E283" s="11" t="s">
        <v>571</v>
      </c>
      <c r="F283" s="78">
        <f>F284+F286+F288+F290+F292+F294+F296+F298</f>
        <v>5103.6</v>
      </c>
      <c r="G283" s="78">
        <f>G284+G286+G288+G290+G292+G294+G296+G298</f>
        <v>4609.9</v>
      </c>
      <c r="H283" s="78">
        <f>H284+H286+H288+H290+H292+H294+H296+H298</f>
        <v>4479.900000000001</v>
      </c>
    </row>
    <row r="284" spans="1:8" ht="16.5">
      <c r="A284" s="69" t="s">
        <v>349</v>
      </c>
      <c r="B284" s="69" t="s">
        <v>419</v>
      </c>
      <c r="C284" s="10" t="s">
        <v>572</v>
      </c>
      <c r="D284" s="10"/>
      <c r="E284" s="86" t="s">
        <v>573</v>
      </c>
      <c r="F284" s="78">
        <f>F285</f>
        <v>39.6</v>
      </c>
      <c r="G284" s="78">
        <f>G285</f>
        <v>26.5</v>
      </c>
      <c r="H284" s="78">
        <f>H285</f>
        <v>25</v>
      </c>
    </row>
    <row r="285" spans="1:8" ht="16.5">
      <c r="A285" s="69" t="s">
        <v>349</v>
      </c>
      <c r="B285" s="69" t="s">
        <v>419</v>
      </c>
      <c r="C285" s="10" t="s">
        <v>572</v>
      </c>
      <c r="D285" s="17" t="s">
        <v>464</v>
      </c>
      <c r="E285" s="11" t="s">
        <v>465</v>
      </c>
      <c r="F285" s="78">
        <v>39.6</v>
      </c>
      <c r="G285" s="78">
        <v>26.5</v>
      </c>
      <c r="H285" s="78">
        <v>25</v>
      </c>
    </row>
    <row r="286" spans="1:8" ht="33">
      <c r="A286" s="69" t="s">
        <v>349</v>
      </c>
      <c r="B286" s="69" t="s">
        <v>419</v>
      </c>
      <c r="C286" s="10" t="s">
        <v>574</v>
      </c>
      <c r="D286" s="10"/>
      <c r="E286" s="86" t="s">
        <v>575</v>
      </c>
      <c r="F286" s="78">
        <f>F287</f>
        <v>13</v>
      </c>
      <c r="G286" s="78">
        <f>G287</f>
        <v>0</v>
      </c>
      <c r="H286" s="78">
        <f>H287</f>
        <v>0</v>
      </c>
    </row>
    <row r="287" spans="1:8" ht="33">
      <c r="A287" s="69" t="s">
        <v>349</v>
      </c>
      <c r="B287" s="69" t="s">
        <v>419</v>
      </c>
      <c r="C287" s="10" t="s">
        <v>574</v>
      </c>
      <c r="D287" s="122" t="s">
        <v>459</v>
      </c>
      <c r="E287" s="11" t="s">
        <v>460</v>
      </c>
      <c r="F287" s="78">
        <v>13</v>
      </c>
      <c r="G287" s="78">
        <v>0</v>
      </c>
      <c r="H287" s="78">
        <v>0</v>
      </c>
    </row>
    <row r="288" spans="1:8" ht="33">
      <c r="A288" s="69" t="s">
        <v>349</v>
      </c>
      <c r="B288" s="69" t="s">
        <v>419</v>
      </c>
      <c r="C288" s="10" t="s">
        <v>576</v>
      </c>
      <c r="D288" s="10"/>
      <c r="E288" s="86" t="s">
        <v>577</v>
      </c>
      <c r="F288" s="78">
        <f>F289</f>
        <v>62</v>
      </c>
      <c r="G288" s="78">
        <f>G289</f>
        <v>62</v>
      </c>
      <c r="H288" s="78">
        <f>H289</f>
        <v>62</v>
      </c>
    </row>
    <row r="289" spans="1:8" ht="33">
      <c r="A289" s="69" t="s">
        <v>349</v>
      </c>
      <c r="B289" s="69" t="s">
        <v>419</v>
      </c>
      <c r="C289" s="10" t="s">
        <v>576</v>
      </c>
      <c r="D289" s="122" t="s">
        <v>459</v>
      </c>
      <c r="E289" s="11" t="s">
        <v>460</v>
      </c>
      <c r="F289" s="78">
        <v>62</v>
      </c>
      <c r="G289" s="78">
        <v>62</v>
      </c>
      <c r="H289" s="78">
        <v>62</v>
      </c>
    </row>
    <row r="290" spans="1:8" ht="16.5">
      <c r="A290" s="69" t="s">
        <v>349</v>
      </c>
      <c r="B290" s="69" t="s">
        <v>419</v>
      </c>
      <c r="C290" s="10" t="s">
        <v>583</v>
      </c>
      <c r="D290" s="10"/>
      <c r="E290" s="86" t="s">
        <v>578</v>
      </c>
      <c r="F290" s="78">
        <f>F291</f>
        <v>4508.1</v>
      </c>
      <c r="G290" s="78">
        <f>G291</f>
        <v>4210.9</v>
      </c>
      <c r="H290" s="78">
        <f>H291</f>
        <v>4132.7</v>
      </c>
    </row>
    <row r="291" spans="1:8" ht="33">
      <c r="A291" s="69" t="s">
        <v>349</v>
      </c>
      <c r="B291" s="69" t="s">
        <v>419</v>
      </c>
      <c r="C291" s="10" t="s">
        <v>583</v>
      </c>
      <c r="D291" s="17">
        <v>600</v>
      </c>
      <c r="E291" s="11" t="s">
        <v>522</v>
      </c>
      <c r="F291" s="78">
        <v>4508.1</v>
      </c>
      <c r="G291" s="78">
        <v>4210.9</v>
      </c>
      <c r="H291" s="78">
        <v>4132.7</v>
      </c>
    </row>
    <row r="292" spans="1:8" ht="33">
      <c r="A292" s="69" t="s">
        <v>349</v>
      </c>
      <c r="B292" s="69" t="s">
        <v>419</v>
      </c>
      <c r="C292" s="10" t="s">
        <v>584</v>
      </c>
      <c r="D292" s="10"/>
      <c r="E292" s="86" t="s">
        <v>579</v>
      </c>
      <c r="F292" s="78">
        <f>F293</f>
        <v>230.9</v>
      </c>
      <c r="G292" s="78">
        <f>G293</f>
        <v>166</v>
      </c>
      <c r="H292" s="78">
        <f>H293</f>
        <v>134.6</v>
      </c>
    </row>
    <row r="293" spans="1:8" ht="33">
      <c r="A293" s="69" t="s">
        <v>349</v>
      </c>
      <c r="B293" s="69" t="s">
        <v>419</v>
      </c>
      <c r="C293" s="10" t="s">
        <v>584</v>
      </c>
      <c r="D293" s="17">
        <v>600</v>
      </c>
      <c r="E293" s="11" t="s">
        <v>522</v>
      </c>
      <c r="F293" s="78">
        <v>230.9</v>
      </c>
      <c r="G293" s="78">
        <v>166</v>
      </c>
      <c r="H293" s="78">
        <v>134.6</v>
      </c>
    </row>
    <row r="294" spans="1:8" ht="16.5">
      <c r="A294" s="69" t="s">
        <v>349</v>
      </c>
      <c r="B294" s="69" t="s">
        <v>419</v>
      </c>
      <c r="C294" s="10" t="s">
        <v>585</v>
      </c>
      <c r="D294" s="10"/>
      <c r="E294" s="86" t="s">
        <v>580</v>
      </c>
      <c r="F294" s="78">
        <f>F295</f>
        <v>56</v>
      </c>
      <c r="G294" s="78">
        <f>G295</f>
        <v>37.5</v>
      </c>
      <c r="H294" s="78">
        <f>H295</f>
        <v>32.6</v>
      </c>
    </row>
    <row r="295" spans="1:8" ht="33">
      <c r="A295" s="69" t="s">
        <v>349</v>
      </c>
      <c r="B295" s="69" t="s">
        <v>419</v>
      </c>
      <c r="C295" s="10" t="s">
        <v>585</v>
      </c>
      <c r="D295" s="17">
        <v>600</v>
      </c>
      <c r="E295" s="11" t="s">
        <v>522</v>
      </c>
      <c r="F295" s="78">
        <v>56</v>
      </c>
      <c r="G295" s="78">
        <v>37.5</v>
      </c>
      <c r="H295" s="78">
        <v>32.6</v>
      </c>
    </row>
    <row r="296" spans="1:8" ht="33">
      <c r="A296" s="69" t="s">
        <v>349</v>
      </c>
      <c r="B296" s="69" t="s">
        <v>419</v>
      </c>
      <c r="C296" s="10" t="s">
        <v>586</v>
      </c>
      <c r="D296" s="10"/>
      <c r="E296" s="86" t="s">
        <v>581</v>
      </c>
      <c r="F296" s="78">
        <f>F297</f>
        <v>35</v>
      </c>
      <c r="G296" s="78">
        <f>G297</f>
        <v>0</v>
      </c>
      <c r="H296" s="78">
        <f>H297</f>
        <v>0</v>
      </c>
    </row>
    <row r="297" spans="1:8" ht="33">
      <c r="A297" s="69" t="s">
        <v>349</v>
      </c>
      <c r="B297" s="69" t="s">
        <v>419</v>
      </c>
      <c r="C297" s="10" t="s">
        <v>586</v>
      </c>
      <c r="D297" s="17">
        <v>600</v>
      </c>
      <c r="E297" s="11" t="s">
        <v>522</v>
      </c>
      <c r="F297" s="78">
        <v>35</v>
      </c>
      <c r="G297" s="78">
        <v>0</v>
      </c>
      <c r="H297" s="78">
        <v>0</v>
      </c>
    </row>
    <row r="298" spans="1:8" ht="49.5">
      <c r="A298" s="69" t="s">
        <v>349</v>
      </c>
      <c r="B298" s="69" t="s">
        <v>419</v>
      </c>
      <c r="C298" s="10" t="s">
        <v>587</v>
      </c>
      <c r="D298" s="10"/>
      <c r="E298" s="86" t="s">
        <v>582</v>
      </c>
      <c r="F298" s="78">
        <f>F299</f>
        <v>159</v>
      </c>
      <c r="G298" s="78">
        <f>G299</f>
        <v>107</v>
      </c>
      <c r="H298" s="78">
        <f>H299</f>
        <v>93</v>
      </c>
    </row>
    <row r="299" spans="1:8" ht="33">
      <c r="A299" s="69" t="s">
        <v>349</v>
      </c>
      <c r="B299" s="69" t="s">
        <v>419</v>
      </c>
      <c r="C299" s="10" t="s">
        <v>587</v>
      </c>
      <c r="D299" s="17">
        <v>600</v>
      </c>
      <c r="E299" s="11" t="s">
        <v>522</v>
      </c>
      <c r="F299" s="78">
        <v>159</v>
      </c>
      <c r="G299" s="78">
        <v>107</v>
      </c>
      <c r="H299" s="78">
        <v>93</v>
      </c>
    </row>
    <row r="300" spans="1:8" ht="16.5">
      <c r="A300" s="69" t="s">
        <v>349</v>
      </c>
      <c r="B300" s="69" t="s">
        <v>420</v>
      </c>
      <c r="C300" s="69"/>
      <c r="D300" s="38"/>
      <c r="E300" s="50" t="s">
        <v>412</v>
      </c>
      <c r="F300" s="78">
        <f>F301</f>
        <v>1798.2</v>
      </c>
      <c r="G300" s="78">
        <f>G301</f>
        <v>1947.8</v>
      </c>
      <c r="H300" s="78">
        <f>H301</f>
        <v>1798.2</v>
      </c>
    </row>
    <row r="301" spans="1:8" ht="16.5">
      <c r="A301" s="69" t="s">
        <v>349</v>
      </c>
      <c r="B301" s="69" t="s">
        <v>421</v>
      </c>
      <c r="C301" s="69"/>
      <c r="D301" s="38"/>
      <c r="E301" s="11" t="s">
        <v>415</v>
      </c>
      <c r="F301" s="78">
        <f>F302</f>
        <v>1798.2</v>
      </c>
      <c r="G301" s="78">
        <f aca="true" t="shared" si="32" ref="G301:H304">G302</f>
        <v>1947.8</v>
      </c>
      <c r="H301" s="78">
        <f t="shared" si="32"/>
        <v>1798.2</v>
      </c>
    </row>
    <row r="302" spans="1:8" ht="66">
      <c r="A302" s="69" t="s">
        <v>349</v>
      </c>
      <c r="B302" s="69" t="s">
        <v>421</v>
      </c>
      <c r="C302" s="10" t="s">
        <v>621</v>
      </c>
      <c r="D302" s="17"/>
      <c r="E302" s="11" t="s">
        <v>619</v>
      </c>
      <c r="F302" s="78">
        <f>F303</f>
        <v>1798.2</v>
      </c>
      <c r="G302" s="78">
        <f t="shared" si="32"/>
        <v>1947.8</v>
      </c>
      <c r="H302" s="78">
        <f t="shared" si="32"/>
        <v>1798.2</v>
      </c>
    </row>
    <row r="303" spans="1:8" ht="33">
      <c r="A303" s="69" t="s">
        <v>349</v>
      </c>
      <c r="B303" s="69" t="s">
        <v>421</v>
      </c>
      <c r="C303" s="10" t="s">
        <v>715</v>
      </c>
      <c r="D303" s="17"/>
      <c r="E303" s="11" t="s">
        <v>714</v>
      </c>
      <c r="F303" s="78">
        <f>F304</f>
        <v>1798.2</v>
      </c>
      <c r="G303" s="78">
        <f t="shared" si="32"/>
        <v>1947.8</v>
      </c>
      <c r="H303" s="78">
        <f t="shared" si="32"/>
        <v>1798.2</v>
      </c>
    </row>
    <row r="304" spans="1:8" ht="33">
      <c r="A304" s="69" t="s">
        <v>349</v>
      </c>
      <c r="B304" s="69" t="s">
        <v>421</v>
      </c>
      <c r="C304" s="10" t="s">
        <v>716</v>
      </c>
      <c r="D304" s="17"/>
      <c r="E304" s="11" t="s">
        <v>717</v>
      </c>
      <c r="F304" s="78">
        <f>F305</f>
        <v>1798.2</v>
      </c>
      <c r="G304" s="78">
        <f t="shared" si="32"/>
        <v>1947.8</v>
      </c>
      <c r="H304" s="78">
        <f t="shared" si="32"/>
        <v>1798.2</v>
      </c>
    </row>
    <row r="305" spans="1:8" ht="16.5">
      <c r="A305" s="69" t="s">
        <v>349</v>
      </c>
      <c r="B305" s="69" t="s">
        <v>421</v>
      </c>
      <c r="C305" s="10" t="s">
        <v>716</v>
      </c>
      <c r="D305" s="17" t="s">
        <v>464</v>
      </c>
      <c r="E305" s="11" t="s">
        <v>465</v>
      </c>
      <c r="F305" s="78">
        <v>1798.2</v>
      </c>
      <c r="G305" s="78">
        <v>1947.8</v>
      </c>
      <c r="H305" s="78">
        <v>1798.2</v>
      </c>
    </row>
    <row r="306" spans="1:8" ht="16.5">
      <c r="A306" s="69" t="s">
        <v>349</v>
      </c>
      <c r="B306" s="69" t="s">
        <v>446</v>
      </c>
      <c r="C306" s="69"/>
      <c r="D306" s="38"/>
      <c r="E306" s="11" t="s">
        <v>411</v>
      </c>
      <c r="F306" s="78">
        <f>F307+F317</f>
        <v>13069.500000000002</v>
      </c>
      <c r="G306" s="78">
        <f>G307+G317</f>
        <v>11059.4</v>
      </c>
      <c r="H306" s="78">
        <f>H307+H317</f>
        <v>10529.4</v>
      </c>
    </row>
    <row r="307" spans="1:8" ht="16.5">
      <c r="A307" s="69" t="s">
        <v>349</v>
      </c>
      <c r="B307" s="69" t="s">
        <v>594</v>
      </c>
      <c r="C307" s="69"/>
      <c r="D307" s="38"/>
      <c r="E307" s="27" t="s">
        <v>447</v>
      </c>
      <c r="F307" s="78">
        <f aca="true" t="shared" si="33" ref="F307:H308">F308</f>
        <v>10718.900000000001</v>
      </c>
      <c r="G307" s="78">
        <f t="shared" si="33"/>
        <v>8815</v>
      </c>
      <c r="H307" s="78">
        <f t="shared" si="33"/>
        <v>8312.9</v>
      </c>
    </row>
    <row r="308" spans="1:8" ht="49.5">
      <c r="A308" s="69" t="s">
        <v>349</v>
      </c>
      <c r="B308" s="69" t="s">
        <v>594</v>
      </c>
      <c r="C308" s="69" t="s">
        <v>589</v>
      </c>
      <c r="D308" s="38"/>
      <c r="E308" s="11" t="s">
        <v>588</v>
      </c>
      <c r="F308" s="78">
        <f t="shared" si="33"/>
        <v>10718.900000000001</v>
      </c>
      <c r="G308" s="78">
        <f t="shared" si="33"/>
        <v>8815</v>
      </c>
      <c r="H308" s="78">
        <f t="shared" si="33"/>
        <v>8312.9</v>
      </c>
    </row>
    <row r="309" spans="1:8" ht="33">
      <c r="A309" s="69" t="s">
        <v>349</v>
      </c>
      <c r="B309" s="69" t="s">
        <v>594</v>
      </c>
      <c r="C309" s="69" t="s">
        <v>591</v>
      </c>
      <c r="D309" s="38"/>
      <c r="E309" s="11" t="s">
        <v>590</v>
      </c>
      <c r="F309" s="78">
        <f>F310+F313+F315</f>
        <v>10718.900000000001</v>
      </c>
      <c r="G309" s="78">
        <f>G310+G313+G315</f>
        <v>8815</v>
      </c>
      <c r="H309" s="78">
        <f>H310+H313+H315</f>
        <v>8312.9</v>
      </c>
    </row>
    <row r="310" spans="1:8" ht="33">
      <c r="A310" s="69" t="s">
        <v>349</v>
      </c>
      <c r="B310" s="69" t="s">
        <v>594</v>
      </c>
      <c r="C310" s="69" t="s">
        <v>598</v>
      </c>
      <c r="D310" s="38"/>
      <c r="E310" s="11" t="s">
        <v>595</v>
      </c>
      <c r="F310" s="78">
        <f>F311+F312</f>
        <v>1190.7</v>
      </c>
      <c r="G310" s="78">
        <f>G311+G312</f>
        <v>798</v>
      </c>
      <c r="H310" s="78">
        <f>H311+H312</f>
        <v>694.5</v>
      </c>
    </row>
    <row r="311" spans="1:8" ht="33">
      <c r="A311" s="69" t="s">
        <v>349</v>
      </c>
      <c r="B311" s="69" t="s">
        <v>594</v>
      </c>
      <c r="C311" s="69" t="s">
        <v>598</v>
      </c>
      <c r="D311" s="122" t="s">
        <v>459</v>
      </c>
      <c r="E311" s="11" t="s">
        <v>460</v>
      </c>
      <c r="F311" s="78">
        <v>915.2</v>
      </c>
      <c r="G311" s="78">
        <v>798</v>
      </c>
      <c r="H311" s="78">
        <v>694.5</v>
      </c>
    </row>
    <row r="312" spans="1:8" ht="33">
      <c r="A312" s="69" t="s">
        <v>349</v>
      </c>
      <c r="B312" s="69" t="s">
        <v>594</v>
      </c>
      <c r="C312" s="69" t="s">
        <v>598</v>
      </c>
      <c r="D312" s="17">
        <v>600</v>
      </c>
      <c r="E312" s="11" t="s">
        <v>522</v>
      </c>
      <c r="F312" s="78">
        <v>275.5</v>
      </c>
      <c r="G312" s="78">
        <v>0</v>
      </c>
      <c r="H312" s="78">
        <v>0</v>
      </c>
    </row>
    <row r="313" spans="1:8" ht="49.5">
      <c r="A313" s="69" t="s">
        <v>349</v>
      </c>
      <c r="B313" s="69" t="s">
        <v>594</v>
      </c>
      <c r="C313" s="69" t="s">
        <v>599</v>
      </c>
      <c r="D313" s="38"/>
      <c r="E313" s="11" t="s">
        <v>596</v>
      </c>
      <c r="F313" s="78">
        <f>F314</f>
        <v>9147.1</v>
      </c>
      <c r="G313" s="78">
        <f>G314</f>
        <v>7738.1</v>
      </c>
      <c r="H313" s="78">
        <f>H314</f>
        <v>7366.5</v>
      </c>
    </row>
    <row r="314" spans="1:8" ht="33">
      <c r="A314" s="69" t="s">
        <v>349</v>
      </c>
      <c r="B314" s="69" t="s">
        <v>594</v>
      </c>
      <c r="C314" s="69" t="s">
        <v>599</v>
      </c>
      <c r="D314" s="17">
        <v>600</v>
      </c>
      <c r="E314" s="11" t="s">
        <v>522</v>
      </c>
      <c r="F314" s="78">
        <v>9147.1</v>
      </c>
      <c r="G314" s="78">
        <v>7738.1</v>
      </c>
      <c r="H314" s="78">
        <v>7366.5</v>
      </c>
    </row>
    <row r="315" spans="1:8" ht="49.5">
      <c r="A315" s="69" t="s">
        <v>349</v>
      </c>
      <c r="B315" s="69" t="s">
        <v>594</v>
      </c>
      <c r="C315" s="69" t="s">
        <v>600</v>
      </c>
      <c r="D315" s="38"/>
      <c r="E315" s="11" t="s">
        <v>597</v>
      </c>
      <c r="F315" s="78">
        <f>F316</f>
        <v>381.1</v>
      </c>
      <c r="G315" s="78">
        <f>G316</f>
        <v>278.9</v>
      </c>
      <c r="H315" s="78">
        <f>H316</f>
        <v>251.9</v>
      </c>
    </row>
    <row r="316" spans="1:8" ht="33">
      <c r="A316" s="69" t="s">
        <v>349</v>
      </c>
      <c r="B316" s="69" t="s">
        <v>594</v>
      </c>
      <c r="C316" s="69" t="s">
        <v>600</v>
      </c>
      <c r="D316" s="17">
        <v>600</v>
      </c>
      <c r="E316" s="11" t="s">
        <v>522</v>
      </c>
      <c r="F316" s="78">
        <v>381.1</v>
      </c>
      <c r="G316" s="78">
        <v>278.9</v>
      </c>
      <c r="H316" s="78">
        <v>251.9</v>
      </c>
    </row>
    <row r="317" spans="1:8" ht="16.5">
      <c r="A317" s="69" t="s">
        <v>349</v>
      </c>
      <c r="B317" s="69" t="s">
        <v>601</v>
      </c>
      <c r="C317" s="69"/>
      <c r="D317" s="38"/>
      <c r="E317" s="50" t="s">
        <v>322</v>
      </c>
      <c r="F317" s="78">
        <f aca="true" t="shared" si="34" ref="F317:H319">F318</f>
        <v>2350.6000000000004</v>
      </c>
      <c r="G317" s="78">
        <f t="shared" si="34"/>
        <v>2244.4</v>
      </c>
      <c r="H317" s="78">
        <f t="shared" si="34"/>
        <v>2216.5000000000005</v>
      </c>
    </row>
    <row r="318" spans="1:8" ht="49.5">
      <c r="A318" s="69" t="s">
        <v>349</v>
      </c>
      <c r="B318" s="69" t="s">
        <v>601</v>
      </c>
      <c r="C318" s="69" t="s">
        <v>589</v>
      </c>
      <c r="D318" s="38"/>
      <c r="E318" s="11" t="s">
        <v>588</v>
      </c>
      <c r="F318" s="78">
        <f t="shared" si="34"/>
        <v>2350.6000000000004</v>
      </c>
      <c r="G318" s="78">
        <f t="shared" si="34"/>
        <v>2244.4</v>
      </c>
      <c r="H318" s="78">
        <f t="shared" si="34"/>
        <v>2216.5000000000005</v>
      </c>
    </row>
    <row r="319" spans="1:8" ht="16.5">
      <c r="A319" s="69" t="s">
        <v>349</v>
      </c>
      <c r="B319" s="69" t="s">
        <v>601</v>
      </c>
      <c r="C319" s="10" t="s">
        <v>602</v>
      </c>
      <c r="D319" s="10"/>
      <c r="E319" s="86" t="s">
        <v>325</v>
      </c>
      <c r="F319" s="78">
        <f t="shared" si="34"/>
        <v>2350.6000000000004</v>
      </c>
      <c r="G319" s="78">
        <f t="shared" si="34"/>
        <v>2244.4</v>
      </c>
      <c r="H319" s="78">
        <f t="shared" si="34"/>
        <v>2216.5000000000005</v>
      </c>
    </row>
    <row r="320" spans="1:8" ht="66">
      <c r="A320" s="69" t="s">
        <v>349</v>
      </c>
      <c r="B320" s="69" t="s">
        <v>601</v>
      </c>
      <c r="C320" s="69" t="s">
        <v>603</v>
      </c>
      <c r="D320" s="38"/>
      <c r="E320" s="11" t="s">
        <v>466</v>
      </c>
      <c r="F320" s="78">
        <f>F321+F322+F323</f>
        <v>2350.6000000000004</v>
      </c>
      <c r="G320" s="78">
        <f>G321+G322+G323</f>
        <v>2244.4</v>
      </c>
      <c r="H320" s="78">
        <f>H321+H322+H323</f>
        <v>2216.5000000000005</v>
      </c>
    </row>
    <row r="321" spans="1:8" ht="66">
      <c r="A321" s="69" t="s">
        <v>349</v>
      </c>
      <c r="B321" s="69" t="s">
        <v>601</v>
      </c>
      <c r="C321" s="69" t="s">
        <v>603</v>
      </c>
      <c r="D321" s="122" t="s">
        <v>458</v>
      </c>
      <c r="E321" s="11" t="s">
        <v>328</v>
      </c>
      <c r="F321" s="78">
        <v>2029.4</v>
      </c>
      <c r="G321" s="78">
        <v>2029.4</v>
      </c>
      <c r="H321" s="78">
        <v>2029.4</v>
      </c>
    </row>
    <row r="322" spans="1:8" ht="33">
      <c r="A322" s="69" t="s">
        <v>349</v>
      </c>
      <c r="B322" s="33" t="s">
        <v>601</v>
      </c>
      <c r="C322" s="69" t="s">
        <v>603</v>
      </c>
      <c r="D322" s="122" t="s">
        <v>459</v>
      </c>
      <c r="E322" s="11" t="s">
        <v>460</v>
      </c>
      <c r="F322" s="78">
        <v>320.9</v>
      </c>
      <c r="G322" s="78">
        <v>214.7</v>
      </c>
      <c r="H322" s="78">
        <v>186.8</v>
      </c>
    </row>
    <row r="323" spans="1:8" ht="27.75" customHeight="1">
      <c r="A323" s="69" t="s">
        <v>349</v>
      </c>
      <c r="B323" s="33" t="s">
        <v>601</v>
      </c>
      <c r="C323" s="69" t="s">
        <v>603</v>
      </c>
      <c r="D323" s="123" t="s">
        <v>461</v>
      </c>
      <c r="E323" s="11" t="s">
        <v>462</v>
      </c>
      <c r="F323" s="78">
        <v>0.3</v>
      </c>
      <c r="G323" s="78">
        <v>0.3</v>
      </c>
      <c r="H323" s="78">
        <v>0.3</v>
      </c>
    </row>
    <row r="324" spans="1:8" ht="33">
      <c r="A324" s="34" t="s">
        <v>359</v>
      </c>
      <c r="B324" s="69"/>
      <c r="C324" s="34"/>
      <c r="D324" s="34"/>
      <c r="E324" s="35" t="s">
        <v>360</v>
      </c>
      <c r="F324" s="79">
        <f>F325+F371</f>
        <v>415825.1</v>
      </c>
      <c r="G324" s="79">
        <f>G325+G371</f>
        <v>381280.6</v>
      </c>
      <c r="H324" s="79">
        <f>H325+H371</f>
        <v>376535.3</v>
      </c>
    </row>
    <row r="325" spans="1:8" ht="16.5">
      <c r="A325" s="69" t="s">
        <v>359</v>
      </c>
      <c r="B325" s="69" t="s">
        <v>418</v>
      </c>
      <c r="C325" s="69"/>
      <c r="D325" s="38"/>
      <c r="E325" s="11" t="s">
        <v>409</v>
      </c>
      <c r="F325" s="78">
        <f>F326+F339+F358</f>
        <v>410475.5</v>
      </c>
      <c r="G325" s="78">
        <f>G326+G339+G358</f>
        <v>375931</v>
      </c>
      <c r="H325" s="78">
        <f>H326+H339+H358</f>
        <v>371185.7</v>
      </c>
    </row>
    <row r="326" spans="1:8" ht="16.5">
      <c r="A326" s="69" t="s">
        <v>359</v>
      </c>
      <c r="B326" s="69" t="s">
        <v>433</v>
      </c>
      <c r="C326" s="69"/>
      <c r="D326" s="38"/>
      <c r="E326" s="11" t="s">
        <v>361</v>
      </c>
      <c r="F326" s="78">
        <f aca="true" t="shared" si="35" ref="F326:H327">F327</f>
        <v>162997.5</v>
      </c>
      <c r="G326" s="78">
        <f t="shared" si="35"/>
        <v>150895.1</v>
      </c>
      <c r="H326" s="78">
        <f t="shared" si="35"/>
        <v>148357.9</v>
      </c>
    </row>
    <row r="327" spans="1:8" ht="49.5">
      <c r="A327" s="69" t="s">
        <v>359</v>
      </c>
      <c r="B327" s="69" t="s">
        <v>433</v>
      </c>
      <c r="C327" s="69" t="s">
        <v>516</v>
      </c>
      <c r="D327" s="38"/>
      <c r="E327" s="11" t="s">
        <v>514</v>
      </c>
      <c r="F327" s="78">
        <f t="shared" si="35"/>
        <v>162997.5</v>
      </c>
      <c r="G327" s="78">
        <f t="shared" si="35"/>
        <v>150895.1</v>
      </c>
      <c r="H327" s="78">
        <f t="shared" si="35"/>
        <v>148357.9</v>
      </c>
    </row>
    <row r="328" spans="1:8" ht="33">
      <c r="A328" s="69" t="s">
        <v>359</v>
      </c>
      <c r="B328" s="69" t="s">
        <v>433</v>
      </c>
      <c r="C328" s="69" t="s">
        <v>517</v>
      </c>
      <c r="D328" s="38"/>
      <c r="E328" s="11" t="s">
        <v>515</v>
      </c>
      <c r="F328" s="78">
        <f>F329+F331+F333+F337+F335</f>
        <v>162997.5</v>
      </c>
      <c r="G328" s="78">
        <f>G329+G331+G333+G337+G335</f>
        <v>150895.1</v>
      </c>
      <c r="H328" s="78">
        <f>H329+H331+H333+H337+H335</f>
        <v>148357.9</v>
      </c>
    </row>
    <row r="329" spans="1:8" ht="49.5">
      <c r="A329" s="69" t="s">
        <v>359</v>
      </c>
      <c r="B329" s="69" t="s">
        <v>433</v>
      </c>
      <c r="C329" s="10" t="s">
        <v>518</v>
      </c>
      <c r="D329" s="10"/>
      <c r="E329" s="86" t="s">
        <v>519</v>
      </c>
      <c r="F329" s="78">
        <f>F330</f>
        <v>75437.2</v>
      </c>
      <c r="G329" s="78">
        <f>G330</f>
        <v>65973.1</v>
      </c>
      <c r="H329" s="78">
        <f>H330</f>
        <v>63435.9</v>
      </c>
    </row>
    <row r="330" spans="1:8" ht="33">
      <c r="A330" s="69" t="s">
        <v>359</v>
      </c>
      <c r="B330" s="69" t="s">
        <v>433</v>
      </c>
      <c r="C330" s="10" t="s">
        <v>518</v>
      </c>
      <c r="D330" s="17">
        <v>600</v>
      </c>
      <c r="E330" s="11" t="s">
        <v>522</v>
      </c>
      <c r="F330" s="78">
        <v>75437.2</v>
      </c>
      <c r="G330" s="78">
        <v>65973.1</v>
      </c>
      <c r="H330" s="78">
        <v>63435.9</v>
      </c>
    </row>
    <row r="331" spans="1:8" ht="33">
      <c r="A331" s="69" t="s">
        <v>359</v>
      </c>
      <c r="B331" s="69" t="s">
        <v>433</v>
      </c>
      <c r="C331" s="10" t="s">
        <v>112</v>
      </c>
      <c r="D331" s="10"/>
      <c r="E331" s="86" t="s">
        <v>523</v>
      </c>
      <c r="F331" s="78">
        <f>F332</f>
        <v>1365.4</v>
      </c>
      <c r="G331" s="78">
        <f>G332</f>
        <v>0</v>
      </c>
      <c r="H331" s="78">
        <f>H332</f>
        <v>0</v>
      </c>
    </row>
    <row r="332" spans="1:8" ht="33">
      <c r="A332" s="69" t="s">
        <v>359</v>
      </c>
      <c r="B332" s="69" t="s">
        <v>433</v>
      </c>
      <c r="C332" s="10" t="s">
        <v>112</v>
      </c>
      <c r="D332" s="17">
        <v>600</v>
      </c>
      <c r="E332" s="11" t="s">
        <v>522</v>
      </c>
      <c r="F332" s="78">
        <v>1365.4</v>
      </c>
      <c r="G332" s="78">
        <v>0</v>
      </c>
      <c r="H332" s="78">
        <v>0</v>
      </c>
    </row>
    <row r="333" spans="1:8" ht="33">
      <c r="A333" s="69" t="s">
        <v>359</v>
      </c>
      <c r="B333" s="69" t="s">
        <v>433</v>
      </c>
      <c r="C333" s="10" t="s">
        <v>113</v>
      </c>
      <c r="D333" s="10"/>
      <c r="E333" s="86" t="s">
        <v>524</v>
      </c>
      <c r="F333" s="78">
        <f>F334</f>
        <v>235.8</v>
      </c>
      <c r="G333" s="78">
        <f>G334</f>
        <v>0</v>
      </c>
      <c r="H333" s="78">
        <f>H334</f>
        <v>0</v>
      </c>
    </row>
    <row r="334" spans="1:8" ht="33">
      <c r="A334" s="69" t="s">
        <v>359</v>
      </c>
      <c r="B334" s="13" t="s">
        <v>433</v>
      </c>
      <c r="C334" s="10" t="s">
        <v>113</v>
      </c>
      <c r="D334" s="17">
        <v>600</v>
      </c>
      <c r="E334" s="11" t="s">
        <v>522</v>
      </c>
      <c r="F334" s="78">
        <v>235.8</v>
      </c>
      <c r="G334" s="78">
        <v>0</v>
      </c>
      <c r="H334" s="78">
        <v>0</v>
      </c>
    </row>
    <row r="335" spans="1:8" ht="49.5">
      <c r="A335" s="13" t="s">
        <v>359</v>
      </c>
      <c r="B335" s="13" t="s">
        <v>433</v>
      </c>
      <c r="C335" s="10" t="s">
        <v>114</v>
      </c>
      <c r="D335" s="10"/>
      <c r="E335" s="86" t="s">
        <v>534</v>
      </c>
      <c r="F335" s="78">
        <f>F336</f>
        <v>1037.1</v>
      </c>
      <c r="G335" s="78">
        <f>G336</f>
        <v>0</v>
      </c>
      <c r="H335" s="78">
        <f>H336</f>
        <v>0</v>
      </c>
    </row>
    <row r="336" spans="1:8" ht="33">
      <c r="A336" s="13" t="s">
        <v>359</v>
      </c>
      <c r="B336" s="13" t="s">
        <v>433</v>
      </c>
      <c r="C336" s="10" t="s">
        <v>114</v>
      </c>
      <c r="D336" s="17">
        <v>600</v>
      </c>
      <c r="E336" s="11" t="s">
        <v>522</v>
      </c>
      <c r="F336" s="78">
        <v>1037.1</v>
      </c>
      <c r="G336" s="78">
        <v>0</v>
      </c>
      <c r="H336" s="78">
        <v>0</v>
      </c>
    </row>
    <row r="337" spans="1:8" ht="66">
      <c r="A337" s="13" t="s">
        <v>359</v>
      </c>
      <c r="B337" s="13" t="s">
        <v>433</v>
      </c>
      <c r="C337" s="10" t="s">
        <v>520</v>
      </c>
      <c r="D337" s="10"/>
      <c r="E337" s="11" t="s">
        <v>521</v>
      </c>
      <c r="F337" s="78">
        <f>F338</f>
        <v>84922</v>
      </c>
      <c r="G337" s="78">
        <f>G338</f>
        <v>84922</v>
      </c>
      <c r="H337" s="78">
        <f>H338</f>
        <v>84922</v>
      </c>
    </row>
    <row r="338" spans="1:8" ht="33">
      <c r="A338" s="13" t="s">
        <v>359</v>
      </c>
      <c r="B338" s="69" t="s">
        <v>433</v>
      </c>
      <c r="C338" s="10" t="s">
        <v>520</v>
      </c>
      <c r="D338" s="17">
        <v>600</v>
      </c>
      <c r="E338" s="11" t="s">
        <v>522</v>
      </c>
      <c r="F338" s="78">
        <v>84922</v>
      </c>
      <c r="G338" s="78">
        <v>84922</v>
      </c>
      <c r="H338" s="78">
        <v>84922</v>
      </c>
    </row>
    <row r="339" spans="1:8" ht="16.5">
      <c r="A339" s="69" t="s">
        <v>359</v>
      </c>
      <c r="B339" s="69" t="s">
        <v>434</v>
      </c>
      <c r="C339" s="69"/>
      <c r="D339" s="38"/>
      <c r="E339" s="50" t="s">
        <v>362</v>
      </c>
      <c r="F339" s="78">
        <f aca="true" t="shared" si="36" ref="F339:H340">F340</f>
        <v>232033</v>
      </c>
      <c r="G339" s="78">
        <f t="shared" si="36"/>
        <v>210511.9</v>
      </c>
      <c r="H339" s="78">
        <f t="shared" si="36"/>
        <v>208546.9</v>
      </c>
    </row>
    <row r="340" spans="1:8" ht="49.5">
      <c r="A340" s="69" t="s">
        <v>359</v>
      </c>
      <c r="B340" s="69" t="s">
        <v>434</v>
      </c>
      <c r="C340" s="69" t="s">
        <v>516</v>
      </c>
      <c r="D340" s="38"/>
      <c r="E340" s="11" t="s">
        <v>514</v>
      </c>
      <c r="F340" s="78">
        <f t="shared" si="36"/>
        <v>232033</v>
      </c>
      <c r="G340" s="78">
        <f t="shared" si="36"/>
        <v>210511.9</v>
      </c>
      <c r="H340" s="78">
        <f t="shared" si="36"/>
        <v>208546.9</v>
      </c>
    </row>
    <row r="341" spans="1:8" ht="33">
      <c r="A341" s="69" t="s">
        <v>359</v>
      </c>
      <c r="B341" s="13" t="s">
        <v>434</v>
      </c>
      <c r="C341" s="69" t="s">
        <v>517</v>
      </c>
      <c r="D341" s="38"/>
      <c r="E341" s="11" t="s">
        <v>515</v>
      </c>
      <c r="F341" s="78">
        <f>F342+F344+F346+F348+F350+F352+F354+F356</f>
        <v>232033</v>
      </c>
      <c r="G341" s="78">
        <f>G342+G344+G346+G348+G350+G352+G354+G356</f>
        <v>210511.9</v>
      </c>
      <c r="H341" s="78">
        <f>H342+H344+H346+H348+H350+H352+H354+H356</f>
        <v>208546.9</v>
      </c>
    </row>
    <row r="342" spans="1:8" ht="66">
      <c r="A342" s="69" t="s">
        <v>359</v>
      </c>
      <c r="B342" s="13" t="s">
        <v>434</v>
      </c>
      <c r="C342" s="10" t="s">
        <v>525</v>
      </c>
      <c r="D342" s="10"/>
      <c r="E342" s="86" t="s">
        <v>526</v>
      </c>
      <c r="F342" s="78">
        <f>F343</f>
        <v>35456.3</v>
      </c>
      <c r="G342" s="78">
        <f>G343</f>
        <v>25628.1</v>
      </c>
      <c r="H342" s="78">
        <f>H343</f>
        <v>23037</v>
      </c>
    </row>
    <row r="343" spans="1:8" ht="33">
      <c r="A343" s="69" t="s">
        <v>359</v>
      </c>
      <c r="B343" s="13" t="s">
        <v>434</v>
      </c>
      <c r="C343" s="10" t="s">
        <v>525</v>
      </c>
      <c r="D343" s="17">
        <v>600</v>
      </c>
      <c r="E343" s="11" t="s">
        <v>522</v>
      </c>
      <c r="F343" s="78">
        <v>35456.3</v>
      </c>
      <c r="G343" s="78">
        <v>25628.1</v>
      </c>
      <c r="H343" s="78">
        <v>23037</v>
      </c>
    </row>
    <row r="344" spans="1:8" ht="33">
      <c r="A344" s="13" t="s">
        <v>359</v>
      </c>
      <c r="B344" s="13" t="s">
        <v>434</v>
      </c>
      <c r="C344" s="10" t="s">
        <v>527</v>
      </c>
      <c r="D344" s="10"/>
      <c r="E344" s="86" t="s">
        <v>528</v>
      </c>
      <c r="F344" s="78">
        <f>F345</f>
        <v>3681.8</v>
      </c>
      <c r="G344" s="78">
        <f>G345</f>
        <v>3526.3</v>
      </c>
      <c r="H344" s="78">
        <f>H345</f>
        <v>3779.1</v>
      </c>
    </row>
    <row r="345" spans="1:8" ht="33">
      <c r="A345" s="13" t="s">
        <v>359</v>
      </c>
      <c r="B345" s="13" t="s">
        <v>434</v>
      </c>
      <c r="C345" s="10" t="s">
        <v>527</v>
      </c>
      <c r="D345" s="17">
        <v>600</v>
      </c>
      <c r="E345" s="11" t="s">
        <v>522</v>
      </c>
      <c r="F345" s="78">
        <v>3681.8</v>
      </c>
      <c r="G345" s="78">
        <v>3526.3</v>
      </c>
      <c r="H345" s="78">
        <v>3779.1</v>
      </c>
    </row>
    <row r="346" spans="1:8" ht="49.5">
      <c r="A346" s="13" t="s">
        <v>359</v>
      </c>
      <c r="B346" s="13" t="s">
        <v>434</v>
      </c>
      <c r="C346" s="10" t="s">
        <v>529</v>
      </c>
      <c r="D346" s="10"/>
      <c r="E346" s="86" t="s">
        <v>530</v>
      </c>
      <c r="F346" s="78">
        <f>F347</f>
        <v>7686.6</v>
      </c>
      <c r="G346" s="78">
        <f>G347</f>
        <v>6294.8</v>
      </c>
      <c r="H346" s="78">
        <f>H347</f>
        <v>6668.1</v>
      </c>
    </row>
    <row r="347" spans="1:8" ht="33">
      <c r="A347" s="13" t="s">
        <v>359</v>
      </c>
      <c r="B347" s="13" t="s">
        <v>434</v>
      </c>
      <c r="C347" s="10" t="s">
        <v>529</v>
      </c>
      <c r="D347" s="17">
        <v>600</v>
      </c>
      <c r="E347" s="11" t="s">
        <v>522</v>
      </c>
      <c r="F347" s="78">
        <v>7686.6</v>
      </c>
      <c r="G347" s="78">
        <v>6294.8</v>
      </c>
      <c r="H347" s="78">
        <v>6668.1</v>
      </c>
    </row>
    <row r="348" spans="1:8" ht="33">
      <c r="A348" s="13" t="s">
        <v>359</v>
      </c>
      <c r="B348" s="13" t="s">
        <v>434</v>
      </c>
      <c r="C348" s="10" t="s">
        <v>115</v>
      </c>
      <c r="D348" s="10"/>
      <c r="E348" s="86" t="s">
        <v>531</v>
      </c>
      <c r="F348" s="78">
        <f>F349</f>
        <v>4554</v>
      </c>
      <c r="G348" s="78">
        <f>G349</f>
        <v>0</v>
      </c>
      <c r="H348" s="78">
        <f>H349</f>
        <v>0</v>
      </c>
    </row>
    <row r="349" spans="1:8" ht="33">
      <c r="A349" s="13" t="s">
        <v>359</v>
      </c>
      <c r="B349" s="13" t="s">
        <v>434</v>
      </c>
      <c r="C349" s="10" t="s">
        <v>115</v>
      </c>
      <c r="D349" s="17">
        <v>600</v>
      </c>
      <c r="E349" s="11" t="s">
        <v>522</v>
      </c>
      <c r="F349" s="78">
        <v>4554</v>
      </c>
      <c r="G349" s="78">
        <v>0</v>
      </c>
      <c r="H349" s="78">
        <v>0</v>
      </c>
    </row>
    <row r="350" spans="1:8" ht="33">
      <c r="A350" s="13" t="s">
        <v>359</v>
      </c>
      <c r="B350" s="13" t="s">
        <v>434</v>
      </c>
      <c r="C350" s="10" t="s">
        <v>116</v>
      </c>
      <c r="D350" s="10"/>
      <c r="E350" s="86" t="s">
        <v>533</v>
      </c>
      <c r="F350" s="78">
        <f>F351</f>
        <v>464.5</v>
      </c>
      <c r="G350" s="78">
        <f>G351</f>
        <v>0</v>
      </c>
      <c r="H350" s="78">
        <f>H351</f>
        <v>0</v>
      </c>
    </row>
    <row r="351" spans="1:8" ht="33">
      <c r="A351" s="13" t="s">
        <v>359</v>
      </c>
      <c r="B351" s="13" t="s">
        <v>434</v>
      </c>
      <c r="C351" s="10" t="s">
        <v>116</v>
      </c>
      <c r="D351" s="17">
        <v>600</v>
      </c>
      <c r="E351" s="11" t="s">
        <v>522</v>
      </c>
      <c r="F351" s="78">
        <v>464.5</v>
      </c>
      <c r="G351" s="78">
        <v>0</v>
      </c>
      <c r="H351" s="78">
        <v>0</v>
      </c>
    </row>
    <row r="352" spans="1:8" ht="33">
      <c r="A352" s="13" t="s">
        <v>359</v>
      </c>
      <c r="B352" s="13" t="s">
        <v>434</v>
      </c>
      <c r="C352" s="10" t="s">
        <v>117</v>
      </c>
      <c r="D352" s="10"/>
      <c r="E352" s="86" t="s">
        <v>535</v>
      </c>
      <c r="F352" s="78">
        <f>F353</f>
        <v>5127.1</v>
      </c>
      <c r="G352" s="78">
        <f>G353</f>
        <v>0</v>
      </c>
      <c r="H352" s="78">
        <f>H353</f>
        <v>0</v>
      </c>
    </row>
    <row r="353" spans="1:8" ht="33">
      <c r="A353" s="13" t="s">
        <v>359</v>
      </c>
      <c r="B353" s="13" t="s">
        <v>434</v>
      </c>
      <c r="C353" s="10" t="s">
        <v>117</v>
      </c>
      <c r="D353" s="17">
        <v>600</v>
      </c>
      <c r="E353" s="86" t="s">
        <v>522</v>
      </c>
      <c r="F353" s="78">
        <v>5127.1</v>
      </c>
      <c r="G353" s="78">
        <v>0</v>
      </c>
      <c r="H353" s="78">
        <v>0</v>
      </c>
    </row>
    <row r="354" spans="1:8" ht="49.5">
      <c r="A354" s="13" t="s">
        <v>359</v>
      </c>
      <c r="B354" s="13" t="s">
        <v>434</v>
      </c>
      <c r="C354" s="10" t="s">
        <v>536</v>
      </c>
      <c r="D354" s="10"/>
      <c r="E354" s="31" t="s">
        <v>537</v>
      </c>
      <c r="F354" s="78">
        <f>F355</f>
        <v>4852.7</v>
      </c>
      <c r="G354" s="78">
        <f>G355</f>
        <v>4852.7</v>
      </c>
      <c r="H354" s="78">
        <f>H355</f>
        <v>4852.7</v>
      </c>
    </row>
    <row r="355" spans="1:8" ht="33">
      <c r="A355" s="13" t="s">
        <v>359</v>
      </c>
      <c r="B355" s="13" t="s">
        <v>434</v>
      </c>
      <c r="C355" s="10" t="s">
        <v>536</v>
      </c>
      <c r="D355" s="17">
        <v>600</v>
      </c>
      <c r="E355" s="86" t="s">
        <v>522</v>
      </c>
      <c r="F355" s="78">
        <v>4852.7</v>
      </c>
      <c r="G355" s="78">
        <v>4852.7</v>
      </c>
      <c r="H355" s="78">
        <v>4852.7</v>
      </c>
    </row>
    <row r="356" spans="1:8" ht="99">
      <c r="A356" s="13" t="s">
        <v>359</v>
      </c>
      <c r="B356" s="13" t="s">
        <v>434</v>
      </c>
      <c r="C356" s="10" t="s">
        <v>556</v>
      </c>
      <c r="D356" s="10"/>
      <c r="E356" s="86" t="s">
        <v>557</v>
      </c>
      <c r="F356" s="78">
        <f>F357</f>
        <v>170210</v>
      </c>
      <c r="G356" s="78">
        <f>G357</f>
        <v>170210</v>
      </c>
      <c r="H356" s="78">
        <f>H357</f>
        <v>170210</v>
      </c>
    </row>
    <row r="357" spans="1:8" ht="33">
      <c r="A357" s="13" t="s">
        <v>359</v>
      </c>
      <c r="B357" s="69" t="s">
        <v>434</v>
      </c>
      <c r="C357" s="10" t="s">
        <v>556</v>
      </c>
      <c r="D357" s="17">
        <v>600</v>
      </c>
      <c r="E357" s="86" t="s">
        <v>522</v>
      </c>
      <c r="F357" s="78">
        <v>170210</v>
      </c>
      <c r="G357" s="78">
        <v>170210</v>
      </c>
      <c r="H357" s="78">
        <v>170210</v>
      </c>
    </row>
    <row r="358" spans="1:8" ht="16.5">
      <c r="A358" s="13" t="s">
        <v>359</v>
      </c>
      <c r="B358" s="69" t="s">
        <v>435</v>
      </c>
      <c r="C358" s="69"/>
      <c r="D358" s="38"/>
      <c r="E358" s="11" t="s">
        <v>365</v>
      </c>
      <c r="F358" s="78">
        <f aca="true" t="shared" si="37" ref="F358:H359">F359</f>
        <v>15445</v>
      </c>
      <c r="G358" s="78">
        <f t="shared" si="37"/>
        <v>14524</v>
      </c>
      <c r="H358" s="78">
        <f t="shared" si="37"/>
        <v>14280.9</v>
      </c>
    </row>
    <row r="359" spans="1:8" ht="49.5">
      <c r="A359" s="13" t="s">
        <v>359</v>
      </c>
      <c r="B359" s="69" t="s">
        <v>435</v>
      </c>
      <c r="C359" s="69" t="s">
        <v>516</v>
      </c>
      <c r="D359" s="38"/>
      <c r="E359" s="11" t="s">
        <v>514</v>
      </c>
      <c r="F359" s="78">
        <f t="shared" si="37"/>
        <v>15445</v>
      </c>
      <c r="G359" s="78">
        <f t="shared" si="37"/>
        <v>14524</v>
      </c>
      <c r="H359" s="78">
        <f t="shared" si="37"/>
        <v>14280.9</v>
      </c>
    </row>
    <row r="360" spans="1:8" ht="16.5">
      <c r="A360" s="13" t="s">
        <v>359</v>
      </c>
      <c r="B360" s="69" t="s">
        <v>435</v>
      </c>
      <c r="C360" s="10" t="s">
        <v>538</v>
      </c>
      <c r="D360" s="10"/>
      <c r="E360" s="86" t="s">
        <v>325</v>
      </c>
      <c r="F360" s="78">
        <f>F361+F364+F368</f>
        <v>15445</v>
      </c>
      <c r="G360" s="78">
        <f>G361+G364+G368</f>
        <v>14524</v>
      </c>
      <c r="H360" s="78">
        <f>H361+H364+H368</f>
        <v>14280.9</v>
      </c>
    </row>
    <row r="361" spans="1:8" ht="66">
      <c r="A361" s="13" t="s">
        <v>359</v>
      </c>
      <c r="B361" s="69" t="s">
        <v>435</v>
      </c>
      <c r="C361" s="10" t="s">
        <v>539</v>
      </c>
      <c r="D361" s="10"/>
      <c r="E361" s="31" t="s">
        <v>466</v>
      </c>
      <c r="F361" s="78">
        <f>F362+F363</f>
        <v>1975.7</v>
      </c>
      <c r="G361" s="78">
        <f>G362+G363</f>
        <v>1954.2</v>
      </c>
      <c r="H361" s="78">
        <f>H362+H363</f>
        <v>1948.3999999999999</v>
      </c>
    </row>
    <row r="362" spans="1:8" ht="66">
      <c r="A362" s="13" t="s">
        <v>359</v>
      </c>
      <c r="B362" s="69" t="s">
        <v>435</v>
      </c>
      <c r="C362" s="10" t="s">
        <v>539</v>
      </c>
      <c r="D362" s="163" t="s">
        <v>458</v>
      </c>
      <c r="E362" s="11" t="s">
        <v>328</v>
      </c>
      <c r="F362" s="78">
        <v>1912.4</v>
      </c>
      <c r="G362" s="78">
        <v>1911.7</v>
      </c>
      <c r="H362" s="78">
        <v>1911.6</v>
      </c>
    </row>
    <row r="363" spans="1:8" ht="33">
      <c r="A363" s="13" t="s">
        <v>359</v>
      </c>
      <c r="B363" s="69" t="s">
        <v>435</v>
      </c>
      <c r="C363" s="10" t="s">
        <v>539</v>
      </c>
      <c r="D363" s="163" t="s">
        <v>459</v>
      </c>
      <c r="E363" s="11" t="s">
        <v>460</v>
      </c>
      <c r="F363" s="78">
        <v>63.3</v>
      </c>
      <c r="G363" s="78">
        <v>42.5</v>
      </c>
      <c r="H363" s="78">
        <v>36.8</v>
      </c>
    </row>
    <row r="364" spans="1:8" ht="49.5">
      <c r="A364" s="13" t="s">
        <v>359</v>
      </c>
      <c r="B364" s="69" t="s">
        <v>435</v>
      </c>
      <c r="C364" s="10" t="s">
        <v>540</v>
      </c>
      <c r="D364" s="10"/>
      <c r="E364" s="31" t="s">
        <v>643</v>
      </c>
      <c r="F364" s="78">
        <f>F365+F366+F367</f>
        <v>8601.9</v>
      </c>
      <c r="G364" s="78">
        <f>G365+G366+G367</f>
        <v>7969.400000000001</v>
      </c>
      <c r="H364" s="78">
        <f>H365+H366+H367</f>
        <v>7802.5</v>
      </c>
    </row>
    <row r="365" spans="1:8" ht="66">
      <c r="A365" s="13" t="s">
        <v>359</v>
      </c>
      <c r="B365" s="69" t="s">
        <v>435</v>
      </c>
      <c r="C365" s="10" t="s">
        <v>540</v>
      </c>
      <c r="D365" s="122" t="s">
        <v>458</v>
      </c>
      <c r="E365" s="11" t="s">
        <v>328</v>
      </c>
      <c r="F365" s="78">
        <f>6630.2+55</f>
        <v>6685.2</v>
      </c>
      <c r="G365" s="78">
        <f>6630.2+55</f>
        <v>6685.2</v>
      </c>
      <c r="H365" s="78">
        <f>6630.2+55</f>
        <v>6685.2</v>
      </c>
    </row>
    <row r="366" spans="1:8" ht="33">
      <c r="A366" s="13" t="s">
        <v>359</v>
      </c>
      <c r="B366" s="69" t="s">
        <v>435</v>
      </c>
      <c r="C366" s="10" t="s">
        <v>540</v>
      </c>
      <c r="D366" s="123" t="s">
        <v>459</v>
      </c>
      <c r="E366" s="91" t="s">
        <v>460</v>
      </c>
      <c r="F366" s="78">
        <v>1700.6</v>
      </c>
      <c r="G366" s="78">
        <v>1139.4</v>
      </c>
      <c r="H366" s="78">
        <v>991.3</v>
      </c>
    </row>
    <row r="367" spans="1:8" ht="16.5">
      <c r="A367" s="13" t="s">
        <v>359</v>
      </c>
      <c r="B367" s="69" t="s">
        <v>435</v>
      </c>
      <c r="C367" s="10" t="s">
        <v>540</v>
      </c>
      <c r="D367" s="123" t="s">
        <v>461</v>
      </c>
      <c r="E367" s="124" t="s">
        <v>462</v>
      </c>
      <c r="F367" s="78">
        <v>216.1</v>
      </c>
      <c r="G367" s="78">
        <v>144.8</v>
      </c>
      <c r="H367" s="78">
        <v>126</v>
      </c>
    </row>
    <row r="368" spans="1:8" ht="49.5">
      <c r="A368" s="13" t="s">
        <v>359</v>
      </c>
      <c r="B368" s="69" t="s">
        <v>435</v>
      </c>
      <c r="C368" s="10" t="s">
        <v>542</v>
      </c>
      <c r="D368" s="10"/>
      <c r="E368" s="31" t="s">
        <v>541</v>
      </c>
      <c r="F368" s="78">
        <f>F369+F370</f>
        <v>4867.4</v>
      </c>
      <c r="G368" s="78">
        <f>G369+G370</f>
        <v>4600.4</v>
      </c>
      <c r="H368" s="78">
        <f>H369+H370</f>
        <v>4530</v>
      </c>
    </row>
    <row r="369" spans="1:8" ht="66">
      <c r="A369" s="13" t="s">
        <v>359</v>
      </c>
      <c r="B369" s="69" t="s">
        <v>435</v>
      </c>
      <c r="C369" s="10" t="s">
        <v>542</v>
      </c>
      <c r="D369" s="125" t="s">
        <v>458</v>
      </c>
      <c r="E369" s="11" t="s">
        <v>328</v>
      </c>
      <c r="F369" s="78">
        <v>4113.4</v>
      </c>
      <c r="G369" s="78">
        <v>4113.4</v>
      </c>
      <c r="H369" s="78">
        <v>4113.4</v>
      </c>
    </row>
    <row r="370" spans="1:8" ht="33">
      <c r="A370" s="13" t="s">
        <v>359</v>
      </c>
      <c r="B370" s="69" t="s">
        <v>435</v>
      </c>
      <c r="C370" s="10" t="s">
        <v>542</v>
      </c>
      <c r="D370" s="125" t="s">
        <v>459</v>
      </c>
      <c r="E370" s="11" t="s">
        <v>460</v>
      </c>
      <c r="F370" s="78">
        <f>809-55</f>
        <v>754</v>
      </c>
      <c r="G370" s="78">
        <f>542-55</f>
        <v>487</v>
      </c>
      <c r="H370" s="78">
        <f>471.6-55</f>
        <v>416.6</v>
      </c>
    </row>
    <row r="371" spans="1:8" ht="16.5">
      <c r="A371" s="13" t="s">
        <v>359</v>
      </c>
      <c r="B371" s="69" t="s">
        <v>420</v>
      </c>
      <c r="C371" s="69"/>
      <c r="D371" s="38"/>
      <c r="E371" s="50" t="s">
        <v>412</v>
      </c>
      <c r="F371" s="78">
        <f>F372+F377</f>
        <v>5349.6</v>
      </c>
      <c r="G371" s="78">
        <f>G372+G377</f>
        <v>5349.6</v>
      </c>
      <c r="H371" s="78">
        <f>H372+H377</f>
        <v>5349.6</v>
      </c>
    </row>
    <row r="372" spans="1:8" ht="16.5">
      <c r="A372" s="13" t="s">
        <v>359</v>
      </c>
      <c r="B372" s="69" t="s">
        <v>421</v>
      </c>
      <c r="C372" s="69"/>
      <c r="D372" s="38"/>
      <c r="E372" s="11" t="s">
        <v>415</v>
      </c>
      <c r="F372" s="78">
        <f>F373</f>
        <v>265.8</v>
      </c>
      <c r="G372" s="78">
        <f aca="true" t="shared" si="38" ref="G372:H375">G373</f>
        <v>265.8</v>
      </c>
      <c r="H372" s="78">
        <f t="shared" si="38"/>
        <v>265.8</v>
      </c>
    </row>
    <row r="373" spans="1:8" ht="49.5">
      <c r="A373" s="13" t="s">
        <v>359</v>
      </c>
      <c r="B373" s="69" t="s">
        <v>421</v>
      </c>
      <c r="C373" s="69" t="s">
        <v>516</v>
      </c>
      <c r="D373" s="38"/>
      <c r="E373" s="11" t="s">
        <v>514</v>
      </c>
      <c r="F373" s="78">
        <f>F374</f>
        <v>265.8</v>
      </c>
      <c r="G373" s="78">
        <f t="shared" si="38"/>
        <v>265.8</v>
      </c>
      <c r="H373" s="78">
        <f t="shared" si="38"/>
        <v>265.8</v>
      </c>
    </row>
    <row r="374" spans="1:8" ht="33">
      <c r="A374" s="13" t="s">
        <v>359</v>
      </c>
      <c r="B374" s="69" t="s">
        <v>421</v>
      </c>
      <c r="C374" s="69" t="s">
        <v>517</v>
      </c>
      <c r="D374" s="38"/>
      <c r="E374" s="11" t="s">
        <v>515</v>
      </c>
      <c r="F374" s="78">
        <f>F375</f>
        <v>265.8</v>
      </c>
      <c r="G374" s="78">
        <f t="shared" si="38"/>
        <v>265.8</v>
      </c>
      <c r="H374" s="78">
        <f t="shared" si="38"/>
        <v>265.8</v>
      </c>
    </row>
    <row r="375" spans="1:8" ht="82.5">
      <c r="A375" s="13" t="s">
        <v>359</v>
      </c>
      <c r="B375" s="98" t="s">
        <v>421</v>
      </c>
      <c r="C375" s="10" t="s">
        <v>118</v>
      </c>
      <c r="D375" s="10"/>
      <c r="E375" s="86" t="s">
        <v>551</v>
      </c>
      <c r="F375" s="78">
        <f>F376</f>
        <v>265.8</v>
      </c>
      <c r="G375" s="78">
        <f t="shared" si="38"/>
        <v>265.8</v>
      </c>
      <c r="H375" s="78">
        <f t="shared" si="38"/>
        <v>265.8</v>
      </c>
    </row>
    <row r="376" spans="1:8" ht="16.5">
      <c r="A376" s="100" t="s">
        <v>359</v>
      </c>
      <c r="B376" s="17">
        <v>1003</v>
      </c>
      <c r="C376" s="82" t="s">
        <v>118</v>
      </c>
      <c r="D376" s="38" t="s">
        <v>464</v>
      </c>
      <c r="E376" s="11" t="s">
        <v>465</v>
      </c>
      <c r="F376" s="77">
        <v>265.8</v>
      </c>
      <c r="G376" s="77">
        <v>265.8</v>
      </c>
      <c r="H376" s="77">
        <v>265.8</v>
      </c>
    </row>
    <row r="377" spans="1:8" ht="16.5">
      <c r="A377" s="69" t="s">
        <v>359</v>
      </c>
      <c r="B377" s="17">
        <v>1004</v>
      </c>
      <c r="C377" s="69"/>
      <c r="D377" s="38"/>
      <c r="E377" s="11" t="s">
        <v>553</v>
      </c>
      <c r="F377" s="78">
        <f>F378</f>
        <v>5083.8</v>
      </c>
      <c r="G377" s="78">
        <f aca="true" t="shared" si="39" ref="G377:H380">G378</f>
        <v>5083.8</v>
      </c>
      <c r="H377" s="78">
        <f t="shared" si="39"/>
        <v>5083.8</v>
      </c>
    </row>
    <row r="378" spans="1:8" ht="49.5">
      <c r="A378" s="69" t="s">
        <v>359</v>
      </c>
      <c r="B378" s="17">
        <v>1004</v>
      </c>
      <c r="C378" s="69" t="s">
        <v>516</v>
      </c>
      <c r="D378" s="38"/>
      <c r="E378" s="11" t="s">
        <v>514</v>
      </c>
      <c r="F378" s="78">
        <f>F379</f>
        <v>5083.8</v>
      </c>
      <c r="G378" s="78">
        <f t="shared" si="39"/>
        <v>5083.8</v>
      </c>
      <c r="H378" s="78">
        <f t="shared" si="39"/>
        <v>5083.8</v>
      </c>
    </row>
    <row r="379" spans="1:8" ht="33">
      <c r="A379" s="69" t="s">
        <v>359</v>
      </c>
      <c r="B379" s="17">
        <v>1004</v>
      </c>
      <c r="C379" s="69" t="s">
        <v>517</v>
      </c>
      <c r="D379" s="38"/>
      <c r="E379" s="11" t="s">
        <v>515</v>
      </c>
      <c r="F379" s="78">
        <f>F380</f>
        <v>5083.8</v>
      </c>
      <c r="G379" s="78">
        <f t="shared" si="39"/>
        <v>5083.8</v>
      </c>
      <c r="H379" s="78">
        <f t="shared" si="39"/>
        <v>5083.8</v>
      </c>
    </row>
    <row r="380" spans="1:8" ht="66">
      <c r="A380" s="69" t="s">
        <v>359</v>
      </c>
      <c r="B380" s="17">
        <v>1004</v>
      </c>
      <c r="C380" s="69" t="s">
        <v>554</v>
      </c>
      <c r="D380" s="10"/>
      <c r="E380" s="86" t="s">
        <v>555</v>
      </c>
      <c r="F380" s="78">
        <f>F381</f>
        <v>5083.8</v>
      </c>
      <c r="G380" s="78">
        <f t="shared" si="39"/>
        <v>5083.8</v>
      </c>
      <c r="H380" s="78">
        <f t="shared" si="39"/>
        <v>5083.8</v>
      </c>
    </row>
    <row r="381" spans="1:8" ht="16.5">
      <c r="A381" s="69" t="s">
        <v>359</v>
      </c>
      <c r="B381" s="69" t="s">
        <v>552</v>
      </c>
      <c r="C381" s="10" t="s">
        <v>554</v>
      </c>
      <c r="D381" s="38" t="s">
        <v>464</v>
      </c>
      <c r="E381" s="11" t="s">
        <v>465</v>
      </c>
      <c r="F381" s="78">
        <v>5083.8</v>
      </c>
      <c r="G381" s="78">
        <v>5083.8</v>
      </c>
      <c r="H381" s="78">
        <v>5083.8</v>
      </c>
    </row>
  </sheetData>
  <sheetProtection/>
  <mergeCells count="12">
    <mergeCell ref="E7:E9"/>
    <mergeCell ref="A5:H5"/>
    <mergeCell ref="F7:H7"/>
    <mergeCell ref="A7:A9"/>
    <mergeCell ref="B3:H3"/>
    <mergeCell ref="F1:H1"/>
    <mergeCell ref="C2:H2"/>
    <mergeCell ref="G8:H8"/>
    <mergeCell ref="F8:F9"/>
    <mergeCell ref="B7:B9"/>
    <mergeCell ref="C7:C9"/>
    <mergeCell ref="D7:D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4"/>
  <sheetViews>
    <sheetView zoomScalePageLayoutView="0" workbookViewId="0" topLeftCell="A346">
      <selection activeCell="D247" sqref="D247"/>
    </sheetView>
  </sheetViews>
  <sheetFormatPr defaultColWidth="9.00390625" defaultRowHeight="12.75"/>
  <cols>
    <col min="1" max="1" width="7.125" style="2" customWidth="1"/>
    <col min="2" max="2" width="10.125" style="64" customWidth="1"/>
    <col min="3" max="3" width="7.00390625" style="70" customWidth="1"/>
    <col min="4" max="4" width="72.125" style="2" customWidth="1"/>
    <col min="5" max="5" width="12.00390625" style="74" customWidth="1"/>
    <col min="6" max="6" width="11.00390625" style="74" customWidth="1"/>
    <col min="7" max="7" width="11.875" style="74" customWidth="1"/>
    <col min="8" max="16384" width="9.125" style="2" customWidth="1"/>
  </cols>
  <sheetData>
    <row r="1" spans="5:7" ht="16.5">
      <c r="E1" s="207" t="s">
        <v>27</v>
      </c>
      <c r="F1" s="207"/>
      <c r="G1" s="207"/>
    </row>
    <row r="2" spans="2:7" ht="16.5">
      <c r="B2" s="195" t="s">
        <v>368</v>
      </c>
      <c r="C2" s="195"/>
      <c r="D2" s="195"/>
      <c r="E2" s="195"/>
      <c r="F2" s="195"/>
      <c r="G2" s="195"/>
    </row>
    <row r="3" spans="1:7" ht="16.5">
      <c r="A3" s="196" t="s">
        <v>543</v>
      </c>
      <c r="B3" s="196"/>
      <c r="C3" s="196"/>
      <c r="D3" s="196"/>
      <c r="E3" s="196"/>
      <c r="F3" s="196"/>
      <c r="G3" s="196"/>
    </row>
    <row r="4" spans="1:7" ht="16.5">
      <c r="A4" s="59"/>
      <c r="B4" s="65"/>
      <c r="C4" s="71"/>
      <c r="D4" s="59"/>
      <c r="E4" s="75"/>
      <c r="F4" s="75"/>
      <c r="G4" s="75"/>
    </row>
    <row r="5" spans="1:7" s="60" customFormat="1" ht="52.5" customHeight="1">
      <c r="A5" s="211" t="s">
        <v>329</v>
      </c>
      <c r="B5" s="211"/>
      <c r="C5" s="211"/>
      <c r="D5" s="211"/>
      <c r="E5" s="211"/>
      <c r="F5" s="211"/>
      <c r="G5" s="211"/>
    </row>
    <row r="6" spans="1:7" ht="16.5">
      <c r="A6" s="58"/>
      <c r="B6" s="66"/>
      <c r="C6" s="72"/>
      <c r="D6" s="58"/>
      <c r="E6" s="76"/>
      <c r="F6" s="76"/>
      <c r="G6" s="76"/>
    </row>
    <row r="7" spans="1:7" ht="16.5">
      <c r="A7" s="218" t="s">
        <v>417</v>
      </c>
      <c r="B7" s="215" t="s">
        <v>372</v>
      </c>
      <c r="C7" s="218" t="s">
        <v>373</v>
      </c>
      <c r="D7" s="218" t="s">
        <v>374</v>
      </c>
      <c r="E7" s="242" t="s">
        <v>442</v>
      </c>
      <c r="F7" s="243"/>
      <c r="G7" s="205"/>
    </row>
    <row r="8" spans="1:7" ht="16.5">
      <c r="A8" s="219"/>
      <c r="B8" s="216"/>
      <c r="C8" s="219"/>
      <c r="D8" s="219"/>
      <c r="E8" s="209" t="s">
        <v>348</v>
      </c>
      <c r="F8" s="242" t="s">
        <v>506</v>
      </c>
      <c r="G8" s="205"/>
    </row>
    <row r="9" spans="1:7" ht="16.5">
      <c r="A9" s="220"/>
      <c r="B9" s="217"/>
      <c r="C9" s="220"/>
      <c r="D9" s="220"/>
      <c r="E9" s="210"/>
      <c r="F9" s="78" t="s">
        <v>456</v>
      </c>
      <c r="G9" s="78" t="s">
        <v>505</v>
      </c>
    </row>
    <row r="10" spans="1:7" ht="16.5">
      <c r="A10" s="37">
        <v>1</v>
      </c>
      <c r="B10" s="67" t="s">
        <v>470</v>
      </c>
      <c r="C10" s="38">
        <v>3</v>
      </c>
      <c r="D10" s="37">
        <v>4</v>
      </c>
      <c r="E10" s="80">
        <v>5</v>
      </c>
      <c r="F10" s="80">
        <v>6</v>
      </c>
      <c r="G10" s="80">
        <v>7</v>
      </c>
    </row>
    <row r="11" spans="1:7" s="62" customFormat="1" ht="16.5">
      <c r="A11" s="61"/>
      <c r="B11" s="68"/>
      <c r="C11" s="73"/>
      <c r="D11" s="61" t="s">
        <v>323</v>
      </c>
      <c r="E11" s="79">
        <f>E12+E104+E119+E152+E181+E254+E277+E318+E336+E349</f>
        <v>623044.1</v>
      </c>
      <c r="F11" s="79">
        <f>F12+F104+F119+F152+F181+F254+F277+F318+F336+F349</f>
        <v>554267.8</v>
      </c>
      <c r="G11" s="79">
        <f>G12+G104+G119+G152+G181+G254+G277+G318+G336+G349</f>
        <v>537907.4</v>
      </c>
    </row>
    <row r="12" spans="1:7" s="62" customFormat="1" ht="16.5">
      <c r="A12" s="34" t="s">
        <v>437</v>
      </c>
      <c r="B12" s="34"/>
      <c r="C12" s="34"/>
      <c r="D12" s="35" t="s">
        <v>376</v>
      </c>
      <c r="E12" s="79">
        <f>E13+E18+E31+E41+E46+E53+E57</f>
        <v>65834.1</v>
      </c>
      <c r="F12" s="79">
        <f>F13+F18+F31+F41+F46+F53+F57</f>
        <v>58613.5</v>
      </c>
      <c r="G12" s="79">
        <f>G13+G18+G31+G41+G46+G53+G57</f>
        <v>57468.00000000001</v>
      </c>
    </row>
    <row r="13" spans="1:7" ht="33">
      <c r="A13" s="33" t="s">
        <v>424</v>
      </c>
      <c r="B13" s="33"/>
      <c r="C13" s="33"/>
      <c r="D13" s="31" t="s">
        <v>444</v>
      </c>
      <c r="E13" s="78">
        <f>E14</f>
        <v>1455.3</v>
      </c>
      <c r="F13" s="78">
        <f aca="true" t="shared" si="0" ref="F13:G16">F14</f>
        <v>1455.3</v>
      </c>
      <c r="G13" s="78">
        <f t="shared" si="0"/>
        <v>1455.3</v>
      </c>
    </row>
    <row r="14" spans="1:7" ht="49.5">
      <c r="A14" s="33" t="s">
        <v>424</v>
      </c>
      <c r="B14" s="69" t="s">
        <v>324</v>
      </c>
      <c r="C14" s="38"/>
      <c r="D14" s="31" t="s">
        <v>121</v>
      </c>
      <c r="E14" s="78">
        <f>E15</f>
        <v>1455.3</v>
      </c>
      <c r="F14" s="78">
        <f t="shared" si="0"/>
        <v>1455.3</v>
      </c>
      <c r="G14" s="78">
        <f t="shared" si="0"/>
        <v>1455.3</v>
      </c>
    </row>
    <row r="15" spans="1:7" ht="21" customHeight="1">
      <c r="A15" s="33" t="s">
        <v>424</v>
      </c>
      <c r="B15" s="69" t="s">
        <v>326</v>
      </c>
      <c r="C15" s="38"/>
      <c r="D15" s="31" t="s">
        <v>325</v>
      </c>
      <c r="E15" s="78">
        <f>E16</f>
        <v>1455.3</v>
      </c>
      <c r="F15" s="78">
        <f t="shared" si="0"/>
        <v>1455.3</v>
      </c>
      <c r="G15" s="78">
        <f t="shared" si="0"/>
        <v>1455.3</v>
      </c>
    </row>
    <row r="16" spans="1:7" ht="16.5">
      <c r="A16" s="33" t="s">
        <v>424</v>
      </c>
      <c r="B16" s="10" t="s">
        <v>65</v>
      </c>
      <c r="C16" s="10"/>
      <c r="D16" s="31" t="s">
        <v>399</v>
      </c>
      <c r="E16" s="78">
        <f>E17</f>
        <v>1455.3</v>
      </c>
      <c r="F16" s="78">
        <f t="shared" si="0"/>
        <v>1455.3</v>
      </c>
      <c r="G16" s="78">
        <f t="shared" si="0"/>
        <v>1455.3</v>
      </c>
    </row>
    <row r="17" spans="1:7" ht="66">
      <c r="A17" s="33" t="s">
        <v>424</v>
      </c>
      <c r="B17" s="10" t="s">
        <v>65</v>
      </c>
      <c r="C17" s="38">
        <v>100</v>
      </c>
      <c r="D17" s="27" t="s">
        <v>328</v>
      </c>
      <c r="E17" s="78">
        <f>9!F18</f>
        <v>1455.3</v>
      </c>
      <c r="F17" s="78">
        <f>9!G18</f>
        <v>1455.3</v>
      </c>
      <c r="G17" s="78">
        <f>9!H18</f>
        <v>1455.3</v>
      </c>
    </row>
    <row r="18" spans="1:7" ht="49.5">
      <c r="A18" s="89" t="s">
        <v>425</v>
      </c>
      <c r="B18" s="89"/>
      <c r="C18" s="38"/>
      <c r="D18" s="11" t="s">
        <v>400</v>
      </c>
      <c r="E18" s="78">
        <f aca="true" t="shared" si="1" ref="E18:G19">E19</f>
        <v>4327.1</v>
      </c>
      <c r="F18" s="78">
        <f t="shared" si="1"/>
        <v>4071.6</v>
      </c>
      <c r="G18" s="78">
        <f t="shared" si="1"/>
        <v>4004</v>
      </c>
    </row>
    <row r="19" spans="1:7" ht="16.5">
      <c r="A19" s="89" t="s">
        <v>425</v>
      </c>
      <c r="B19" s="5">
        <v>9900000</v>
      </c>
      <c r="C19" s="90"/>
      <c r="D19" s="32" t="s">
        <v>335</v>
      </c>
      <c r="E19" s="78">
        <f t="shared" si="1"/>
        <v>4327.1</v>
      </c>
      <c r="F19" s="78">
        <f t="shared" si="1"/>
        <v>4071.6</v>
      </c>
      <c r="G19" s="78">
        <f t="shared" si="1"/>
        <v>4004</v>
      </c>
    </row>
    <row r="20" spans="1:7" ht="49.5">
      <c r="A20" s="89" t="s">
        <v>425</v>
      </c>
      <c r="B20" s="5">
        <v>9990000</v>
      </c>
      <c r="C20" s="10" t="s">
        <v>455</v>
      </c>
      <c r="D20" s="32" t="s">
        <v>336</v>
      </c>
      <c r="E20" s="78">
        <f>E21+E23+E27</f>
        <v>4327.1</v>
      </c>
      <c r="F20" s="78">
        <f>F21+F23+F27</f>
        <v>4071.6</v>
      </c>
      <c r="G20" s="78">
        <f>G21+G23+G27</f>
        <v>4004</v>
      </c>
    </row>
    <row r="21" spans="1:7" ht="16.5">
      <c r="A21" s="89" t="s">
        <v>425</v>
      </c>
      <c r="B21" s="5">
        <v>9999410</v>
      </c>
      <c r="C21" s="10" t="s">
        <v>455</v>
      </c>
      <c r="D21" s="32" t="s">
        <v>337</v>
      </c>
      <c r="E21" s="78">
        <f>E22</f>
        <v>1198.9</v>
      </c>
      <c r="F21" s="78">
        <f>F22</f>
        <v>1198.9</v>
      </c>
      <c r="G21" s="78">
        <f>G22</f>
        <v>1198.9</v>
      </c>
    </row>
    <row r="22" spans="1:7" ht="66">
      <c r="A22" s="89" t="s">
        <v>425</v>
      </c>
      <c r="B22" s="55">
        <v>9999410</v>
      </c>
      <c r="C22" s="83" t="s">
        <v>458</v>
      </c>
      <c r="D22" s="91" t="s">
        <v>328</v>
      </c>
      <c r="E22" s="78">
        <f>9!F261</f>
        <v>1198.9</v>
      </c>
      <c r="F22" s="78">
        <f>9!G261</f>
        <v>1198.9</v>
      </c>
      <c r="G22" s="78">
        <f>9!H261</f>
        <v>1198.9</v>
      </c>
    </row>
    <row r="23" spans="1:7" ht="33">
      <c r="A23" s="89" t="s">
        <v>425</v>
      </c>
      <c r="B23" s="5">
        <v>9999420</v>
      </c>
      <c r="C23" s="10" t="s">
        <v>455</v>
      </c>
      <c r="D23" s="32" t="s">
        <v>338</v>
      </c>
      <c r="E23" s="78">
        <f>E24+E25+E26</f>
        <v>2669.5</v>
      </c>
      <c r="F23" s="78">
        <f>F24+F25+F26</f>
        <v>2414</v>
      </c>
      <c r="G23" s="78">
        <f>G24+G25+G26</f>
        <v>2346.4</v>
      </c>
    </row>
    <row r="24" spans="1:7" ht="66">
      <c r="A24" s="89" t="s">
        <v>425</v>
      </c>
      <c r="B24" s="5">
        <v>9999420</v>
      </c>
      <c r="C24" s="81" t="s">
        <v>458</v>
      </c>
      <c r="D24" s="11" t="s">
        <v>328</v>
      </c>
      <c r="E24" s="78">
        <f>9!F263</f>
        <v>1928.8</v>
      </c>
      <c r="F24" s="78">
        <f>9!G263</f>
        <v>1917.8</v>
      </c>
      <c r="G24" s="78">
        <f>9!H263</f>
        <v>1914.6</v>
      </c>
    </row>
    <row r="25" spans="1:7" ht="33">
      <c r="A25" s="89" t="s">
        <v>425</v>
      </c>
      <c r="B25" s="5">
        <v>9999420</v>
      </c>
      <c r="C25" s="81" t="s">
        <v>459</v>
      </c>
      <c r="D25" s="11" t="s">
        <v>460</v>
      </c>
      <c r="E25" s="78">
        <f>9!F264</f>
        <v>740.4</v>
      </c>
      <c r="F25" s="78">
        <f>9!G264</f>
        <v>495.9</v>
      </c>
      <c r="G25" s="78">
        <f>9!H264</f>
        <v>431.5</v>
      </c>
    </row>
    <row r="26" spans="1:7" ht="16.5">
      <c r="A26" s="89" t="s">
        <v>425</v>
      </c>
      <c r="B26" s="5">
        <v>9999420</v>
      </c>
      <c r="C26" s="83" t="s">
        <v>461</v>
      </c>
      <c r="D26" s="84" t="s">
        <v>462</v>
      </c>
      <c r="E26" s="78">
        <f>9!F265</f>
        <v>0.3</v>
      </c>
      <c r="F26" s="78">
        <f>9!G265</f>
        <v>0.3</v>
      </c>
      <c r="G26" s="78">
        <f>9!H265</f>
        <v>0.3</v>
      </c>
    </row>
    <row r="27" spans="1:7" ht="16.5">
      <c r="A27" s="89" t="s">
        <v>425</v>
      </c>
      <c r="B27" s="5">
        <v>9999430</v>
      </c>
      <c r="C27" s="92" t="s">
        <v>455</v>
      </c>
      <c r="D27" s="32" t="s">
        <v>339</v>
      </c>
      <c r="E27" s="78">
        <f>E28</f>
        <v>458.7</v>
      </c>
      <c r="F27" s="78">
        <f>F28</f>
        <v>458.7</v>
      </c>
      <c r="G27" s="78">
        <f>G28</f>
        <v>458.7</v>
      </c>
    </row>
    <row r="28" spans="1:7" ht="66">
      <c r="A28" s="89" t="s">
        <v>425</v>
      </c>
      <c r="B28" s="5">
        <v>9999430</v>
      </c>
      <c r="C28" s="83" t="s">
        <v>458</v>
      </c>
      <c r="D28" s="91" t="s">
        <v>328</v>
      </c>
      <c r="E28" s="78">
        <f>9!F267</f>
        <v>458.7</v>
      </c>
      <c r="F28" s="78">
        <f>9!G267</f>
        <v>458.7</v>
      </c>
      <c r="G28" s="78">
        <f>9!H267</f>
        <v>458.7</v>
      </c>
    </row>
    <row r="29" spans="1:7" ht="49.5">
      <c r="A29" s="33" t="s">
        <v>426</v>
      </c>
      <c r="B29" s="33"/>
      <c r="C29" s="33"/>
      <c r="D29" s="31" t="s">
        <v>401</v>
      </c>
      <c r="E29" s="78">
        <f aca="true" t="shared" si="2" ref="E29:G30">E30</f>
        <v>35886.9</v>
      </c>
      <c r="F29" s="78">
        <f t="shared" si="2"/>
        <v>34167.9</v>
      </c>
      <c r="G29" s="78">
        <f t="shared" si="2"/>
        <v>33714.700000000004</v>
      </c>
    </row>
    <row r="30" spans="1:7" ht="49.5">
      <c r="A30" s="33" t="s">
        <v>426</v>
      </c>
      <c r="B30" s="69" t="s">
        <v>324</v>
      </c>
      <c r="C30" s="38"/>
      <c r="D30" s="31" t="s">
        <v>121</v>
      </c>
      <c r="E30" s="78">
        <f t="shared" si="2"/>
        <v>35886.9</v>
      </c>
      <c r="F30" s="78">
        <f t="shared" si="2"/>
        <v>34167.9</v>
      </c>
      <c r="G30" s="78">
        <f t="shared" si="2"/>
        <v>33714.700000000004</v>
      </c>
    </row>
    <row r="31" spans="1:7" ht="18.75" customHeight="1">
      <c r="A31" s="33" t="s">
        <v>426</v>
      </c>
      <c r="B31" s="69" t="s">
        <v>326</v>
      </c>
      <c r="C31" s="38"/>
      <c r="D31" s="31" t="s">
        <v>325</v>
      </c>
      <c r="E31" s="78">
        <f>E32+E36+E38</f>
        <v>35886.9</v>
      </c>
      <c r="F31" s="78">
        <f>F32+F36+F38</f>
        <v>34167.9</v>
      </c>
      <c r="G31" s="78">
        <f>G32+G36+G38</f>
        <v>33714.700000000004</v>
      </c>
    </row>
    <row r="32" spans="1:7" ht="66">
      <c r="A32" s="33" t="s">
        <v>426</v>
      </c>
      <c r="B32" s="10" t="s">
        <v>66</v>
      </c>
      <c r="C32" s="10"/>
      <c r="D32" s="31" t="s">
        <v>466</v>
      </c>
      <c r="E32" s="78">
        <f>E33+E34+E35</f>
        <v>35162.6</v>
      </c>
      <c r="F32" s="78">
        <f>F33+F34+F35</f>
        <v>33443.6</v>
      </c>
      <c r="G32" s="78">
        <f>G33+G34+G35</f>
        <v>32990.4</v>
      </c>
    </row>
    <row r="33" spans="1:7" ht="66">
      <c r="A33" s="33" t="s">
        <v>426</v>
      </c>
      <c r="B33" s="10" t="s">
        <v>66</v>
      </c>
      <c r="C33" s="81" t="s">
        <v>458</v>
      </c>
      <c r="D33" s="11" t="s">
        <v>328</v>
      </c>
      <c r="E33" s="78">
        <f>9!F23</f>
        <v>30079.8</v>
      </c>
      <c r="F33" s="78">
        <f>9!G23</f>
        <v>30038.1</v>
      </c>
      <c r="G33" s="78">
        <f>9!H23</f>
        <v>30027.1</v>
      </c>
    </row>
    <row r="34" spans="1:7" ht="33">
      <c r="A34" s="33" t="s">
        <v>426</v>
      </c>
      <c r="B34" s="10" t="s">
        <v>66</v>
      </c>
      <c r="C34" s="81" t="s">
        <v>459</v>
      </c>
      <c r="D34" s="11" t="s">
        <v>460</v>
      </c>
      <c r="E34" s="78">
        <f>9!F24</f>
        <v>4838.3</v>
      </c>
      <c r="F34" s="78">
        <f>9!G24</f>
        <v>3241.6</v>
      </c>
      <c r="G34" s="78">
        <f>9!H24</f>
        <v>2820.8</v>
      </c>
    </row>
    <row r="35" spans="1:7" ht="16.5">
      <c r="A35" s="36" t="s">
        <v>426</v>
      </c>
      <c r="B35" s="82" t="s">
        <v>66</v>
      </c>
      <c r="C35" s="83" t="s">
        <v>461</v>
      </c>
      <c r="D35" s="84" t="s">
        <v>462</v>
      </c>
      <c r="E35" s="78">
        <f>9!F25</f>
        <v>244.5</v>
      </c>
      <c r="F35" s="78">
        <f>9!G25</f>
        <v>163.9</v>
      </c>
      <c r="G35" s="78">
        <f>9!H25</f>
        <v>142.5</v>
      </c>
    </row>
    <row r="36" spans="1:7" ht="49.5">
      <c r="A36" s="33" t="s">
        <v>426</v>
      </c>
      <c r="B36" s="10" t="s">
        <v>330</v>
      </c>
      <c r="C36" s="10"/>
      <c r="D36" s="11" t="s">
        <v>467</v>
      </c>
      <c r="E36" s="78">
        <f>E37</f>
        <v>100.9</v>
      </c>
      <c r="F36" s="78">
        <f>F37</f>
        <v>100.9</v>
      </c>
      <c r="G36" s="78">
        <f>G37</f>
        <v>100.9</v>
      </c>
    </row>
    <row r="37" spans="1:7" ht="66">
      <c r="A37" s="33" t="s">
        <v>426</v>
      </c>
      <c r="B37" s="10" t="s">
        <v>330</v>
      </c>
      <c r="C37" s="85" t="s">
        <v>458</v>
      </c>
      <c r="D37" s="11" t="s">
        <v>328</v>
      </c>
      <c r="E37" s="78">
        <f>9!F27</f>
        <v>100.9</v>
      </c>
      <c r="F37" s="78">
        <f>9!G27</f>
        <v>100.9</v>
      </c>
      <c r="G37" s="78">
        <f>9!H27</f>
        <v>100.9</v>
      </c>
    </row>
    <row r="38" spans="1:7" ht="49.5">
      <c r="A38" s="33" t="s">
        <v>426</v>
      </c>
      <c r="B38" s="10" t="s">
        <v>331</v>
      </c>
      <c r="C38" s="10"/>
      <c r="D38" s="86" t="s">
        <v>332</v>
      </c>
      <c r="E38" s="78">
        <f>E39+E40</f>
        <v>623.4</v>
      </c>
      <c r="F38" s="78">
        <f>F39+F40</f>
        <v>623.4</v>
      </c>
      <c r="G38" s="78">
        <f>G39+G40</f>
        <v>623.4</v>
      </c>
    </row>
    <row r="39" spans="1:7" ht="66">
      <c r="A39" s="33" t="s">
        <v>426</v>
      </c>
      <c r="B39" s="10" t="s">
        <v>331</v>
      </c>
      <c r="C39" s="85" t="s">
        <v>458</v>
      </c>
      <c r="D39" s="11" t="s">
        <v>328</v>
      </c>
      <c r="E39" s="78">
        <f>9!F29</f>
        <v>544.9</v>
      </c>
      <c r="F39" s="78">
        <f>9!G29</f>
        <v>544.9</v>
      </c>
      <c r="G39" s="78">
        <f>9!H29</f>
        <v>544.9</v>
      </c>
    </row>
    <row r="40" spans="1:7" ht="33">
      <c r="A40" s="33" t="s">
        <v>426</v>
      </c>
      <c r="B40" s="10" t="s">
        <v>331</v>
      </c>
      <c r="C40" s="85" t="s">
        <v>459</v>
      </c>
      <c r="D40" s="11" t="s">
        <v>460</v>
      </c>
      <c r="E40" s="78">
        <f>9!F30</f>
        <v>78.5</v>
      </c>
      <c r="F40" s="78">
        <f>9!G30</f>
        <v>78.5</v>
      </c>
      <c r="G40" s="78">
        <f>9!H30</f>
        <v>78.5</v>
      </c>
    </row>
    <row r="41" spans="1:7" ht="16.5">
      <c r="A41" s="33" t="s">
        <v>320</v>
      </c>
      <c r="B41" s="10"/>
      <c r="C41" s="85"/>
      <c r="D41" s="11" t="s">
        <v>321</v>
      </c>
      <c r="E41" s="78">
        <f>E42</f>
        <v>0</v>
      </c>
      <c r="F41" s="78">
        <f aca="true" t="shared" si="3" ref="F41:G44">F42</f>
        <v>0</v>
      </c>
      <c r="G41" s="78">
        <f t="shared" si="3"/>
        <v>56</v>
      </c>
    </row>
    <row r="42" spans="1:7" ht="49.5">
      <c r="A42" s="33" t="s">
        <v>320</v>
      </c>
      <c r="B42" s="69" t="s">
        <v>324</v>
      </c>
      <c r="C42" s="85"/>
      <c r="D42" s="31" t="s">
        <v>121</v>
      </c>
      <c r="E42" s="78">
        <f>E43</f>
        <v>0</v>
      </c>
      <c r="F42" s="78">
        <f t="shared" si="3"/>
        <v>0</v>
      </c>
      <c r="G42" s="78">
        <f t="shared" si="3"/>
        <v>56</v>
      </c>
    </row>
    <row r="43" spans="1:7" ht="49.5">
      <c r="A43" s="33" t="s">
        <v>320</v>
      </c>
      <c r="B43" s="69" t="s">
        <v>341</v>
      </c>
      <c r="C43" s="85"/>
      <c r="D43" s="11" t="s">
        <v>340</v>
      </c>
      <c r="E43" s="78">
        <f>E44</f>
        <v>0</v>
      </c>
      <c r="F43" s="78">
        <f t="shared" si="3"/>
        <v>0</v>
      </c>
      <c r="G43" s="78">
        <f t="shared" si="3"/>
        <v>56</v>
      </c>
    </row>
    <row r="44" spans="1:7" ht="49.5">
      <c r="A44" s="33" t="s">
        <v>320</v>
      </c>
      <c r="B44" s="10" t="s">
        <v>342</v>
      </c>
      <c r="C44" s="10"/>
      <c r="D44" s="86" t="s">
        <v>343</v>
      </c>
      <c r="E44" s="78">
        <f>E45</f>
        <v>0</v>
      </c>
      <c r="F44" s="78">
        <f t="shared" si="3"/>
        <v>0</v>
      </c>
      <c r="G44" s="78">
        <f t="shared" si="3"/>
        <v>56</v>
      </c>
    </row>
    <row r="45" spans="1:7" ht="33">
      <c r="A45" s="33" t="s">
        <v>320</v>
      </c>
      <c r="B45" s="10" t="s">
        <v>342</v>
      </c>
      <c r="C45" s="85" t="s">
        <v>459</v>
      </c>
      <c r="D45" s="11" t="s">
        <v>460</v>
      </c>
      <c r="E45" s="78">
        <f>9!F35</f>
        <v>0</v>
      </c>
      <c r="F45" s="78">
        <f>9!G35</f>
        <v>0</v>
      </c>
      <c r="G45" s="78">
        <f>9!H35</f>
        <v>56</v>
      </c>
    </row>
    <row r="46" spans="1:7" ht="33">
      <c r="A46" s="33" t="s">
        <v>427</v>
      </c>
      <c r="B46" s="33"/>
      <c r="C46" s="33"/>
      <c r="D46" s="11" t="s">
        <v>356</v>
      </c>
      <c r="E46" s="78">
        <f>E47</f>
        <v>9669.400000000001</v>
      </c>
      <c r="F46" s="78">
        <f aca="true" t="shared" si="4" ref="F46:G48">F47</f>
        <v>9544.400000000001</v>
      </c>
      <c r="G46" s="78">
        <f t="shared" si="4"/>
        <v>9200.4</v>
      </c>
    </row>
    <row r="47" spans="1:7" ht="49.5">
      <c r="A47" s="33" t="s">
        <v>427</v>
      </c>
      <c r="B47" s="10" t="s">
        <v>345</v>
      </c>
      <c r="C47" s="85"/>
      <c r="D47" s="11" t="s">
        <v>344</v>
      </c>
      <c r="E47" s="78">
        <f>E48</f>
        <v>9669.400000000001</v>
      </c>
      <c r="F47" s="78">
        <f t="shared" si="4"/>
        <v>9544.400000000001</v>
      </c>
      <c r="G47" s="78">
        <f t="shared" si="4"/>
        <v>9200.4</v>
      </c>
    </row>
    <row r="48" spans="1:7" ht="18" customHeight="1">
      <c r="A48" s="33" t="s">
        <v>427</v>
      </c>
      <c r="B48" s="69" t="s">
        <v>346</v>
      </c>
      <c r="C48" s="38"/>
      <c r="D48" s="31" t="s">
        <v>325</v>
      </c>
      <c r="E48" s="78">
        <f>E49</f>
        <v>9669.400000000001</v>
      </c>
      <c r="F48" s="78">
        <f t="shared" si="4"/>
        <v>9544.400000000001</v>
      </c>
      <c r="G48" s="78">
        <f t="shared" si="4"/>
        <v>9200.4</v>
      </c>
    </row>
    <row r="49" spans="1:7" ht="66">
      <c r="A49" s="33" t="s">
        <v>427</v>
      </c>
      <c r="B49" s="10" t="s">
        <v>111</v>
      </c>
      <c r="C49" s="10"/>
      <c r="D49" s="31" t="s">
        <v>466</v>
      </c>
      <c r="E49" s="78">
        <f>E50+E51+E52</f>
        <v>9669.400000000001</v>
      </c>
      <c r="F49" s="78">
        <f>F50+F51+F52</f>
        <v>9544.400000000001</v>
      </c>
      <c r="G49" s="78">
        <f>G50+G51+G52</f>
        <v>9200.4</v>
      </c>
    </row>
    <row r="50" spans="1:7" ht="66">
      <c r="A50" s="33" t="s">
        <v>427</v>
      </c>
      <c r="B50" s="10" t="s">
        <v>111</v>
      </c>
      <c r="C50" s="81" t="s">
        <v>458</v>
      </c>
      <c r="D50" s="11" t="s">
        <v>328</v>
      </c>
      <c r="E50" s="78">
        <f>9!F202</f>
        <v>8106.6</v>
      </c>
      <c r="F50" s="78">
        <f>9!G202</f>
        <v>8092.1</v>
      </c>
      <c r="G50" s="78">
        <f>9!H202</f>
        <v>8096.4</v>
      </c>
    </row>
    <row r="51" spans="1:7" ht="33">
      <c r="A51" s="36" t="s">
        <v>427</v>
      </c>
      <c r="B51" s="82" t="s">
        <v>111</v>
      </c>
      <c r="C51" s="83" t="s">
        <v>459</v>
      </c>
      <c r="D51" s="91" t="s">
        <v>460</v>
      </c>
      <c r="E51" s="78">
        <f>9!F203</f>
        <v>1352.2</v>
      </c>
      <c r="F51" s="78">
        <f>9!G203</f>
        <v>1311.1</v>
      </c>
      <c r="G51" s="78">
        <f>9!H203</f>
        <v>981.3</v>
      </c>
    </row>
    <row r="52" spans="1:7" ht="16.5">
      <c r="A52" s="33" t="s">
        <v>427</v>
      </c>
      <c r="B52" s="82" t="s">
        <v>111</v>
      </c>
      <c r="C52" s="85" t="s">
        <v>461</v>
      </c>
      <c r="D52" s="97" t="s">
        <v>462</v>
      </c>
      <c r="E52" s="78">
        <f>9!F204</f>
        <v>210.6</v>
      </c>
      <c r="F52" s="78">
        <f>9!G204</f>
        <v>141.2</v>
      </c>
      <c r="G52" s="78">
        <f>9!H204</f>
        <v>122.7</v>
      </c>
    </row>
    <row r="53" spans="1:7" ht="16.5">
      <c r="A53" s="33" t="s">
        <v>428</v>
      </c>
      <c r="B53" s="34"/>
      <c r="C53" s="34"/>
      <c r="D53" s="11" t="s">
        <v>358</v>
      </c>
      <c r="E53" s="78">
        <f>E54</f>
        <v>2000</v>
      </c>
      <c r="F53" s="78">
        <f aca="true" t="shared" si="5" ref="F53:G55">F54</f>
        <v>1000</v>
      </c>
      <c r="G53" s="78">
        <f t="shared" si="5"/>
        <v>1000</v>
      </c>
    </row>
    <row r="54" spans="1:7" ht="16.5">
      <c r="A54" s="33" t="s">
        <v>428</v>
      </c>
      <c r="B54" s="5">
        <v>9900000</v>
      </c>
      <c r="C54" s="90"/>
      <c r="D54" s="32" t="s">
        <v>335</v>
      </c>
      <c r="E54" s="78">
        <f>E55</f>
        <v>2000</v>
      </c>
      <c r="F54" s="78">
        <f t="shared" si="5"/>
        <v>1000</v>
      </c>
      <c r="G54" s="78">
        <f t="shared" si="5"/>
        <v>1000</v>
      </c>
    </row>
    <row r="55" spans="1:7" ht="33">
      <c r="A55" s="33" t="s">
        <v>428</v>
      </c>
      <c r="B55" s="5">
        <v>9922000</v>
      </c>
      <c r="C55" s="10" t="s">
        <v>455</v>
      </c>
      <c r="D55" s="32" t="s">
        <v>561</v>
      </c>
      <c r="E55" s="78">
        <f>E56</f>
        <v>2000</v>
      </c>
      <c r="F55" s="78">
        <f t="shared" si="5"/>
        <v>1000</v>
      </c>
      <c r="G55" s="78">
        <f t="shared" si="5"/>
        <v>1000</v>
      </c>
    </row>
    <row r="56" spans="1:7" ht="16.5">
      <c r="A56" s="33" t="s">
        <v>428</v>
      </c>
      <c r="B56" s="5">
        <v>9922000</v>
      </c>
      <c r="C56" s="10" t="s">
        <v>461</v>
      </c>
      <c r="D56" s="32" t="s">
        <v>462</v>
      </c>
      <c r="E56" s="78">
        <f>9!F208</f>
        <v>2000</v>
      </c>
      <c r="F56" s="78">
        <f>9!G208</f>
        <v>1000</v>
      </c>
      <c r="G56" s="78">
        <f>9!H208</f>
        <v>1000</v>
      </c>
    </row>
    <row r="57" spans="1:7" ht="16.5">
      <c r="A57" s="33" t="s">
        <v>445</v>
      </c>
      <c r="B57" s="34"/>
      <c r="C57" s="34"/>
      <c r="D57" s="11" t="s">
        <v>402</v>
      </c>
      <c r="E57" s="78">
        <f>E58+E82+E94</f>
        <v>12495.4</v>
      </c>
      <c r="F57" s="78">
        <f>F58+F82+F94</f>
        <v>8374.3</v>
      </c>
      <c r="G57" s="78">
        <f>G58+G82+G94</f>
        <v>8037.6</v>
      </c>
    </row>
    <row r="58" spans="1:7" ht="49.5">
      <c r="A58" s="33" t="s">
        <v>445</v>
      </c>
      <c r="B58" s="69" t="s">
        <v>324</v>
      </c>
      <c r="C58" s="125"/>
      <c r="D58" s="31" t="s">
        <v>121</v>
      </c>
      <c r="E58" s="78">
        <f>E59+E64+E69+E72+E76</f>
        <v>1757.9999999999998</v>
      </c>
      <c r="F58" s="78">
        <f>F59+F64+F69+F72+F76</f>
        <v>687.2</v>
      </c>
      <c r="G58" s="78">
        <f>G59+G64+G69+G72+G76</f>
        <v>636.3</v>
      </c>
    </row>
    <row r="59" spans="1:7" ht="49.5">
      <c r="A59" s="33" t="s">
        <v>445</v>
      </c>
      <c r="B59" s="69" t="s">
        <v>341</v>
      </c>
      <c r="C59" s="125"/>
      <c r="D59" s="11" t="s">
        <v>340</v>
      </c>
      <c r="E59" s="78">
        <f>E60+E62</f>
        <v>1149.6</v>
      </c>
      <c r="F59" s="78">
        <f>F60+F62</f>
        <v>180.6</v>
      </c>
      <c r="G59" s="78">
        <f>G60+G62</f>
        <v>157</v>
      </c>
    </row>
    <row r="60" spans="1:7" ht="33">
      <c r="A60" s="33" t="s">
        <v>445</v>
      </c>
      <c r="B60" s="69" t="s">
        <v>672</v>
      </c>
      <c r="C60" s="125"/>
      <c r="D60" s="11" t="s">
        <v>673</v>
      </c>
      <c r="E60" s="78">
        <f>E61</f>
        <v>269.6</v>
      </c>
      <c r="F60" s="78">
        <f>F61</f>
        <v>180.6</v>
      </c>
      <c r="G60" s="78">
        <f>G61</f>
        <v>157</v>
      </c>
    </row>
    <row r="61" spans="1:7" ht="33">
      <c r="A61" s="33" t="s">
        <v>445</v>
      </c>
      <c r="B61" s="69" t="s">
        <v>672</v>
      </c>
      <c r="C61" s="125" t="s">
        <v>459</v>
      </c>
      <c r="D61" s="11" t="s">
        <v>460</v>
      </c>
      <c r="E61" s="78">
        <f>9!F40</f>
        <v>269.6</v>
      </c>
      <c r="F61" s="78">
        <f>9!G40</f>
        <v>180.6</v>
      </c>
      <c r="G61" s="78">
        <f>9!H40</f>
        <v>157</v>
      </c>
    </row>
    <row r="62" spans="1:7" ht="33">
      <c r="A62" s="33" t="s">
        <v>445</v>
      </c>
      <c r="B62" s="69" t="s">
        <v>674</v>
      </c>
      <c r="C62" s="125"/>
      <c r="D62" s="11" t="s">
        <v>675</v>
      </c>
      <c r="E62" s="78">
        <f>E63</f>
        <v>880</v>
      </c>
      <c r="F62" s="78">
        <f>F63</f>
        <v>0</v>
      </c>
      <c r="G62" s="78">
        <f>G63</f>
        <v>0</v>
      </c>
    </row>
    <row r="63" spans="1:7" ht="33">
      <c r="A63" s="33" t="s">
        <v>445</v>
      </c>
      <c r="B63" s="69" t="s">
        <v>674</v>
      </c>
      <c r="C63" s="125" t="s">
        <v>459</v>
      </c>
      <c r="D63" s="11" t="s">
        <v>460</v>
      </c>
      <c r="E63" s="78">
        <f>9!F41</f>
        <v>880</v>
      </c>
      <c r="F63" s="78">
        <f>9!G41</f>
        <v>0</v>
      </c>
      <c r="G63" s="78">
        <f>9!H41</f>
        <v>0</v>
      </c>
    </row>
    <row r="64" spans="1:7" ht="82.5">
      <c r="A64" s="33" t="s">
        <v>445</v>
      </c>
      <c r="B64" s="69" t="s">
        <v>676</v>
      </c>
      <c r="C64" s="125"/>
      <c r="D64" s="11" t="s">
        <v>677</v>
      </c>
      <c r="E64" s="78">
        <f>E65+E67</f>
        <v>75</v>
      </c>
      <c r="F64" s="78">
        <f>F65+F67</f>
        <v>50.3</v>
      </c>
      <c r="G64" s="78">
        <f>G65+G67</f>
        <v>44</v>
      </c>
    </row>
    <row r="65" spans="1:7" ht="39.75" customHeight="1">
      <c r="A65" s="33" t="s">
        <v>445</v>
      </c>
      <c r="B65" s="69" t="s">
        <v>679</v>
      </c>
      <c r="C65" s="125"/>
      <c r="D65" s="11" t="s">
        <v>678</v>
      </c>
      <c r="E65" s="78">
        <f>E66</f>
        <v>50</v>
      </c>
      <c r="F65" s="78">
        <f>F66</f>
        <v>33.5</v>
      </c>
      <c r="G65" s="78">
        <f>G66</f>
        <v>29</v>
      </c>
    </row>
    <row r="66" spans="1:7" ht="33">
      <c r="A66" s="33" t="s">
        <v>445</v>
      </c>
      <c r="B66" s="69" t="s">
        <v>679</v>
      </c>
      <c r="C66" s="125" t="s">
        <v>459</v>
      </c>
      <c r="D66" s="11" t="s">
        <v>460</v>
      </c>
      <c r="E66" s="78">
        <f>9!F45</f>
        <v>50</v>
      </c>
      <c r="F66" s="78">
        <f>9!G45</f>
        <v>33.5</v>
      </c>
      <c r="G66" s="78">
        <f>9!H45</f>
        <v>29</v>
      </c>
    </row>
    <row r="67" spans="1:7" ht="49.5">
      <c r="A67" s="33" t="s">
        <v>445</v>
      </c>
      <c r="B67" s="69" t="s">
        <v>681</v>
      </c>
      <c r="C67" s="125"/>
      <c r="D67" s="11" t="s">
        <v>680</v>
      </c>
      <c r="E67" s="78">
        <f>E68</f>
        <v>25</v>
      </c>
      <c r="F67" s="78">
        <f>F68</f>
        <v>16.8</v>
      </c>
      <c r="G67" s="78">
        <f>G68</f>
        <v>15</v>
      </c>
    </row>
    <row r="68" spans="1:7" ht="33">
      <c r="A68" s="33" t="s">
        <v>445</v>
      </c>
      <c r="B68" s="69" t="s">
        <v>681</v>
      </c>
      <c r="C68" s="125" t="s">
        <v>459</v>
      </c>
      <c r="D68" s="11" t="s">
        <v>460</v>
      </c>
      <c r="E68" s="78">
        <f>9!F47</f>
        <v>25</v>
      </c>
      <c r="F68" s="78">
        <f>9!G47</f>
        <v>16.8</v>
      </c>
      <c r="G68" s="78">
        <f>9!H47</f>
        <v>15</v>
      </c>
    </row>
    <row r="69" spans="1:7" ht="33">
      <c r="A69" s="33" t="s">
        <v>445</v>
      </c>
      <c r="B69" s="69" t="s">
        <v>682</v>
      </c>
      <c r="C69" s="125"/>
      <c r="D69" s="11" t="s">
        <v>683</v>
      </c>
      <c r="E69" s="78">
        <f aca="true" t="shared" si="6" ref="E69:G70">E70</f>
        <v>180</v>
      </c>
      <c r="F69" s="78">
        <f t="shared" si="6"/>
        <v>121</v>
      </c>
      <c r="G69" s="78">
        <f t="shared" si="6"/>
        <v>105</v>
      </c>
    </row>
    <row r="70" spans="1:7" ht="33">
      <c r="A70" s="33" t="s">
        <v>445</v>
      </c>
      <c r="B70" s="69" t="s">
        <v>684</v>
      </c>
      <c r="C70" s="125"/>
      <c r="D70" s="11" t="s">
        <v>685</v>
      </c>
      <c r="E70" s="78">
        <f t="shared" si="6"/>
        <v>180</v>
      </c>
      <c r="F70" s="78">
        <f t="shared" si="6"/>
        <v>121</v>
      </c>
      <c r="G70" s="78">
        <f t="shared" si="6"/>
        <v>105</v>
      </c>
    </row>
    <row r="71" spans="1:7" ht="33">
      <c r="A71" s="33" t="s">
        <v>445</v>
      </c>
      <c r="B71" s="69" t="s">
        <v>684</v>
      </c>
      <c r="C71" s="125" t="s">
        <v>459</v>
      </c>
      <c r="D71" s="11" t="s">
        <v>460</v>
      </c>
      <c r="E71" s="78">
        <f>9!F50</f>
        <v>180</v>
      </c>
      <c r="F71" s="78">
        <f>9!G50</f>
        <v>121</v>
      </c>
      <c r="G71" s="78">
        <f>9!H50</f>
        <v>105</v>
      </c>
    </row>
    <row r="72" spans="1:7" ht="49.5">
      <c r="A72" s="33" t="s">
        <v>445</v>
      </c>
      <c r="B72" s="69" t="s">
        <v>662</v>
      </c>
      <c r="C72" s="125"/>
      <c r="D72" s="11" t="s">
        <v>663</v>
      </c>
      <c r="E72" s="78">
        <f>E73</f>
        <v>55.1</v>
      </c>
      <c r="F72" s="78">
        <f>F73</f>
        <v>37</v>
      </c>
      <c r="G72" s="78">
        <f>G73</f>
        <v>32</v>
      </c>
    </row>
    <row r="73" spans="1:7" ht="33">
      <c r="A73" s="33" t="s">
        <v>445</v>
      </c>
      <c r="B73" s="69" t="s">
        <v>671</v>
      </c>
      <c r="C73" s="125"/>
      <c r="D73" s="11" t="s">
        <v>670</v>
      </c>
      <c r="E73" s="78">
        <f>E75+E74</f>
        <v>55.1</v>
      </c>
      <c r="F73" s="78">
        <f>F75+F74</f>
        <v>37</v>
      </c>
      <c r="G73" s="78">
        <f>G75+G74</f>
        <v>32</v>
      </c>
    </row>
    <row r="74" spans="1:7" ht="33">
      <c r="A74" s="33" t="s">
        <v>445</v>
      </c>
      <c r="B74" s="69" t="s">
        <v>671</v>
      </c>
      <c r="C74" s="125" t="s">
        <v>459</v>
      </c>
      <c r="D74" s="11" t="s">
        <v>460</v>
      </c>
      <c r="E74" s="78">
        <f>9!F53</f>
        <v>42</v>
      </c>
      <c r="F74" s="78">
        <f>9!G53</f>
        <v>22</v>
      </c>
      <c r="G74" s="78">
        <f>9!H53</f>
        <v>17</v>
      </c>
    </row>
    <row r="75" spans="1:7" ht="21" customHeight="1">
      <c r="A75" s="33" t="s">
        <v>445</v>
      </c>
      <c r="B75" s="69" t="s">
        <v>671</v>
      </c>
      <c r="C75" s="17" t="s">
        <v>464</v>
      </c>
      <c r="D75" s="11" t="s">
        <v>465</v>
      </c>
      <c r="E75" s="78">
        <f>9!F54</f>
        <v>13.100000000000001</v>
      </c>
      <c r="F75" s="78">
        <f>9!G54</f>
        <v>15</v>
      </c>
      <c r="G75" s="78">
        <f>9!H54</f>
        <v>15</v>
      </c>
    </row>
    <row r="76" spans="1:7" ht="21" customHeight="1">
      <c r="A76" s="33" t="s">
        <v>445</v>
      </c>
      <c r="B76" s="69" t="s">
        <v>326</v>
      </c>
      <c r="C76" s="125"/>
      <c r="D76" s="11" t="s">
        <v>325</v>
      </c>
      <c r="E76" s="78">
        <f>E77+E79</f>
        <v>298.3</v>
      </c>
      <c r="F76" s="78">
        <f>F77+F79</f>
        <v>298.3</v>
      </c>
      <c r="G76" s="78">
        <f>G77+G79</f>
        <v>298.3</v>
      </c>
    </row>
    <row r="77" spans="1:7" ht="49.5">
      <c r="A77" s="33" t="s">
        <v>445</v>
      </c>
      <c r="B77" s="69" t="s">
        <v>330</v>
      </c>
      <c r="C77" s="125"/>
      <c r="D77" s="11" t="s">
        <v>467</v>
      </c>
      <c r="E77" s="78">
        <f>E78</f>
        <v>45</v>
      </c>
      <c r="F77" s="78">
        <f>F78</f>
        <v>45</v>
      </c>
      <c r="G77" s="78">
        <f>G78</f>
        <v>45</v>
      </c>
    </row>
    <row r="78" spans="1:7" ht="66">
      <c r="A78" s="33" t="s">
        <v>445</v>
      </c>
      <c r="B78" s="69" t="s">
        <v>330</v>
      </c>
      <c r="C78" s="125" t="s">
        <v>458</v>
      </c>
      <c r="D78" s="11" t="s">
        <v>328</v>
      </c>
      <c r="E78" s="78">
        <f>9!F57</f>
        <v>45</v>
      </c>
      <c r="F78" s="78">
        <f>9!G57</f>
        <v>45</v>
      </c>
      <c r="G78" s="78">
        <f>9!H57</f>
        <v>45</v>
      </c>
    </row>
    <row r="79" spans="1:7" ht="66">
      <c r="A79" s="33" t="s">
        <v>445</v>
      </c>
      <c r="B79" s="69" t="s">
        <v>55</v>
      </c>
      <c r="C79" s="125"/>
      <c r="D79" s="11" t="s">
        <v>56</v>
      </c>
      <c r="E79" s="78">
        <f>E80+E81</f>
        <v>253.3</v>
      </c>
      <c r="F79" s="78">
        <f>F80+F81</f>
        <v>253.3</v>
      </c>
      <c r="G79" s="78">
        <f>G80+G81</f>
        <v>253.3</v>
      </c>
    </row>
    <row r="80" spans="1:7" ht="66">
      <c r="A80" s="33" t="s">
        <v>445</v>
      </c>
      <c r="B80" s="69" t="s">
        <v>55</v>
      </c>
      <c r="C80" s="125" t="s">
        <v>458</v>
      </c>
      <c r="D80" s="11" t="s">
        <v>328</v>
      </c>
      <c r="E80" s="78">
        <f>9!F59</f>
        <v>242.9</v>
      </c>
      <c r="F80" s="78">
        <f>9!G59</f>
        <v>242.9</v>
      </c>
      <c r="G80" s="78">
        <f>9!H59</f>
        <v>242.9</v>
      </c>
    </row>
    <row r="81" spans="1:7" ht="33">
      <c r="A81" s="33" t="s">
        <v>445</v>
      </c>
      <c r="B81" s="69" t="s">
        <v>55</v>
      </c>
      <c r="C81" s="125" t="s">
        <v>459</v>
      </c>
      <c r="D81" s="11" t="s">
        <v>460</v>
      </c>
      <c r="E81" s="78">
        <f>9!F60</f>
        <v>10.4</v>
      </c>
      <c r="F81" s="78">
        <f>9!G60</f>
        <v>10.4</v>
      </c>
      <c r="G81" s="78">
        <f>9!H60</f>
        <v>10.4</v>
      </c>
    </row>
    <row r="82" spans="1:7" ht="49.5">
      <c r="A82" s="33" t="s">
        <v>445</v>
      </c>
      <c r="B82" s="33" t="s">
        <v>605</v>
      </c>
      <c r="C82" s="33"/>
      <c r="D82" s="31" t="s">
        <v>606</v>
      </c>
      <c r="E82" s="78">
        <f>E83</f>
        <v>8798.3</v>
      </c>
      <c r="F82" s="78">
        <f>F83</f>
        <v>7128</v>
      </c>
      <c r="G82" s="78">
        <f>G83</f>
        <v>6842.2</v>
      </c>
    </row>
    <row r="83" spans="1:7" ht="33.75" customHeight="1">
      <c r="A83" s="33" t="s">
        <v>445</v>
      </c>
      <c r="B83" s="33" t="s">
        <v>607</v>
      </c>
      <c r="C83" s="33"/>
      <c r="D83" s="31" t="s">
        <v>608</v>
      </c>
      <c r="E83" s="78">
        <f>E84+E86+E88+E90</f>
        <v>8798.3</v>
      </c>
      <c r="F83" s="78">
        <f>F84+F86+F88+F90</f>
        <v>7128</v>
      </c>
      <c r="G83" s="78">
        <f>G84+G86+G88+G90</f>
        <v>6842.2</v>
      </c>
    </row>
    <row r="84" spans="1:7" ht="33">
      <c r="A84" s="33" t="s">
        <v>445</v>
      </c>
      <c r="B84" s="33" t="s">
        <v>609</v>
      </c>
      <c r="C84" s="33"/>
      <c r="D84" s="31" t="s">
        <v>610</v>
      </c>
      <c r="E84" s="78">
        <f>E85</f>
        <v>2861.8</v>
      </c>
      <c r="F84" s="78">
        <f>F85</f>
        <v>1898</v>
      </c>
      <c r="G84" s="78">
        <f>G85</f>
        <v>1652</v>
      </c>
    </row>
    <row r="85" spans="1:7" ht="33">
      <c r="A85" s="33" t="s">
        <v>445</v>
      </c>
      <c r="B85" s="33" t="s">
        <v>609</v>
      </c>
      <c r="C85" s="125" t="s">
        <v>459</v>
      </c>
      <c r="D85" s="11" t="s">
        <v>460</v>
      </c>
      <c r="E85" s="78">
        <f>9!F232</f>
        <v>2861.8</v>
      </c>
      <c r="F85" s="78">
        <f>9!G232</f>
        <v>1898</v>
      </c>
      <c r="G85" s="78">
        <f>9!H232</f>
        <v>1652</v>
      </c>
    </row>
    <row r="86" spans="1:7" ht="33">
      <c r="A86" s="33" t="s">
        <v>445</v>
      </c>
      <c r="B86" s="33" t="s">
        <v>611</v>
      </c>
      <c r="C86" s="33"/>
      <c r="D86" s="31" t="s">
        <v>612</v>
      </c>
      <c r="E86" s="78">
        <f>E87</f>
        <v>208</v>
      </c>
      <c r="F86" s="78">
        <f>F87</f>
        <v>140</v>
      </c>
      <c r="G86" s="78">
        <f>G87</f>
        <v>121</v>
      </c>
    </row>
    <row r="87" spans="1:7" ht="33">
      <c r="A87" s="33" t="s">
        <v>445</v>
      </c>
      <c r="B87" s="33" t="s">
        <v>611</v>
      </c>
      <c r="C87" s="125" t="s">
        <v>459</v>
      </c>
      <c r="D87" s="11" t="s">
        <v>460</v>
      </c>
      <c r="E87" s="78">
        <f>9!F234</f>
        <v>208</v>
      </c>
      <c r="F87" s="78">
        <f>9!G234</f>
        <v>140</v>
      </c>
      <c r="G87" s="78">
        <f>9!H234</f>
        <v>121</v>
      </c>
    </row>
    <row r="88" spans="1:7" ht="16.5">
      <c r="A88" s="33" t="s">
        <v>445</v>
      </c>
      <c r="B88" s="10" t="s">
        <v>614</v>
      </c>
      <c r="C88" s="10"/>
      <c r="D88" s="86" t="s">
        <v>613</v>
      </c>
      <c r="E88" s="78">
        <f>E89</f>
        <v>561</v>
      </c>
      <c r="F88" s="78">
        <f>F89</f>
        <v>0</v>
      </c>
      <c r="G88" s="78">
        <f>G89</f>
        <v>0</v>
      </c>
    </row>
    <row r="89" spans="1:7" ht="16.5">
      <c r="A89" s="33" t="s">
        <v>445</v>
      </c>
      <c r="B89" s="10" t="s">
        <v>614</v>
      </c>
      <c r="C89" s="10" t="s">
        <v>461</v>
      </c>
      <c r="D89" s="32" t="s">
        <v>462</v>
      </c>
      <c r="E89" s="78">
        <f>9!F236</f>
        <v>561</v>
      </c>
      <c r="F89" s="78">
        <f>9!G236</f>
        <v>0</v>
      </c>
      <c r="G89" s="78">
        <f>9!H236</f>
        <v>0</v>
      </c>
    </row>
    <row r="90" spans="1:7" ht="16.5">
      <c r="A90" s="33" t="s">
        <v>445</v>
      </c>
      <c r="B90" s="10" t="s">
        <v>615</v>
      </c>
      <c r="C90" s="10"/>
      <c r="D90" s="32" t="s">
        <v>325</v>
      </c>
      <c r="E90" s="78">
        <f>E91</f>
        <v>5167.5</v>
      </c>
      <c r="F90" s="78">
        <f>F91</f>
        <v>5090</v>
      </c>
      <c r="G90" s="78">
        <f>G91</f>
        <v>5069.2</v>
      </c>
    </row>
    <row r="91" spans="1:7" ht="66">
      <c r="A91" s="33" t="s">
        <v>445</v>
      </c>
      <c r="B91" s="10" t="s">
        <v>616</v>
      </c>
      <c r="C91" s="10"/>
      <c r="D91" s="32" t="s">
        <v>466</v>
      </c>
      <c r="E91" s="78">
        <f>E92+E93</f>
        <v>5167.5</v>
      </c>
      <c r="F91" s="78">
        <f>F92+F93</f>
        <v>5090</v>
      </c>
      <c r="G91" s="78">
        <f>G92+G93</f>
        <v>5069.2</v>
      </c>
    </row>
    <row r="92" spans="1:7" ht="66">
      <c r="A92" s="33" t="s">
        <v>445</v>
      </c>
      <c r="B92" s="10" t="s">
        <v>616</v>
      </c>
      <c r="C92" s="125" t="s">
        <v>458</v>
      </c>
      <c r="D92" s="11" t="s">
        <v>328</v>
      </c>
      <c r="E92" s="78">
        <f>9!F239</f>
        <v>4938.3</v>
      </c>
      <c r="F92" s="78">
        <f>9!G239</f>
        <v>4936.3</v>
      </c>
      <c r="G92" s="78">
        <f>9!H239</f>
        <v>4935.7</v>
      </c>
    </row>
    <row r="93" spans="1:7" ht="33">
      <c r="A93" s="33" t="s">
        <v>445</v>
      </c>
      <c r="B93" s="10" t="s">
        <v>616</v>
      </c>
      <c r="C93" s="125" t="s">
        <v>459</v>
      </c>
      <c r="D93" s="11" t="s">
        <v>460</v>
      </c>
      <c r="E93" s="78">
        <f>9!F240</f>
        <v>229.2</v>
      </c>
      <c r="F93" s="78">
        <f>9!G240</f>
        <v>153.7</v>
      </c>
      <c r="G93" s="78">
        <f>9!H240</f>
        <v>133.5</v>
      </c>
    </row>
    <row r="94" spans="1:7" ht="49.5">
      <c r="A94" s="33" t="s">
        <v>445</v>
      </c>
      <c r="B94" s="10" t="s">
        <v>345</v>
      </c>
      <c r="C94" s="125"/>
      <c r="D94" s="128" t="s">
        <v>344</v>
      </c>
      <c r="E94" s="78">
        <f>E95+E98+E101</f>
        <v>1939.1</v>
      </c>
      <c r="F94" s="78">
        <f>F95+F98+F101</f>
        <v>559.1</v>
      </c>
      <c r="G94" s="78">
        <f>G95+G98+G101</f>
        <v>559.1</v>
      </c>
    </row>
    <row r="95" spans="1:7" ht="33">
      <c r="A95" s="33" t="s">
        <v>445</v>
      </c>
      <c r="B95" s="10" t="s">
        <v>43</v>
      </c>
      <c r="C95" s="125"/>
      <c r="D95" s="128" t="s">
        <v>38</v>
      </c>
      <c r="E95" s="78">
        <f aca="true" t="shared" si="7" ref="E95:G96">E96</f>
        <v>1403.1</v>
      </c>
      <c r="F95" s="78">
        <f t="shared" si="7"/>
        <v>523.1</v>
      </c>
      <c r="G95" s="78">
        <f t="shared" si="7"/>
        <v>523.1</v>
      </c>
    </row>
    <row r="96" spans="1:7" ht="49.5">
      <c r="A96" s="33" t="s">
        <v>445</v>
      </c>
      <c r="B96" s="10" t="s">
        <v>53</v>
      </c>
      <c r="C96" s="10"/>
      <c r="D96" s="129" t="s">
        <v>54</v>
      </c>
      <c r="E96" s="78">
        <f t="shared" si="7"/>
        <v>1403.1</v>
      </c>
      <c r="F96" s="78">
        <f t="shared" si="7"/>
        <v>523.1</v>
      </c>
      <c r="G96" s="78">
        <f t="shared" si="7"/>
        <v>523.1</v>
      </c>
    </row>
    <row r="97" spans="1:7" ht="33">
      <c r="A97" s="33" t="s">
        <v>445</v>
      </c>
      <c r="B97" s="10" t="s">
        <v>53</v>
      </c>
      <c r="C97" s="122" t="s">
        <v>459</v>
      </c>
      <c r="D97" s="128" t="s">
        <v>460</v>
      </c>
      <c r="E97" s="78">
        <f>9!F213</f>
        <v>1403.1</v>
      </c>
      <c r="F97" s="78">
        <f>9!G213</f>
        <v>523.1</v>
      </c>
      <c r="G97" s="78">
        <f>9!H213</f>
        <v>523.1</v>
      </c>
    </row>
    <row r="98" spans="1:7" ht="16.5">
      <c r="A98" s="33" t="s">
        <v>445</v>
      </c>
      <c r="B98" s="10" t="s">
        <v>60</v>
      </c>
      <c r="C98" s="10"/>
      <c r="D98" s="129" t="s">
        <v>558</v>
      </c>
      <c r="E98" s="78">
        <f aca="true" t="shared" si="8" ref="E98:G99">E99</f>
        <v>36</v>
      </c>
      <c r="F98" s="78">
        <f t="shared" si="8"/>
        <v>36</v>
      </c>
      <c r="G98" s="78">
        <f t="shared" si="8"/>
        <v>36</v>
      </c>
    </row>
    <row r="99" spans="1:7" ht="33">
      <c r="A99" s="33" t="s">
        <v>445</v>
      </c>
      <c r="B99" s="10" t="s">
        <v>61</v>
      </c>
      <c r="C99" s="10"/>
      <c r="D99" s="129" t="s">
        <v>559</v>
      </c>
      <c r="E99" s="78">
        <f t="shared" si="8"/>
        <v>36</v>
      </c>
      <c r="F99" s="78">
        <f t="shared" si="8"/>
        <v>36</v>
      </c>
      <c r="G99" s="78">
        <f t="shared" si="8"/>
        <v>36</v>
      </c>
    </row>
    <row r="100" spans="1:7" ht="33">
      <c r="A100" s="33" t="s">
        <v>445</v>
      </c>
      <c r="B100" s="10" t="s">
        <v>61</v>
      </c>
      <c r="C100" s="122" t="s">
        <v>459</v>
      </c>
      <c r="D100" s="128" t="s">
        <v>460</v>
      </c>
      <c r="E100" s="78">
        <f>9!F216</f>
        <v>36</v>
      </c>
      <c r="F100" s="78">
        <f>9!G216</f>
        <v>36</v>
      </c>
      <c r="G100" s="78">
        <f>9!H216</f>
        <v>36</v>
      </c>
    </row>
    <row r="101" spans="1:7" ht="16.5">
      <c r="A101" s="33" t="s">
        <v>445</v>
      </c>
      <c r="B101" s="5">
        <v>9900000</v>
      </c>
      <c r="C101" s="126"/>
      <c r="D101" s="129" t="s">
        <v>335</v>
      </c>
      <c r="E101" s="78">
        <f aca="true" t="shared" si="9" ref="E101:G102">E102</f>
        <v>500</v>
      </c>
      <c r="F101" s="78">
        <f t="shared" si="9"/>
        <v>0</v>
      </c>
      <c r="G101" s="78">
        <f t="shared" si="9"/>
        <v>0</v>
      </c>
    </row>
    <row r="102" spans="1:7" ht="33">
      <c r="A102" s="33" t="s">
        <v>445</v>
      </c>
      <c r="B102" s="5">
        <v>9911000</v>
      </c>
      <c r="C102" s="10" t="s">
        <v>455</v>
      </c>
      <c r="D102" s="129" t="s">
        <v>562</v>
      </c>
      <c r="E102" s="78">
        <f t="shared" si="9"/>
        <v>500</v>
      </c>
      <c r="F102" s="78">
        <f t="shared" si="9"/>
        <v>0</v>
      </c>
      <c r="G102" s="78">
        <f t="shared" si="9"/>
        <v>0</v>
      </c>
    </row>
    <row r="103" spans="1:7" ht="16.5">
      <c r="A103" s="33" t="s">
        <v>445</v>
      </c>
      <c r="B103" s="5">
        <v>9911000</v>
      </c>
      <c r="C103" s="10" t="s">
        <v>461</v>
      </c>
      <c r="D103" s="129" t="s">
        <v>462</v>
      </c>
      <c r="E103" s="78">
        <f>9!F219</f>
        <v>500</v>
      </c>
      <c r="F103" s="78">
        <f>9!G219</f>
        <v>0</v>
      </c>
      <c r="G103" s="78">
        <f>9!H219</f>
        <v>0</v>
      </c>
    </row>
    <row r="104" spans="1:7" s="62" customFormat="1" ht="33">
      <c r="A104" s="34" t="s">
        <v>438</v>
      </c>
      <c r="B104" s="34"/>
      <c r="C104" s="34"/>
      <c r="D104" s="35" t="s">
        <v>403</v>
      </c>
      <c r="E104" s="79">
        <f>E105+E114</f>
        <v>8670.4</v>
      </c>
      <c r="F104" s="79">
        <f>F105+F114</f>
        <v>8213.699999999999</v>
      </c>
      <c r="G104" s="79">
        <f>G105+G114</f>
        <v>8096.2</v>
      </c>
    </row>
    <row r="105" spans="1:7" ht="16.5">
      <c r="A105" s="33" t="s">
        <v>468</v>
      </c>
      <c r="B105" s="69"/>
      <c r="C105" s="125"/>
      <c r="D105" s="11" t="s">
        <v>469</v>
      </c>
      <c r="E105" s="78">
        <f aca="true" t="shared" si="10" ref="E105:G106">E106</f>
        <v>2023.3</v>
      </c>
      <c r="F105" s="78">
        <f t="shared" si="10"/>
        <v>2012.3</v>
      </c>
      <c r="G105" s="78">
        <f t="shared" si="10"/>
        <v>2012.3</v>
      </c>
    </row>
    <row r="106" spans="1:7" ht="49.5">
      <c r="A106" s="33" t="s">
        <v>468</v>
      </c>
      <c r="B106" s="69" t="s">
        <v>324</v>
      </c>
      <c r="C106" s="125"/>
      <c r="D106" s="31" t="s">
        <v>121</v>
      </c>
      <c r="E106" s="78">
        <f t="shared" si="10"/>
        <v>2023.3</v>
      </c>
      <c r="F106" s="78">
        <f t="shared" si="10"/>
        <v>2012.3</v>
      </c>
      <c r="G106" s="78">
        <f t="shared" si="10"/>
        <v>2012.3</v>
      </c>
    </row>
    <row r="107" spans="1:7" ht="20.25" customHeight="1">
      <c r="A107" s="33" t="s">
        <v>468</v>
      </c>
      <c r="B107" s="69" t="s">
        <v>326</v>
      </c>
      <c r="C107" s="125"/>
      <c r="D107" s="11" t="s">
        <v>325</v>
      </c>
      <c r="E107" s="78">
        <f>E108+E110</f>
        <v>2023.3</v>
      </c>
      <c r="F107" s="78">
        <f>F108+F110</f>
        <v>2012.3</v>
      </c>
      <c r="G107" s="78">
        <f>G108+G110</f>
        <v>2012.3</v>
      </c>
    </row>
    <row r="108" spans="1:7" ht="49.5">
      <c r="A108" s="33" t="s">
        <v>468</v>
      </c>
      <c r="B108" s="69" t="s">
        <v>330</v>
      </c>
      <c r="C108" s="125"/>
      <c r="D108" s="11" t="s">
        <v>467</v>
      </c>
      <c r="E108" s="78">
        <f>E109</f>
        <v>619.3</v>
      </c>
      <c r="F108" s="78">
        <f>F109</f>
        <v>619.3</v>
      </c>
      <c r="G108" s="78">
        <f>G109</f>
        <v>619.3</v>
      </c>
    </row>
    <row r="109" spans="1:7" ht="66">
      <c r="A109" s="33" t="s">
        <v>468</v>
      </c>
      <c r="B109" s="69" t="s">
        <v>330</v>
      </c>
      <c r="C109" s="122" t="s">
        <v>458</v>
      </c>
      <c r="D109" s="11" t="s">
        <v>328</v>
      </c>
      <c r="E109" s="78">
        <f>9!F66</f>
        <v>619.3</v>
      </c>
      <c r="F109" s="78">
        <f>9!G66</f>
        <v>619.3</v>
      </c>
      <c r="G109" s="78">
        <f>9!H66</f>
        <v>619.3</v>
      </c>
    </row>
    <row r="110" spans="1:7" ht="82.5">
      <c r="A110" s="33" t="s">
        <v>468</v>
      </c>
      <c r="B110" s="69" t="s">
        <v>142</v>
      </c>
      <c r="C110" s="122"/>
      <c r="D110" s="11" t="s">
        <v>143</v>
      </c>
      <c r="E110" s="78">
        <f>E111+E112+E113</f>
        <v>1404</v>
      </c>
      <c r="F110" s="78">
        <f>F111+F112+F113</f>
        <v>1393</v>
      </c>
      <c r="G110" s="78">
        <f>G111+G112+G113</f>
        <v>1393</v>
      </c>
    </row>
    <row r="111" spans="1:7" ht="66">
      <c r="A111" s="33" t="s">
        <v>468</v>
      </c>
      <c r="B111" s="69" t="s">
        <v>142</v>
      </c>
      <c r="C111" s="122" t="s">
        <v>458</v>
      </c>
      <c r="D111" s="11" t="s">
        <v>328</v>
      </c>
      <c r="E111" s="78">
        <f>9!F68</f>
        <v>1138.4</v>
      </c>
      <c r="F111" s="78">
        <f>9!G68</f>
        <v>1138.4</v>
      </c>
      <c r="G111" s="78">
        <f>9!H68</f>
        <v>1138.4</v>
      </c>
    </row>
    <row r="112" spans="1:7" ht="33">
      <c r="A112" s="33" t="s">
        <v>468</v>
      </c>
      <c r="B112" s="69" t="s">
        <v>142</v>
      </c>
      <c r="C112" s="122" t="s">
        <v>459</v>
      </c>
      <c r="D112" s="11" t="s">
        <v>460</v>
      </c>
      <c r="E112" s="78">
        <f>9!F69</f>
        <v>243.3</v>
      </c>
      <c r="F112" s="78">
        <f>9!G69</f>
        <v>232.3</v>
      </c>
      <c r="G112" s="78">
        <f>9!H69</f>
        <v>232.3</v>
      </c>
    </row>
    <row r="113" spans="1:7" ht="25.5" customHeight="1">
      <c r="A113" s="33" t="s">
        <v>468</v>
      </c>
      <c r="B113" s="69" t="s">
        <v>142</v>
      </c>
      <c r="C113" s="123" t="s">
        <v>461</v>
      </c>
      <c r="D113" s="124" t="s">
        <v>462</v>
      </c>
      <c r="E113" s="78">
        <f>9!F70</f>
        <v>22.3</v>
      </c>
      <c r="F113" s="78">
        <f>9!G70</f>
        <v>22.3</v>
      </c>
      <c r="G113" s="78">
        <f>9!H70</f>
        <v>22.3</v>
      </c>
    </row>
    <row r="114" spans="1:7" ht="33">
      <c r="A114" s="33" t="s">
        <v>429</v>
      </c>
      <c r="B114" s="69"/>
      <c r="C114" s="125"/>
      <c r="D114" s="11" t="s">
        <v>370</v>
      </c>
      <c r="E114" s="78">
        <f>E115</f>
        <v>6647.1</v>
      </c>
      <c r="F114" s="78">
        <f aca="true" t="shared" si="11" ref="F114:G117">F115</f>
        <v>6201.4</v>
      </c>
      <c r="G114" s="78">
        <f t="shared" si="11"/>
        <v>6083.9</v>
      </c>
    </row>
    <row r="115" spans="1:7" ht="49.5">
      <c r="A115" s="33" t="s">
        <v>429</v>
      </c>
      <c r="B115" s="69" t="s">
        <v>324</v>
      </c>
      <c r="C115" s="125"/>
      <c r="D115" s="31" t="s">
        <v>121</v>
      </c>
      <c r="E115" s="78">
        <f>E116</f>
        <v>6647.1</v>
      </c>
      <c r="F115" s="78">
        <f t="shared" si="11"/>
        <v>6201.4</v>
      </c>
      <c r="G115" s="78">
        <f t="shared" si="11"/>
        <v>6083.9</v>
      </c>
    </row>
    <row r="116" spans="1:7" ht="33">
      <c r="A116" s="33" t="s">
        <v>429</v>
      </c>
      <c r="B116" s="69" t="s">
        <v>686</v>
      </c>
      <c r="C116" s="125"/>
      <c r="D116" s="11" t="s">
        <v>687</v>
      </c>
      <c r="E116" s="78">
        <f>E117</f>
        <v>6647.1</v>
      </c>
      <c r="F116" s="78">
        <f t="shared" si="11"/>
        <v>6201.4</v>
      </c>
      <c r="G116" s="78">
        <f t="shared" si="11"/>
        <v>6083.9</v>
      </c>
    </row>
    <row r="117" spans="1:7" ht="33">
      <c r="A117" s="33" t="s">
        <v>429</v>
      </c>
      <c r="B117" s="69" t="s">
        <v>689</v>
      </c>
      <c r="C117" s="125"/>
      <c r="D117" s="11" t="s">
        <v>688</v>
      </c>
      <c r="E117" s="78">
        <f>E118</f>
        <v>6647.1</v>
      </c>
      <c r="F117" s="78">
        <f t="shared" si="11"/>
        <v>6201.4</v>
      </c>
      <c r="G117" s="78">
        <f t="shared" si="11"/>
        <v>6083.9</v>
      </c>
    </row>
    <row r="118" spans="1:7" ht="33">
      <c r="A118" s="33" t="s">
        <v>429</v>
      </c>
      <c r="B118" s="69" t="s">
        <v>689</v>
      </c>
      <c r="C118" s="17">
        <v>600</v>
      </c>
      <c r="D118" s="11" t="s">
        <v>522</v>
      </c>
      <c r="E118" s="78">
        <f>9!F75</f>
        <v>6647.1</v>
      </c>
      <c r="F118" s="78">
        <f>9!G75</f>
        <v>6201.4</v>
      </c>
      <c r="G118" s="78">
        <f>9!H75</f>
        <v>6083.9</v>
      </c>
    </row>
    <row r="119" spans="1:7" s="62" customFormat="1" ht="16.5">
      <c r="A119" s="34" t="s">
        <v>439</v>
      </c>
      <c r="B119" s="34"/>
      <c r="C119" s="34"/>
      <c r="D119" s="35" t="s">
        <v>404</v>
      </c>
      <c r="E119" s="79">
        <f>E120+E125+E132</f>
        <v>13469.300000000001</v>
      </c>
      <c r="F119" s="79">
        <f>F120+F125+F132</f>
        <v>8831</v>
      </c>
      <c r="G119" s="79">
        <f>G120+G125+G132</f>
        <v>8850.7</v>
      </c>
    </row>
    <row r="120" spans="1:7" ht="16.5">
      <c r="A120" s="33" t="s">
        <v>18</v>
      </c>
      <c r="B120" s="69"/>
      <c r="C120" s="17"/>
      <c r="D120" s="50" t="s">
        <v>19</v>
      </c>
      <c r="E120" s="78">
        <f>E121</f>
        <v>0</v>
      </c>
      <c r="F120" s="78">
        <f aca="true" t="shared" si="12" ref="F120:G123">F121</f>
        <v>741.2</v>
      </c>
      <c r="G120" s="78">
        <f t="shared" si="12"/>
        <v>445.6</v>
      </c>
    </row>
    <row r="121" spans="1:7" ht="49.5">
      <c r="A121" s="33" t="s">
        <v>18</v>
      </c>
      <c r="B121" s="69" t="s">
        <v>722</v>
      </c>
      <c r="C121" s="17"/>
      <c r="D121" s="11" t="s">
        <v>718</v>
      </c>
      <c r="E121" s="78">
        <f>E122</f>
        <v>0</v>
      </c>
      <c r="F121" s="78">
        <f t="shared" si="12"/>
        <v>741.2</v>
      </c>
      <c r="G121" s="78">
        <f t="shared" si="12"/>
        <v>445.6</v>
      </c>
    </row>
    <row r="122" spans="1:7" ht="33">
      <c r="A122" s="33" t="s">
        <v>18</v>
      </c>
      <c r="B122" s="69" t="s">
        <v>4</v>
      </c>
      <c r="C122" s="17"/>
      <c r="D122" s="11" t="s">
        <v>5</v>
      </c>
      <c r="E122" s="78">
        <f>E123</f>
        <v>0</v>
      </c>
      <c r="F122" s="78">
        <f t="shared" si="12"/>
        <v>741.2</v>
      </c>
      <c r="G122" s="78">
        <f t="shared" si="12"/>
        <v>445.6</v>
      </c>
    </row>
    <row r="123" spans="1:7" ht="82.5">
      <c r="A123" s="33" t="s">
        <v>18</v>
      </c>
      <c r="B123" s="69" t="s">
        <v>20</v>
      </c>
      <c r="C123" s="17"/>
      <c r="D123" s="11" t="s">
        <v>21</v>
      </c>
      <c r="E123" s="78">
        <f>E124</f>
        <v>0</v>
      </c>
      <c r="F123" s="78">
        <f t="shared" si="12"/>
        <v>741.2</v>
      </c>
      <c r="G123" s="78">
        <f t="shared" si="12"/>
        <v>445.6</v>
      </c>
    </row>
    <row r="124" spans="1:7" ht="33">
      <c r="A124" s="33" t="s">
        <v>18</v>
      </c>
      <c r="B124" s="69" t="s">
        <v>20</v>
      </c>
      <c r="C124" s="122" t="s">
        <v>459</v>
      </c>
      <c r="D124" s="11" t="s">
        <v>460</v>
      </c>
      <c r="E124" s="78">
        <f>9!F81</f>
        <v>0</v>
      </c>
      <c r="F124" s="78">
        <f>9!G81</f>
        <v>741.2</v>
      </c>
      <c r="G124" s="78">
        <f>9!H81</f>
        <v>445.6</v>
      </c>
    </row>
    <row r="125" spans="1:7" ht="16.5">
      <c r="A125" s="33" t="s">
        <v>352</v>
      </c>
      <c r="B125" s="69"/>
      <c r="C125" s="17"/>
      <c r="D125" s="27" t="s">
        <v>353</v>
      </c>
      <c r="E125" s="78">
        <f aca="true" t="shared" si="13" ref="E125:G126">E126</f>
        <v>12674.1</v>
      </c>
      <c r="F125" s="78">
        <f t="shared" si="13"/>
        <v>7556.7</v>
      </c>
      <c r="G125" s="78">
        <f t="shared" si="13"/>
        <v>7941.9</v>
      </c>
    </row>
    <row r="126" spans="1:7" ht="49.5">
      <c r="A126" s="33" t="s">
        <v>352</v>
      </c>
      <c r="B126" s="69" t="s">
        <v>690</v>
      </c>
      <c r="C126" s="17"/>
      <c r="D126" s="11" t="s">
        <v>691</v>
      </c>
      <c r="E126" s="78">
        <f t="shared" si="13"/>
        <v>12674.1</v>
      </c>
      <c r="F126" s="78">
        <f t="shared" si="13"/>
        <v>7556.7</v>
      </c>
      <c r="G126" s="78">
        <f t="shared" si="13"/>
        <v>7941.9</v>
      </c>
    </row>
    <row r="127" spans="1:7" ht="49.5">
      <c r="A127" s="33" t="s">
        <v>352</v>
      </c>
      <c r="B127" s="69" t="s">
        <v>692</v>
      </c>
      <c r="C127" s="17"/>
      <c r="D127" s="11" t="s">
        <v>693</v>
      </c>
      <c r="E127" s="78">
        <f>E128+E130</f>
        <v>12674.1</v>
      </c>
      <c r="F127" s="78">
        <f>F128+F130</f>
        <v>7556.7</v>
      </c>
      <c r="G127" s="78">
        <f>G128+G130</f>
        <v>7941.9</v>
      </c>
    </row>
    <row r="128" spans="1:7" ht="49.5">
      <c r="A128" s="33" t="s">
        <v>352</v>
      </c>
      <c r="B128" s="69" t="s">
        <v>694</v>
      </c>
      <c r="C128" s="17"/>
      <c r="D128" s="11" t="s">
        <v>695</v>
      </c>
      <c r="E128" s="78">
        <f>E129</f>
        <v>8326.2</v>
      </c>
      <c r="F128" s="78">
        <f>F129</f>
        <v>7556.7</v>
      </c>
      <c r="G128" s="78">
        <f>G129</f>
        <v>7941.9</v>
      </c>
    </row>
    <row r="129" spans="1:7" ht="33">
      <c r="A129" s="36" t="s">
        <v>352</v>
      </c>
      <c r="B129" s="98" t="s">
        <v>694</v>
      </c>
      <c r="C129" s="123" t="s">
        <v>459</v>
      </c>
      <c r="D129" s="91" t="s">
        <v>460</v>
      </c>
      <c r="E129" s="78">
        <f>9!F86</f>
        <v>8326.2</v>
      </c>
      <c r="F129" s="78">
        <f>9!G86</f>
        <v>7556.7</v>
      </c>
      <c r="G129" s="78">
        <f>9!H86</f>
        <v>7941.9</v>
      </c>
    </row>
    <row r="130" spans="1:7" ht="49.5">
      <c r="A130" s="33" t="s">
        <v>352</v>
      </c>
      <c r="B130" s="69" t="s">
        <v>297</v>
      </c>
      <c r="C130" s="125"/>
      <c r="D130" s="11" t="s">
        <v>298</v>
      </c>
      <c r="E130" s="78">
        <f>E131</f>
        <v>4347.9</v>
      </c>
      <c r="F130" s="78">
        <f>F131</f>
        <v>0</v>
      </c>
      <c r="G130" s="78">
        <f>G131</f>
        <v>0</v>
      </c>
    </row>
    <row r="131" spans="1:7" ht="33">
      <c r="A131" s="33" t="s">
        <v>352</v>
      </c>
      <c r="B131" s="69" t="s">
        <v>297</v>
      </c>
      <c r="C131" s="123" t="s">
        <v>459</v>
      </c>
      <c r="D131" s="91" t="s">
        <v>460</v>
      </c>
      <c r="E131" s="78">
        <f>9!F88</f>
        <v>4347.9</v>
      </c>
      <c r="F131" s="78">
        <f>9!G88</f>
        <v>0</v>
      </c>
      <c r="G131" s="78">
        <f>9!H88</f>
        <v>0</v>
      </c>
    </row>
    <row r="132" spans="1:7" ht="16.5">
      <c r="A132" s="33" t="s">
        <v>430</v>
      </c>
      <c r="B132" s="69"/>
      <c r="C132" s="17"/>
      <c r="D132" s="11" t="s">
        <v>405</v>
      </c>
      <c r="E132" s="78">
        <f>E133+E148</f>
        <v>795.2</v>
      </c>
      <c r="F132" s="78">
        <f>F133+F148</f>
        <v>533.1</v>
      </c>
      <c r="G132" s="78">
        <f>G133+G148</f>
        <v>463.2</v>
      </c>
    </row>
    <row r="133" spans="1:7" ht="49.5">
      <c r="A133" s="33" t="s">
        <v>430</v>
      </c>
      <c r="B133" s="69" t="s">
        <v>696</v>
      </c>
      <c r="C133" s="17"/>
      <c r="D133" s="11" t="s">
        <v>697</v>
      </c>
      <c r="E133" s="78">
        <f>E134+E141</f>
        <v>295.2</v>
      </c>
      <c r="F133" s="78">
        <f>F134+F141</f>
        <v>198.10000000000002</v>
      </c>
      <c r="G133" s="78">
        <f>G134+G141</f>
        <v>171.7</v>
      </c>
    </row>
    <row r="134" spans="1:7" ht="33">
      <c r="A134" s="33" t="s">
        <v>430</v>
      </c>
      <c r="B134" s="69" t="s">
        <v>699</v>
      </c>
      <c r="C134" s="17"/>
      <c r="D134" s="11" t="s">
        <v>698</v>
      </c>
      <c r="E134" s="78">
        <f>E135+E137+E139</f>
        <v>190</v>
      </c>
      <c r="F134" s="78">
        <f>F135+F137+F139</f>
        <v>73.7</v>
      </c>
      <c r="G134" s="78">
        <f>G135+G137+G139</f>
        <v>64</v>
      </c>
    </row>
    <row r="135" spans="1:7" ht="33">
      <c r="A135" s="33" t="s">
        <v>430</v>
      </c>
      <c r="B135" s="10" t="s">
        <v>701</v>
      </c>
      <c r="C135" s="10"/>
      <c r="D135" s="86" t="s">
        <v>700</v>
      </c>
      <c r="E135" s="78">
        <f>E136</f>
        <v>120</v>
      </c>
      <c r="F135" s="78">
        <f>F136</f>
        <v>0</v>
      </c>
      <c r="G135" s="78">
        <f>G136</f>
        <v>0</v>
      </c>
    </row>
    <row r="136" spans="1:7" ht="33">
      <c r="A136" s="33" t="s">
        <v>430</v>
      </c>
      <c r="B136" s="10" t="s">
        <v>701</v>
      </c>
      <c r="C136" s="122" t="s">
        <v>459</v>
      </c>
      <c r="D136" s="11" t="s">
        <v>460</v>
      </c>
      <c r="E136" s="78">
        <f>9!F93</f>
        <v>120</v>
      </c>
      <c r="F136" s="78">
        <f>9!G93</f>
        <v>0</v>
      </c>
      <c r="G136" s="78">
        <f>9!H93</f>
        <v>0</v>
      </c>
    </row>
    <row r="137" spans="1:7" ht="33">
      <c r="A137" s="33" t="s">
        <v>430</v>
      </c>
      <c r="B137" s="10" t="s">
        <v>703</v>
      </c>
      <c r="C137" s="10"/>
      <c r="D137" s="86" t="s">
        <v>702</v>
      </c>
      <c r="E137" s="78">
        <f>E138</f>
        <v>30</v>
      </c>
      <c r="F137" s="78">
        <f>F138</f>
        <v>20</v>
      </c>
      <c r="G137" s="78">
        <f>G138</f>
        <v>17.5</v>
      </c>
    </row>
    <row r="138" spans="1:7" ht="33">
      <c r="A138" s="33" t="s">
        <v>430</v>
      </c>
      <c r="B138" s="10" t="s">
        <v>703</v>
      </c>
      <c r="C138" s="122" t="s">
        <v>459</v>
      </c>
      <c r="D138" s="11" t="s">
        <v>460</v>
      </c>
      <c r="E138" s="78">
        <f>9!F95</f>
        <v>30</v>
      </c>
      <c r="F138" s="78">
        <f>9!G95</f>
        <v>20</v>
      </c>
      <c r="G138" s="78">
        <f>9!H95</f>
        <v>17.5</v>
      </c>
    </row>
    <row r="139" spans="1:7" ht="99">
      <c r="A139" s="33" t="s">
        <v>430</v>
      </c>
      <c r="B139" s="10" t="s">
        <v>713</v>
      </c>
      <c r="C139" s="10"/>
      <c r="D139" s="86" t="s">
        <v>712</v>
      </c>
      <c r="E139" s="78">
        <f>E140</f>
        <v>40</v>
      </c>
      <c r="F139" s="78">
        <f>F140</f>
        <v>53.7</v>
      </c>
      <c r="G139" s="78">
        <f>G140</f>
        <v>46.5</v>
      </c>
    </row>
    <row r="140" spans="1:7" ht="33">
      <c r="A140" s="33" t="s">
        <v>430</v>
      </c>
      <c r="B140" s="10" t="s">
        <v>713</v>
      </c>
      <c r="C140" s="17">
        <v>600</v>
      </c>
      <c r="D140" s="11" t="s">
        <v>522</v>
      </c>
      <c r="E140" s="78">
        <f>9!F274</f>
        <v>40</v>
      </c>
      <c r="F140" s="78">
        <f>9!G274</f>
        <v>53.7</v>
      </c>
      <c r="G140" s="78">
        <f>9!H274</f>
        <v>46.5</v>
      </c>
    </row>
    <row r="141" spans="1:7" ht="33">
      <c r="A141" s="33" t="s">
        <v>430</v>
      </c>
      <c r="B141" s="10" t="s">
        <v>704</v>
      </c>
      <c r="C141" s="10"/>
      <c r="D141" s="86" t="s">
        <v>705</v>
      </c>
      <c r="E141" s="78">
        <f>E142+E144+E146</f>
        <v>105.2</v>
      </c>
      <c r="F141" s="78">
        <f>F142+F144+F146</f>
        <v>124.4</v>
      </c>
      <c r="G141" s="78">
        <f>G142+G144+G146</f>
        <v>107.7</v>
      </c>
    </row>
    <row r="142" spans="1:7" ht="33">
      <c r="A142" s="33" t="s">
        <v>430</v>
      </c>
      <c r="B142" s="10" t="s">
        <v>706</v>
      </c>
      <c r="C142" s="10"/>
      <c r="D142" s="86" t="s">
        <v>707</v>
      </c>
      <c r="E142" s="78">
        <f>E143</f>
        <v>5</v>
      </c>
      <c r="F142" s="78">
        <f>F143</f>
        <v>3.7</v>
      </c>
      <c r="G142" s="78">
        <f>G143</f>
        <v>3.2</v>
      </c>
    </row>
    <row r="143" spans="1:7" ht="33">
      <c r="A143" s="33" t="s">
        <v>430</v>
      </c>
      <c r="B143" s="10" t="s">
        <v>706</v>
      </c>
      <c r="C143" s="122" t="s">
        <v>459</v>
      </c>
      <c r="D143" s="11" t="s">
        <v>460</v>
      </c>
      <c r="E143" s="78">
        <f>9!F98</f>
        <v>5</v>
      </c>
      <c r="F143" s="78">
        <f>9!G98</f>
        <v>3.7</v>
      </c>
      <c r="G143" s="78">
        <f>9!H98</f>
        <v>3.2</v>
      </c>
    </row>
    <row r="144" spans="1:7" ht="33">
      <c r="A144" s="33" t="s">
        <v>430</v>
      </c>
      <c r="B144" s="10" t="s">
        <v>710</v>
      </c>
      <c r="C144" s="10"/>
      <c r="D144" s="86" t="s">
        <v>708</v>
      </c>
      <c r="E144" s="78">
        <f>E145</f>
        <v>100.2</v>
      </c>
      <c r="F144" s="78">
        <f>F145</f>
        <v>67.1</v>
      </c>
      <c r="G144" s="78">
        <f>G145</f>
        <v>58</v>
      </c>
    </row>
    <row r="145" spans="1:7" ht="33">
      <c r="A145" s="33" t="s">
        <v>430</v>
      </c>
      <c r="B145" s="10" t="s">
        <v>710</v>
      </c>
      <c r="C145" s="122" t="s">
        <v>459</v>
      </c>
      <c r="D145" s="11" t="s">
        <v>460</v>
      </c>
      <c r="E145" s="78">
        <f>9!F100</f>
        <v>100.2</v>
      </c>
      <c r="F145" s="78">
        <f>9!G100</f>
        <v>67.1</v>
      </c>
      <c r="G145" s="78">
        <f>9!H100</f>
        <v>58</v>
      </c>
    </row>
    <row r="146" spans="1:7" ht="33">
      <c r="A146" s="33" t="s">
        <v>430</v>
      </c>
      <c r="B146" s="10" t="s">
        <v>711</v>
      </c>
      <c r="C146" s="10"/>
      <c r="D146" s="86" t="s">
        <v>709</v>
      </c>
      <c r="E146" s="78">
        <f>E147</f>
        <v>0</v>
      </c>
      <c r="F146" s="78">
        <f>F147</f>
        <v>53.6</v>
      </c>
      <c r="G146" s="78">
        <f>G147</f>
        <v>46.5</v>
      </c>
    </row>
    <row r="147" spans="1:7" ht="33">
      <c r="A147" s="33" t="s">
        <v>430</v>
      </c>
      <c r="B147" s="10" t="s">
        <v>711</v>
      </c>
      <c r="C147" s="122" t="s">
        <v>459</v>
      </c>
      <c r="D147" s="11" t="s">
        <v>460</v>
      </c>
      <c r="E147" s="78">
        <f>9!F102</f>
        <v>0</v>
      </c>
      <c r="F147" s="78">
        <f>9!G102</f>
        <v>53.6</v>
      </c>
      <c r="G147" s="78">
        <f>9!H102</f>
        <v>46.5</v>
      </c>
    </row>
    <row r="148" spans="1:7" ht="49.5">
      <c r="A148" s="33" t="s">
        <v>430</v>
      </c>
      <c r="B148" s="10" t="s">
        <v>605</v>
      </c>
      <c r="C148" s="122"/>
      <c r="D148" s="11" t="s">
        <v>606</v>
      </c>
      <c r="E148" s="78">
        <f>E149</f>
        <v>500</v>
      </c>
      <c r="F148" s="78">
        <f aca="true" t="shared" si="14" ref="F148:G150">F149</f>
        <v>335</v>
      </c>
      <c r="G148" s="78">
        <f t="shared" si="14"/>
        <v>291.5</v>
      </c>
    </row>
    <row r="149" spans="1:7" ht="41.25" customHeight="1">
      <c r="A149" s="33" t="s">
        <v>430</v>
      </c>
      <c r="B149" s="10" t="s">
        <v>607</v>
      </c>
      <c r="C149" s="122"/>
      <c r="D149" s="11" t="s">
        <v>608</v>
      </c>
      <c r="E149" s="78">
        <f>E150</f>
        <v>500</v>
      </c>
      <c r="F149" s="78">
        <f t="shared" si="14"/>
        <v>335</v>
      </c>
      <c r="G149" s="78">
        <f t="shared" si="14"/>
        <v>291.5</v>
      </c>
    </row>
    <row r="150" spans="1:7" ht="33">
      <c r="A150" s="33" t="s">
        <v>430</v>
      </c>
      <c r="B150" s="10" t="s">
        <v>618</v>
      </c>
      <c r="C150" s="122"/>
      <c r="D150" s="11" t="s">
        <v>617</v>
      </c>
      <c r="E150" s="78">
        <f>E151</f>
        <v>500</v>
      </c>
      <c r="F150" s="78">
        <f t="shared" si="14"/>
        <v>335</v>
      </c>
      <c r="G150" s="78">
        <f t="shared" si="14"/>
        <v>291.5</v>
      </c>
    </row>
    <row r="151" spans="1:7" ht="33">
      <c r="A151" s="33" t="s">
        <v>430</v>
      </c>
      <c r="B151" s="82" t="s">
        <v>618</v>
      </c>
      <c r="C151" s="123" t="s">
        <v>459</v>
      </c>
      <c r="D151" s="91" t="s">
        <v>460</v>
      </c>
      <c r="E151" s="78">
        <f>9!F245</f>
        <v>500</v>
      </c>
      <c r="F151" s="78">
        <f>9!G245</f>
        <v>335</v>
      </c>
      <c r="G151" s="78">
        <f>9!H245</f>
        <v>291.5</v>
      </c>
    </row>
    <row r="152" spans="1:7" s="62" customFormat="1" ht="16.5">
      <c r="A152" s="34" t="s">
        <v>440</v>
      </c>
      <c r="B152" s="34"/>
      <c r="C152" s="34"/>
      <c r="D152" s="35" t="s">
        <v>406</v>
      </c>
      <c r="E152" s="79">
        <f>E153+E158+E166</f>
        <v>27801.999999999996</v>
      </c>
      <c r="F152" s="79">
        <f>F153+F158+F166</f>
        <v>20206.4</v>
      </c>
      <c r="G152" s="79">
        <f>G153+G158+G166</f>
        <v>9417.699999999999</v>
      </c>
    </row>
    <row r="153" spans="1:7" ht="16.5">
      <c r="A153" s="33" t="s">
        <v>350</v>
      </c>
      <c r="B153" s="10"/>
      <c r="C153" s="10"/>
      <c r="D153" s="86" t="s">
        <v>351</v>
      </c>
      <c r="E153" s="78">
        <f>E154</f>
        <v>6491</v>
      </c>
      <c r="F153" s="78">
        <f aca="true" t="shared" si="15" ref="F153:G155">F154</f>
        <v>4744.5</v>
      </c>
      <c r="G153" s="78">
        <f t="shared" si="15"/>
        <v>0</v>
      </c>
    </row>
    <row r="154" spans="1:7" ht="52.5" customHeight="1">
      <c r="A154" s="33" t="s">
        <v>350</v>
      </c>
      <c r="B154" s="10" t="s">
        <v>621</v>
      </c>
      <c r="C154" s="10"/>
      <c r="D154" s="86" t="s">
        <v>619</v>
      </c>
      <c r="E154" s="78">
        <f>E155</f>
        <v>6491</v>
      </c>
      <c r="F154" s="78">
        <f t="shared" si="15"/>
        <v>4744.5</v>
      </c>
      <c r="G154" s="78">
        <f t="shared" si="15"/>
        <v>0</v>
      </c>
    </row>
    <row r="155" spans="1:7" ht="49.5">
      <c r="A155" s="33" t="s">
        <v>350</v>
      </c>
      <c r="B155" s="10" t="s">
        <v>721</v>
      </c>
      <c r="C155" s="10"/>
      <c r="D155" s="86" t="s">
        <v>719</v>
      </c>
      <c r="E155" s="78">
        <f>E156</f>
        <v>6491</v>
      </c>
      <c r="F155" s="78">
        <f t="shared" si="15"/>
        <v>4744.5</v>
      </c>
      <c r="G155" s="78">
        <f t="shared" si="15"/>
        <v>0</v>
      </c>
    </row>
    <row r="156" spans="1:7" ht="49.5">
      <c r="A156" s="33" t="s">
        <v>350</v>
      </c>
      <c r="B156" s="10" t="s">
        <v>110</v>
      </c>
      <c r="C156" s="10"/>
      <c r="D156" s="86" t="s">
        <v>720</v>
      </c>
      <c r="E156" s="78">
        <f>E157</f>
        <v>6491</v>
      </c>
      <c r="F156" s="78">
        <f>F157</f>
        <v>4744.5</v>
      </c>
      <c r="G156" s="78">
        <f>G157</f>
        <v>0</v>
      </c>
    </row>
    <row r="157" spans="1:7" ht="33">
      <c r="A157" s="33" t="s">
        <v>350</v>
      </c>
      <c r="B157" s="10" t="s">
        <v>110</v>
      </c>
      <c r="C157" s="33" t="s">
        <v>463</v>
      </c>
      <c r="D157" s="11" t="s">
        <v>648</v>
      </c>
      <c r="E157" s="78">
        <f>9!F108</f>
        <v>6491</v>
      </c>
      <c r="F157" s="78">
        <f>9!G108</f>
        <v>4744.5</v>
      </c>
      <c r="G157" s="78">
        <f>9!H108</f>
        <v>0</v>
      </c>
    </row>
    <row r="158" spans="1:7" ht="16.5">
      <c r="A158" s="33" t="s">
        <v>431</v>
      </c>
      <c r="B158" s="10"/>
      <c r="C158" s="10"/>
      <c r="D158" s="12" t="s">
        <v>407</v>
      </c>
      <c r="E158" s="78">
        <f>E159</f>
        <v>5401.8</v>
      </c>
      <c r="F158" s="78">
        <f aca="true" t="shared" si="16" ref="F158:G160">F159</f>
        <v>4638.4</v>
      </c>
      <c r="G158" s="78">
        <f t="shared" si="16"/>
        <v>0</v>
      </c>
    </row>
    <row r="159" spans="1:7" ht="49.5">
      <c r="A159" s="33" t="s">
        <v>431</v>
      </c>
      <c r="B159" s="10" t="s">
        <v>722</v>
      </c>
      <c r="C159" s="10"/>
      <c r="D159" s="86" t="s">
        <v>718</v>
      </c>
      <c r="E159" s="78">
        <f>E160+E163</f>
        <v>5401.8</v>
      </c>
      <c r="F159" s="78">
        <f>F160+F163</f>
        <v>4638.4</v>
      </c>
      <c r="G159" s="78">
        <f>G160+G163</f>
        <v>0</v>
      </c>
    </row>
    <row r="160" spans="1:7" ht="49.5">
      <c r="A160" s="33" t="s">
        <v>431</v>
      </c>
      <c r="B160" s="20" t="s">
        <v>723</v>
      </c>
      <c r="C160" s="20"/>
      <c r="D160" s="50" t="s">
        <v>724</v>
      </c>
      <c r="E160" s="78">
        <f>E161</f>
        <v>4753.8</v>
      </c>
      <c r="F160" s="78">
        <f t="shared" si="16"/>
        <v>4638.4</v>
      </c>
      <c r="G160" s="78">
        <f t="shared" si="16"/>
        <v>0</v>
      </c>
    </row>
    <row r="161" spans="1:7" ht="33">
      <c r="A161" s="33" t="s">
        <v>431</v>
      </c>
      <c r="B161" s="20" t="s">
        <v>63</v>
      </c>
      <c r="C161" s="20"/>
      <c r="D161" s="50" t="s">
        <v>0</v>
      </c>
      <c r="E161" s="78">
        <f>E162</f>
        <v>4753.8</v>
      </c>
      <c r="F161" s="78">
        <f>F162</f>
        <v>4638.4</v>
      </c>
      <c r="G161" s="78">
        <f>G162</f>
        <v>0</v>
      </c>
    </row>
    <row r="162" spans="1:7" ht="33">
      <c r="A162" s="33" t="s">
        <v>431</v>
      </c>
      <c r="B162" s="20" t="s">
        <v>63</v>
      </c>
      <c r="C162" s="33" t="s">
        <v>463</v>
      </c>
      <c r="D162" s="11" t="s">
        <v>648</v>
      </c>
      <c r="E162" s="78">
        <f>9!F113</f>
        <v>4753.8</v>
      </c>
      <c r="F162" s="78">
        <f>9!G113</f>
        <v>4638.4</v>
      </c>
      <c r="G162" s="78">
        <f>9!H113</f>
        <v>0</v>
      </c>
    </row>
    <row r="163" spans="1:7" ht="33">
      <c r="A163" s="33" t="s">
        <v>431</v>
      </c>
      <c r="B163" s="20" t="s">
        <v>1</v>
      </c>
      <c r="C163" s="20"/>
      <c r="D163" s="50" t="s">
        <v>2</v>
      </c>
      <c r="E163" s="78">
        <f aca="true" t="shared" si="17" ref="E163:G164">E164</f>
        <v>648</v>
      </c>
      <c r="F163" s="78">
        <f t="shared" si="17"/>
        <v>0</v>
      </c>
      <c r="G163" s="78">
        <f t="shared" si="17"/>
        <v>0</v>
      </c>
    </row>
    <row r="164" spans="1:7" ht="33">
      <c r="A164" s="33" t="s">
        <v>431</v>
      </c>
      <c r="B164" s="20" t="s">
        <v>64</v>
      </c>
      <c r="C164" s="20"/>
      <c r="D164" s="50" t="s">
        <v>3</v>
      </c>
      <c r="E164" s="78">
        <f t="shared" si="17"/>
        <v>648</v>
      </c>
      <c r="F164" s="78">
        <f t="shared" si="17"/>
        <v>0</v>
      </c>
      <c r="G164" s="78">
        <f t="shared" si="17"/>
        <v>0</v>
      </c>
    </row>
    <row r="165" spans="1:7" ht="33">
      <c r="A165" s="33" t="s">
        <v>431</v>
      </c>
      <c r="B165" s="20" t="s">
        <v>64</v>
      </c>
      <c r="C165" s="122">
        <v>400</v>
      </c>
      <c r="D165" s="11" t="s">
        <v>648</v>
      </c>
      <c r="E165" s="78">
        <f>9!F116</f>
        <v>648</v>
      </c>
      <c r="F165" s="78">
        <f>9!G116</f>
        <v>0</v>
      </c>
      <c r="G165" s="78">
        <f>9!H116</f>
        <v>0</v>
      </c>
    </row>
    <row r="166" spans="1:7" ht="16.5">
      <c r="A166" s="33" t="s">
        <v>432</v>
      </c>
      <c r="B166" s="10"/>
      <c r="C166" s="17"/>
      <c r="D166" s="11" t="s">
        <v>408</v>
      </c>
      <c r="E166" s="78">
        <f aca="true" t="shared" si="18" ref="E166:G167">E167</f>
        <v>15909.199999999997</v>
      </c>
      <c r="F166" s="78">
        <f t="shared" si="18"/>
        <v>10823.5</v>
      </c>
      <c r="G166" s="78">
        <f t="shared" si="18"/>
        <v>9417.699999999999</v>
      </c>
    </row>
    <row r="167" spans="1:7" ht="49.5">
      <c r="A167" s="33" t="s">
        <v>432</v>
      </c>
      <c r="B167" s="10" t="s">
        <v>722</v>
      </c>
      <c r="C167" s="10"/>
      <c r="D167" s="86" t="s">
        <v>718</v>
      </c>
      <c r="E167" s="78">
        <f t="shared" si="18"/>
        <v>15909.199999999997</v>
      </c>
      <c r="F167" s="78">
        <f t="shared" si="18"/>
        <v>10823.5</v>
      </c>
      <c r="G167" s="78">
        <f t="shared" si="18"/>
        <v>9417.699999999999</v>
      </c>
    </row>
    <row r="168" spans="1:7" ht="33">
      <c r="A168" s="33" t="s">
        <v>432</v>
      </c>
      <c r="B168" s="10" t="s">
        <v>4</v>
      </c>
      <c r="C168" s="10"/>
      <c r="D168" s="86" t="s">
        <v>5</v>
      </c>
      <c r="E168" s="78">
        <f>E169+E171+E173+E175+E177+E179</f>
        <v>15909.199999999997</v>
      </c>
      <c r="F168" s="78">
        <f>F169+F171+F173+F175+F177+F179</f>
        <v>10823.5</v>
      </c>
      <c r="G168" s="78">
        <f>G169+G171+G173+G175+G177+G179</f>
        <v>9417.699999999999</v>
      </c>
    </row>
    <row r="169" spans="1:7" ht="16.5">
      <c r="A169" s="33" t="s">
        <v>432</v>
      </c>
      <c r="B169" s="10" t="s">
        <v>6</v>
      </c>
      <c r="C169" s="10"/>
      <c r="D169" s="86" t="s">
        <v>7</v>
      </c>
      <c r="E169" s="78">
        <f>E170</f>
        <v>11133.599999999999</v>
      </c>
      <c r="F169" s="78">
        <f>F170</f>
        <v>7624</v>
      </c>
      <c r="G169" s="78">
        <f>G170</f>
        <v>6633.5</v>
      </c>
    </row>
    <row r="170" spans="1:7" ht="33">
      <c r="A170" s="33" t="s">
        <v>432</v>
      </c>
      <c r="B170" s="10" t="s">
        <v>6</v>
      </c>
      <c r="C170" s="10" t="s">
        <v>459</v>
      </c>
      <c r="D170" s="86" t="s">
        <v>460</v>
      </c>
      <c r="E170" s="78">
        <f>9!F121</f>
        <v>11133.599999999999</v>
      </c>
      <c r="F170" s="78">
        <f>9!G121</f>
        <v>7624</v>
      </c>
      <c r="G170" s="78">
        <f>9!H121</f>
        <v>6633.5</v>
      </c>
    </row>
    <row r="171" spans="1:7" ht="25.5" customHeight="1">
      <c r="A171" s="33" t="s">
        <v>432</v>
      </c>
      <c r="B171" s="10" t="s">
        <v>8</v>
      </c>
      <c r="C171" s="10"/>
      <c r="D171" s="86" t="s">
        <v>9</v>
      </c>
      <c r="E171" s="78">
        <f>E172</f>
        <v>1240.8</v>
      </c>
      <c r="F171" s="78">
        <f>F172</f>
        <v>831.3</v>
      </c>
      <c r="G171" s="78">
        <f>G172</f>
        <v>723.4</v>
      </c>
    </row>
    <row r="172" spans="1:7" ht="33">
      <c r="A172" s="33" t="s">
        <v>432</v>
      </c>
      <c r="B172" s="10" t="s">
        <v>8</v>
      </c>
      <c r="C172" s="10" t="s">
        <v>459</v>
      </c>
      <c r="D172" s="86" t="s">
        <v>460</v>
      </c>
      <c r="E172" s="78">
        <f>9!F123</f>
        <v>1240.8</v>
      </c>
      <c r="F172" s="78">
        <f>9!G123</f>
        <v>831.3</v>
      </c>
      <c r="G172" s="78">
        <f>9!H123</f>
        <v>723.4</v>
      </c>
    </row>
    <row r="173" spans="1:7" ht="16.5">
      <c r="A173" s="33" t="s">
        <v>432</v>
      </c>
      <c r="B173" s="10" t="s">
        <v>10</v>
      </c>
      <c r="C173" s="10"/>
      <c r="D173" s="86" t="s">
        <v>11</v>
      </c>
      <c r="E173" s="78">
        <f>E174</f>
        <v>2444.4</v>
      </c>
      <c r="F173" s="78">
        <f>F174</f>
        <v>1637.6</v>
      </c>
      <c r="G173" s="78">
        <f>G174</f>
        <v>1425.1</v>
      </c>
    </row>
    <row r="174" spans="1:7" ht="33">
      <c r="A174" s="33" t="s">
        <v>432</v>
      </c>
      <c r="B174" s="10" t="s">
        <v>10</v>
      </c>
      <c r="C174" s="10" t="s">
        <v>459</v>
      </c>
      <c r="D174" s="86" t="s">
        <v>460</v>
      </c>
      <c r="E174" s="78">
        <f>9!F125</f>
        <v>2444.4</v>
      </c>
      <c r="F174" s="78">
        <f>9!G125</f>
        <v>1637.6</v>
      </c>
      <c r="G174" s="78">
        <f>9!H125</f>
        <v>1425.1</v>
      </c>
    </row>
    <row r="175" spans="1:7" ht="16.5">
      <c r="A175" s="33" t="s">
        <v>432</v>
      </c>
      <c r="B175" s="10" t="s">
        <v>12</v>
      </c>
      <c r="C175" s="10"/>
      <c r="D175" s="86" t="s">
        <v>13</v>
      </c>
      <c r="E175" s="78">
        <f>E176</f>
        <v>250.2</v>
      </c>
      <c r="F175" s="78">
        <f>F176</f>
        <v>167.6</v>
      </c>
      <c r="G175" s="78">
        <f>G176</f>
        <v>145.9</v>
      </c>
    </row>
    <row r="176" spans="1:7" ht="33">
      <c r="A176" s="33" t="s">
        <v>432</v>
      </c>
      <c r="B176" s="10" t="s">
        <v>12</v>
      </c>
      <c r="C176" s="10" t="s">
        <v>459</v>
      </c>
      <c r="D176" s="86" t="s">
        <v>460</v>
      </c>
      <c r="E176" s="78">
        <f>9!F127</f>
        <v>250.2</v>
      </c>
      <c r="F176" s="78">
        <f>9!G127</f>
        <v>167.6</v>
      </c>
      <c r="G176" s="78">
        <f>9!H127</f>
        <v>145.9</v>
      </c>
    </row>
    <row r="177" spans="1:7" ht="24.75" customHeight="1">
      <c r="A177" s="33" t="s">
        <v>432</v>
      </c>
      <c r="B177" s="10" t="s">
        <v>14</v>
      </c>
      <c r="C177" s="10"/>
      <c r="D177" s="86" t="s">
        <v>15</v>
      </c>
      <c r="E177" s="78">
        <f>E178</f>
        <v>384.3</v>
      </c>
      <c r="F177" s="78">
        <f>F178</f>
        <v>257</v>
      </c>
      <c r="G177" s="78">
        <f>G178</f>
        <v>224</v>
      </c>
    </row>
    <row r="178" spans="1:7" ht="33">
      <c r="A178" s="33" t="s">
        <v>432</v>
      </c>
      <c r="B178" s="10" t="s">
        <v>14</v>
      </c>
      <c r="C178" s="10" t="s">
        <v>459</v>
      </c>
      <c r="D178" s="86" t="s">
        <v>460</v>
      </c>
      <c r="E178" s="78">
        <f>9!F129</f>
        <v>384.3</v>
      </c>
      <c r="F178" s="78">
        <f>9!G129</f>
        <v>257</v>
      </c>
      <c r="G178" s="78">
        <f>9!H129</f>
        <v>224</v>
      </c>
    </row>
    <row r="179" spans="1:7" ht="33">
      <c r="A179" s="33" t="s">
        <v>432</v>
      </c>
      <c r="B179" s="10" t="s">
        <v>16</v>
      </c>
      <c r="C179" s="10"/>
      <c r="D179" s="86" t="s">
        <v>17</v>
      </c>
      <c r="E179" s="78">
        <f>E180</f>
        <v>455.9</v>
      </c>
      <c r="F179" s="78">
        <f>F180</f>
        <v>306</v>
      </c>
      <c r="G179" s="78">
        <f>G180</f>
        <v>265.8</v>
      </c>
    </row>
    <row r="180" spans="1:7" ht="33">
      <c r="A180" s="33" t="s">
        <v>432</v>
      </c>
      <c r="B180" s="10" t="s">
        <v>16</v>
      </c>
      <c r="C180" s="10" t="s">
        <v>459</v>
      </c>
      <c r="D180" s="86" t="s">
        <v>460</v>
      </c>
      <c r="E180" s="78">
        <f>9!F130</f>
        <v>455.9</v>
      </c>
      <c r="F180" s="78">
        <f>9!G130</f>
        <v>306</v>
      </c>
      <c r="G180" s="78">
        <f>9!H130</f>
        <v>265.8</v>
      </c>
    </row>
    <row r="181" spans="1:7" s="62" customFormat="1" ht="16.5">
      <c r="A181" s="34" t="s">
        <v>418</v>
      </c>
      <c r="B181" s="34"/>
      <c r="C181" s="34"/>
      <c r="D181" s="35" t="s">
        <v>409</v>
      </c>
      <c r="E181" s="79">
        <f>E182+E195+E222+E241</f>
        <v>443865.3</v>
      </c>
      <c r="F181" s="79">
        <f>F182+F195+F222+F241</f>
        <v>408281.5</v>
      </c>
      <c r="G181" s="79">
        <f>G182+G195+G222+G241</f>
        <v>404246.20000000007</v>
      </c>
    </row>
    <row r="182" spans="1:7" ht="16.5">
      <c r="A182" s="69" t="s">
        <v>433</v>
      </c>
      <c r="B182" s="69"/>
      <c r="C182" s="38"/>
      <c r="D182" s="128" t="s">
        <v>361</v>
      </c>
      <c r="E182" s="78">
        <f aca="true" t="shared" si="19" ref="E182:G183">E183</f>
        <v>162997.5</v>
      </c>
      <c r="F182" s="78">
        <f t="shared" si="19"/>
        <v>150895.1</v>
      </c>
      <c r="G182" s="78">
        <f t="shared" si="19"/>
        <v>148357.9</v>
      </c>
    </row>
    <row r="183" spans="1:7" ht="49.5">
      <c r="A183" s="69" t="s">
        <v>433</v>
      </c>
      <c r="B183" s="69" t="s">
        <v>516</v>
      </c>
      <c r="C183" s="38"/>
      <c r="D183" s="128" t="s">
        <v>514</v>
      </c>
      <c r="E183" s="78">
        <f t="shared" si="19"/>
        <v>162997.5</v>
      </c>
      <c r="F183" s="78">
        <f t="shared" si="19"/>
        <v>150895.1</v>
      </c>
      <c r="G183" s="78">
        <f t="shared" si="19"/>
        <v>148357.9</v>
      </c>
    </row>
    <row r="184" spans="1:7" ht="33">
      <c r="A184" s="69" t="s">
        <v>433</v>
      </c>
      <c r="B184" s="69" t="s">
        <v>517</v>
      </c>
      <c r="C184" s="38"/>
      <c r="D184" s="128" t="s">
        <v>515</v>
      </c>
      <c r="E184" s="78">
        <f>E185+E187+E189+E191+E193</f>
        <v>162997.5</v>
      </c>
      <c r="F184" s="78">
        <f>F185+F187+F189+F191+F193</f>
        <v>150895.1</v>
      </c>
      <c r="G184" s="78">
        <f>G185+G187+G189+G191+G193</f>
        <v>148357.9</v>
      </c>
    </row>
    <row r="185" spans="1:7" ht="49.5">
      <c r="A185" s="69" t="s">
        <v>433</v>
      </c>
      <c r="B185" s="10" t="s">
        <v>518</v>
      </c>
      <c r="C185" s="10"/>
      <c r="D185" s="130" t="s">
        <v>519</v>
      </c>
      <c r="E185" s="78">
        <f>E186</f>
        <v>75437.2</v>
      </c>
      <c r="F185" s="78">
        <f>F186</f>
        <v>65973.1</v>
      </c>
      <c r="G185" s="78">
        <f>G186</f>
        <v>63435.9</v>
      </c>
    </row>
    <row r="186" spans="1:7" ht="33">
      <c r="A186" s="69" t="s">
        <v>433</v>
      </c>
      <c r="B186" s="10" t="s">
        <v>518</v>
      </c>
      <c r="C186" s="17">
        <v>600</v>
      </c>
      <c r="D186" s="128" t="s">
        <v>522</v>
      </c>
      <c r="E186" s="78">
        <f>9!F330</f>
        <v>75437.2</v>
      </c>
      <c r="F186" s="78">
        <f>9!G330</f>
        <v>65973.1</v>
      </c>
      <c r="G186" s="78">
        <f>9!H330</f>
        <v>63435.9</v>
      </c>
    </row>
    <row r="187" spans="1:7" ht="33">
      <c r="A187" s="69" t="s">
        <v>433</v>
      </c>
      <c r="B187" s="10" t="s">
        <v>112</v>
      </c>
      <c r="C187" s="10"/>
      <c r="D187" s="130" t="s">
        <v>523</v>
      </c>
      <c r="E187" s="78">
        <f>E188</f>
        <v>1365.4</v>
      </c>
      <c r="F187" s="78">
        <f>F188</f>
        <v>0</v>
      </c>
      <c r="G187" s="78">
        <f>G188</f>
        <v>0</v>
      </c>
    </row>
    <row r="188" spans="1:7" ht="33">
      <c r="A188" s="69" t="s">
        <v>433</v>
      </c>
      <c r="B188" s="10" t="s">
        <v>112</v>
      </c>
      <c r="C188" s="17">
        <v>600</v>
      </c>
      <c r="D188" s="128" t="s">
        <v>522</v>
      </c>
      <c r="E188" s="78">
        <f>9!F332</f>
        <v>1365.4</v>
      </c>
      <c r="F188" s="78">
        <f>9!G332</f>
        <v>0</v>
      </c>
      <c r="G188" s="78">
        <f>9!H332</f>
        <v>0</v>
      </c>
    </row>
    <row r="189" spans="1:7" ht="33">
      <c r="A189" s="69" t="s">
        <v>433</v>
      </c>
      <c r="B189" s="10" t="s">
        <v>113</v>
      </c>
      <c r="C189" s="10"/>
      <c r="D189" s="130" t="s">
        <v>524</v>
      </c>
      <c r="E189" s="78">
        <f>E190</f>
        <v>235.8</v>
      </c>
      <c r="F189" s="78">
        <f>F190</f>
        <v>0</v>
      </c>
      <c r="G189" s="78">
        <f>G190</f>
        <v>0</v>
      </c>
    </row>
    <row r="190" spans="1:7" ht="33">
      <c r="A190" s="13" t="s">
        <v>433</v>
      </c>
      <c r="B190" s="10" t="s">
        <v>113</v>
      </c>
      <c r="C190" s="17">
        <v>600</v>
      </c>
      <c r="D190" s="128" t="s">
        <v>522</v>
      </c>
      <c r="E190" s="78">
        <f>9!F334</f>
        <v>235.8</v>
      </c>
      <c r="F190" s="78">
        <f>9!G334</f>
        <v>0</v>
      </c>
      <c r="G190" s="78">
        <f>9!H334</f>
        <v>0</v>
      </c>
    </row>
    <row r="191" spans="1:7" ht="49.5">
      <c r="A191" s="13" t="s">
        <v>433</v>
      </c>
      <c r="B191" s="10" t="s">
        <v>114</v>
      </c>
      <c r="C191" s="10"/>
      <c r="D191" s="130" t="s">
        <v>534</v>
      </c>
      <c r="E191" s="78">
        <f>E192</f>
        <v>1037.1</v>
      </c>
      <c r="F191" s="78">
        <f>F192</f>
        <v>0</v>
      </c>
      <c r="G191" s="78">
        <f>G192</f>
        <v>0</v>
      </c>
    </row>
    <row r="192" spans="1:7" ht="33">
      <c r="A192" s="13" t="s">
        <v>433</v>
      </c>
      <c r="B192" s="10" t="s">
        <v>114</v>
      </c>
      <c r="C192" s="17">
        <v>600</v>
      </c>
      <c r="D192" s="128" t="s">
        <v>522</v>
      </c>
      <c r="E192" s="78">
        <f>9!F336</f>
        <v>1037.1</v>
      </c>
      <c r="F192" s="78">
        <f>9!G336</f>
        <v>0</v>
      </c>
      <c r="G192" s="78">
        <f>9!H336</f>
        <v>0</v>
      </c>
    </row>
    <row r="193" spans="1:7" ht="54.75" customHeight="1">
      <c r="A193" s="13" t="s">
        <v>433</v>
      </c>
      <c r="B193" s="10" t="s">
        <v>520</v>
      </c>
      <c r="C193" s="10"/>
      <c r="D193" s="128" t="s">
        <v>521</v>
      </c>
      <c r="E193" s="78">
        <f>E194</f>
        <v>84922</v>
      </c>
      <c r="F193" s="78">
        <f>F194</f>
        <v>84922</v>
      </c>
      <c r="G193" s="78">
        <f>G194</f>
        <v>84922</v>
      </c>
    </row>
    <row r="194" spans="1:7" ht="33">
      <c r="A194" s="69" t="s">
        <v>433</v>
      </c>
      <c r="B194" s="10" t="s">
        <v>520</v>
      </c>
      <c r="C194" s="17">
        <v>600</v>
      </c>
      <c r="D194" s="128" t="s">
        <v>522</v>
      </c>
      <c r="E194" s="78">
        <f>9!F338</f>
        <v>84922</v>
      </c>
      <c r="F194" s="78">
        <f>9!G338</f>
        <v>84922</v>
      </c>
      <c r="G194" s="78">
        <f>9!H338</f>
        <v>84922</v>
      </c>
    </row>
    <row r="195" spans="1:7" ht="16.5">
      <c r="A195" s="69" t="s">
        <v>434</v>
      </c>
      <c r="B195" s="69"/>
      <c r="C195" s="38"/>
      <c r="D195" s="131" t="s">
        <v>362</v>
      </c>
      <c r="E195" s="78">
        <f>E196+E214+E218</f>
        <v>260319.2</v>
      </c>
      <c r="F195" s="78">
        <f>F196+F214+F218</f>
        <v>238252.5</v>
      </c>
      <c r="G195" s="78">
        <f>G196+G214+G218</f>
        <v>237127.5</v>
      </c>
    </row>
    <row r="196" spans="1:7" ht="49.5">
      <c r="A196" s="69" t="s">
        <v>434</v>
      </c>
      <c r="B196" s="69" t="s">
        <v>516</v>
      </c>
      <c r="C196" s="38"/>
      <c r="D196" s="128" t="s">
        <v>514</v>
      </c>
      <c r="E196" s="78">
        <f>E197</f>
        <v>232033</v>
      </c>
      <c r="F196" s="78">
        <f>F197</f>
        <v>210511.9</v>
      </c>
      <c r="G196" s="78">
        <f>G197</f>
        <v>208546.9</v>
      </c>
    </row>
    <row r="197" spans="1:7" ht="33">
      <c r="A197" s="13" t="s">
        <v>434</v>
      </c>
      <c r="B197" s="69" t="s">
        <v>517</v>
      </c>
      <c r="C197" s="38"/>
      <c r="D197" s="128" t="s">
        <v>515</v>
      </c>
      <c r="E197" s="78">
        <f>E198+E200+E202+E204+E206+E208+E210+E212</f>
        <v>232033</v>
      </c>
      <c r="F197" s="78">
        <f>F198+F200+F202+F204+F206+F208+F210+F212</f>
        <v>210511.9</v>
      </c>
      <c r="G197" s="78">
        <f>G198+G200+G202+G204+G206+G208+G210+G212</f>
        <v>208546.9</v>
      </c>
    </row>
    <row r="198" spans="1:7" ht="55.5" customHeight="1">
      <c r="A198" s="13" t="s">
        <v>434</v>
      </c>
      <c r="B198" s="10" t="s">
        <v>525</v>
      </c>
      <c r="C198" s="10"/>
      <c r="D198" s="130" t="s">
        <v>526</v>
      </c>
      <c r="E198" s="78">
        <f>E199</f>
        <v>35456.3</v>
      </c>
      <c r="F198" s="78">
        <f>F199</f>
        <v>25628.1</v>
      </c>
      <c r="G198" s="78">
        <f>G199</f>
        <v>23037</v>
      </c>
    </row>
    <row r="199" spans="1:7" ht="33">
      <c r="A199" s="13" t="s">
        <v>434</v>
      </c>
      <c r="B199" s="10" t="s">
        <v>525</v>
      </c>
      <c r="C199" s="17">
        <v>600</v>
      </c>
      <c r="D199" s="128" t="s">
        <v>522</v>
      </c>
      <c r="E199" s="78">
        <f>9!F343</f>
        <v>35456.3</v>
      </c>
      <c r="F199" s="78">
        <f>9!G343</f>
        <v>25628.1</v>
      </c>
      <c r="G199" s="78">
        <f>9!H343</f>
        <v>23037</v>
      </c>
    </row>
    <row r="200" spans="1:7" ht="33">
      <c r="A200" s="13" t="s">
        <v>434</v>
      </c>
      <c r="B200" s="10" t="s">
        <v>527</v>
      </c>
      <c r="C200" s="10"/>
      <c r="D200" s="130" t="s">
        <v>528</v>
      </c>
      <c r="E200" s="78">
        <f>E201</f>
        <v>3681.8</v>
      </c>
      <c r="F200" s="78">
        <f>F201</f>
        <v>3526.3</v>
      </c>
      <c r="G200" s="78">
        <f>G201</f>
        <v>3779.1</v>
      </c>
    </row>
    <row r="201" spans="1:7" ht="33">
      <c r="A201" s="13" t="s">
        <v>434</v>
      </c>
      <c r="B201" s="10" t="s">
        <v>527</v>
      </c>
      <c r="C201" s="17">
        <v>600</v>
      </c>
      <c r="D201" s="128" t="s">
        <v>522</v>
      </c>
      <c r="E201" s="78">
        <f>9!F345</f>
        <v>3681.8</v>
      </c>
      <c r="F201" s="78">
        <f>9!G345</f>
        <v>3526.3</v>
      </c>
      <c r="G201" s="78">
        <f>9!H345</f>
        <v>3779.1</v>
      </c>
    </row>
    <row r="202" spans="1:7" ht="49.5">
      <c r="A202" s="13" t="s">
        <v>434</v>
      </c>
      <c r="B202" s="10" t="s">
        <v>529</v>
      </c>
      <c r="C202" s="10"/>
      <c r="D202" s="130" t="s">
        <v>530</v>
      </c>
      <c r="E202" s="78">
        <f>E203</f>
        <v>7686.6</v>
      </c>
      <c r="F202" s="78">
        <f>F203</f>
        <v>6294.8</v>
      </c>
      <c r="G202" s="78">
        <f>G203</f>
        <v>6668.1</v>
      </c>
    </row>
    <row r="203" spans="1:7" ht="33">
      <c r="A203" s="13" t="s">
        <v>434</v>
      </c>
      <c r="B203" s="10" t="s">
        <v>529</v>
      </c>
      <c r="C203" s="17">
        <v>600</v>
      </c>
      <c r="D203" s="128" t="s">
        <v>522</v>
      </c>
      <c r="E203" s="78">
        <f>9!F347</f>
        <v>7686.6</v>
      </c>
      <c r="F203" s="78">
        <f>9!G347</f>
        <v>6294.8</v>
      </c>
      <c r="G203" s="78">
        <f>9!H347</f>
        <v>6668.1</v>
      </c>
    </row>
    <row r="204" spans="1:7" ht="33">
      <c r="A204" s="13" t="s">
        <v>434</v>
      </c>
      <c r="B204" s="10" t="s">
        <v>115</v>
      </c>
      <c r="C204" s="10"/>
      <c r="D204" s="130" t="s">
        <v>531</v>
      </c>
      <c r="E204" s="78">
        <f>E205</f>
        <v>4554</v>
      </c>
      <c r="F204" s="78">
        <f>F205</f>
        <v>0</v>
      </c>
      <c r="G204" s="78">
        <f>G205</f>
        <v>0</v>
      </c>
    </row>
    <row r="205" spans="1:7" ht="33">
      <c r="A205" s="13" t="s">
        <v>434</v>
      </c>
      <c r="B205" s="10" t="s">
        <v>115</v>
      </c>
      <c r="C205" s="17">
        <v>600</v>
      </c>
      <c r="D205" s="128" t="s">
        <v>522</v>
      </c>
      <c r="E205" s="78">
        <f>9!F349</f>
        <v>4554</v>
      </c>
      <c r="F205" s="78">
        <f>9!G349</f>
        <v>0</v>
      </c>
      <c r="G205" s="78">
        <f>9!H349</f>
        <v>0</v>
      </c>
    </row>
    <row r="206" spans="1:7" ht="33">
      <c r="A206" s="13" t="s">
        <v>434</v>
      </c>
      <c r="B206" s="10" t="s">
        <v>532</v>
      </c>
      <c r="C206" s="10"/>
      <c r="D206" s="130" t="s">
        <v>533</v>
      </c>
      <c r="E206" s="78">
        <f>E207</f>
        <v>464.5</v>
      </c>
      <c r="F206" s="78">
        <f>F207</f>
        <v>0</v>
      </c>
      <c r="G206" s="78">
        <f>G207</f>
        <v>0</v>
      </c>
    </row>
    <row r="207" spans="1:7" ht="33">
      <c r="A207" s="13" t="s">
        <v>434</v>
      </c>
      <c r="B207" s="10" t="s">
        <v>116</v>
      </c>
      <c r="C207" s="17">
        <v>600</v>
      </c>
      <c r="D207" s="128" t="s">
        <v>522</v>
      </c>
      <c r="E207" s="78">
        <f>9!F351</f>
        <v>464.5</v>
      </c>
      <c r="F207" s="78">
        <f>9!G351</f>
        <v>0</v>
      </c>
      <c r="G207" s="78">
        <f>9!H351</f>
        <v>0</v>
      </c>
    </row>
    <row r="208" spans="1:7" ht="33">
      <c r="A208" s="13" t="s">
        <v>434</v>
      </c>
      <c r="B208" s="10" t="s">
        <v>117</v>
      </c>
      <c r="C208" s="10"/>
      <c r="D208" s="130" t="s">
        <v>535</v>
      </c>
      <c r="E208" s="78">
        <f>E209</f>
        <v>5127.1</v>
      </c>
      <c r="F208" s="78">
        <f>F209</f>
        <v>0</v>
      </c>
      <c r="G208" s="78">
        <f>G209</f>
        <v>0</v>
      </c>
    </row>
    <row r="209" spans="1:7" ht="33">
      <c r="A209" s="13" t="s">
        <v>434</v>
      </c>
      <c r="B209" s="10" t="s">
        <v>117</v>
      </c>
      <c r="C209" s="17">
        <v>600</v>
      </c>
      <c r="D209" s="130" t="s">
        <v>522</v>
      </c>
      <c r="E209" s="78">
        <f>9!F353</f>
        <v>5127.1</v>
      </c>
      <c r="F209" s="78">
        <f>9!G353</f>
        <v>0</v>
      </c>
      <c r="G209" s="78">
        <f>9!H353</f>
        <v>0</v>
      </c>
    </row>
    <row r="210" spans="1:7" ht="49.5">
      <c r="A210" s="13" t="s">
        <v>434</v>
      </c>
      <c r="B210" s="10" t="s">
        <v>536</v>
      </c>
      <c r="C210" s="10"/>
      <c r="D210" s="132" t="s">
        <v>537</v>
      </c>
      <c r="E210" s="78">
        <f>E211</f>
        <v>4852.7</v>
      </c>
      <c r="F210" s="78">
        <f>F211</f>
        <v>4852.7</v>
      </c>
      <c r="G210" s="78">
        <f>G211</f>
        <v>4852.7</v>
      </c>
    </row>
    <row r="211" spans="1:7" ht="33">
      <c r="A211" s="13" t="s">
        <v>434</v>
      </c>
      <c r="B211" s="10" t="s">
        <v>536</v>
      </c>
      <c r="C211" s="17">
        <v>600</v>
      </c>
      <c r="D211" s="130" t="s">
        <v>522</v>
      </c>
      <c r="E211" s="78">
        <f>9!F355</f>
        <v>4852.7</v>
      </c>
      <c r="F211" s="78">
        <f>9!G355</f>
        <v>4852.7</v>
      </c>
      <c r="G211" s="78">
        <f>9!H355</f>
        <v>4852.7</v>
      </c>
    </row>
    <row r="212" spans="1:7" ht="99">
      <c r="A212" s="13" t="s">
        <v>434</v>
      </c>
      <c r="B212" s="10" t="s">
        <v>556</v>
      </c>
      <c r="C212" s="10"/>
      <c r="D212" s="130" t="s">
        <v>557</v>
      </c>
      <c r="E212" s="78">
        <f>E213</f>
        <v>170210</v>
      </c>
      <c r="F212" s="78">
        <f>F213</f>
        <v>170210</v>
      </c>
      <c r="G212" s="78">
        <f>G213</f>
        <v>170210</v>
      </c>
    </row>
    <row r="213" spans="1:7" ht="33">
      <c r="A213" s="69" t="s">
        <v>434</v>
      </c>
      <c r="B213" s="10" t="s">
        <v>556</v>
      </c>
      <c r="C213" s="17">
        <v>600</v>
      </c>
      <c r="D213" s="130" t="s">
        <v>522</v>
      </c>
      <c r="E213" s="78">
        <f>9!F357</f>
        <v>170210</v>
      </c>
      <c r="F213" s="78">
        <f>9!G357</f>
        <v>170210</v>
      </c>
      <c r="G213" s="78">
        <f>9!H357</f>
        <v>170210</v>
      </c>
    </row>
    <row r="214" spans="1:7" ht="33">
      <c r="A214" s="33" t="s">
        <v>434</v>
      </c>
      <c r="B214" s="10" t="s">
        <v>625</v>
      </c>
      <c r="C214" s="10"/>
      <c r="D214" s="86" t="s">
        <v>626</v>
      </c>
      <c r="E214" s="78">
        <f>E215</f>
        <v>15249.6</v>
      </c>
      <c r="F214" s="78">
        <f aca="true" t="shared" si="20" ref="F214:G216">F215</f>
        <v>15848.4</v>
      </c>
      <c r="G214" s="78">
        <f t="shared" si="20"/>
        <v>16732.9</v>
      </c>
    </row>
    <row r="215" spans="1:7" ht="33">
      <c r="A215" s="33" t="s">
        <v>434</v>
      </c>
      <c r="B215" s="10" t="s">
        <v>627</v>
      </c>
      <c r="C215" s="10"/>
      <c r="D215" s="86" t="s">
        <v>628</v>
      </c>
      <c r="E215" s="78">
        <f>E216</f>
        <v>15249.6</v>
      </c>
      <c r="F215" s="78">
        <f t="shared" si="20"/>
        <v>15848.4</v>
      </c>
      <c r="G215" s="78">
        <f t="shared" si="20"/>
        <v>16732.9</v>
      </c>
    </row>
    <row r="216" spans="1:7" ht="33">
      <c r="A216" s="33" t="s">
        <v>434</v>
      </c>
      <c r="B216" s="10" t="s">
        <v>22</v>
      </c>
      <c r="C216" s="10"/>
      <c r="D216" s="86" t="s">
        <v>23</v>
      </c>
      <c r="E216" s="78">
        <f>E217</f>
        <v>15249.6</v>
      </c>
      <c r="F216" s="78">
        <f t="shared" si="20"/>
        <v>15848.4</v>
      </c>
      <c r="G216" s="78">
        <f t="shared" si="20"/>
        <v>16732.9</v>
      </c>
    </row>
    <row r="217" spans="1:7" ht="33">
      <c r="A217" s="33" t="s">
        <v>434</v>
      </c>
      <c r="B217" s="10" t="s">
        <v>22</v>
      </c>
      <c r="C217" s="17">
        <v>600</v>
      </c>
      <c r="D217" s="11" t="s">
        <v>522</v>
      </c>
      <c r="E217" s="78">
        <f>9!F137</f>
        <v>15249.6</v>
      </c>
      <c r="F217" s="78">
        <f>9!G137</f>
        <v>15848.4</v>
      </c>
      <c r="G217" s="78">
        <f>9!H137</f>
        <v>16732.9</v>
      </c>
    </row>
    <row r="218" spans="1:7" ht="49.5">
      <c r="A218" s="69" t="s">
        <v>434</v>
      </c>
      <c r="B218" s="69" t="s">
        <v>589</v>
      </c>
      <c r="C218" s="38"/>
      <c r="D218" s="11" t="s">
        <v>588</v>
      </c>
      <c r="E218" s="78">
        <f>E219</f>
        <v>13036.6</v>
      </c>
      <c r="F218" s="78">
        <f aca="true" t="shared" si="21" ref="F218:G220">F219</f>
        <v>11892.2</v>
      </c>
      <c r="G218" s="78">
        <f t="shared" si="21"/>
        <v>11847.7</v>
      </c>
    </row>
    <row r="219" spans="1:7" ht="33">
      <c r="A219" s="69" t="s">
        <v>434</v>
      </c>
      <c r="B219" s="69" t="s">
        <v>591</v>
      </c>
      <c r="C219" s="38"/>
      <c r="D219" s="11" t="s">
        <v>590</v>
      </c>
      <c r="E219" s="78">
        <f>E220</f>
        <v>13036.6</v>
      </c>
      <c r="F219" s="78">
        <f t="shared" si="21"/>
        <v>11892.2</v>
      </c>
      <c r="G219" s="78">
        <f t="shared" si="21"/>
        <v>11847.7</v>
      </c>
    </row>
    <row r="220" spans="1:7" ht="49.5">
      <c r="A220" s="69" t="s">
        <v>434</v>
      </c>
      <c r="B220" s="69" t="s">
        <v>593</v>
      </c>
      <c r="C220" s="38"/>
      <c r="D220" s="11" t="s">
        <v>592</v>
      </c>
      <c r="E220" s="78">
        <f>E221</f>
        <v>13036.6</v>
      </c>
      <c r="F220" s="78">
        <f t="shared" si="21"/>
        <v>11892.2</v>
      </c>
      <c r="G220" s="78">
        <f t="shared" si="21"/>
        <v>11847.7</v>
      </c>
    </row>
    <row r="221" spans="1:7" ht="33">
      <c r="A221" s="69" t="s">
        <v>434</v>
      </c>
      <c r="B221" s="69" t="s">
        <v>593</v>
      </c>
      <c r="C221" s="17">
        <v>600</v>
      </c>
      <c r="D221" s="11" t="s">
        <v>522</v>
      </c>
      <c r="E221" s="78">
        <f>9!F280</f>
        <v>13036.6</v>
      </c>
      <c r="F221" s="78">
        <f>9!G280</f>
        <v>11892.2</v>
      </c>
      <c r="G221" s="78">
        <f>9!H280</f>
        <v>11847.7</v>
      </c>
    </row>
    <row r="222" spans="1:7" ht="16.5">
      <c r="A222" s="69" t="s">
        <v>419</v>
      </c>
      <c r="B222" s="69"/>
      <c r="C222" s="38"/>
      <c r="D222" s="11" t="s">
        <v>410</v>
      </c>
      <c r="E222" s="78">
        <f aca="true" t="shared" si="22" ref="E222:G223">E223</f>
        <v>5103.6</v>
      </c>
      <c r="F222" s="78">
        <f t="shared" si="22"/>
        <v>4609.9</v>
      </c>
      <c r="G222" s="78">
        <f t="shared" si="22"/>
        <v>4479.900000000001</v>
      </c>
    </row>
    <row r="223" spans="1:7" ht="49.5">
      <c r="A223" s="69" t="s">
        <v>419</v>
      </c>
      <c r="B223" s="69" t="s">
        <v>516</v>
      </c>
      <c r="C223" s="38"/>
      <c r="D223" s="11" t="s">
        <v>514</v>
      </c>
      <c r="E223" s="78">
        <f t="shared" si="22"/>
        <v>5103.6</v>
      </c>
      <c r="F223" s="78">
        <f t="shared" si="22"/>
        <v>4609.9</v>
      </c>
      <c r="G223" s="78">
        <f t="shared" si="22"/>
        <v>4479.900000000001</v>
      </c>
    </row>
    <row r="224" spans="1:7" ht="49.5">
      <c r="A224" s="69" t="s">
        <v>419</v>
      </c>
      <c r="B224" s="69" t="s">
        <v>570</v>
      </c>
      <c r="C224" s="38"/>
      <c r="D224" s="11" t="s">
        <v>571</v>
      </c>
      <c r="E224" s="78">
        <f>E225+E227+E229+E231+E233+E235+E237+E239</f>
        <v>5103.6</v>
      </c>
      <c r="F224" s="78">
        <f>F225+F227+F229+F231+F233+F235+F237+F239</f>
        <v>4609.9</v>
      </c>
      <c r="G224" s="78">
        <f>G225+G227+G229+G231+G233+G235+G237+G239</f>
        <v>4479.900000000001</v>
      </c>
    </row>
    <row r="225" spans="1:7" ht="16.5">
      <c r="A225" s="69" t="s">
        <v>419</v>
      </c>
      <c r="B225" s="10" t="s">
        <v>572</v>
      </c>
      <c r="C225" s="10"/>
      <c r="D225" s="86" t="s">
        <v>573</v>
      </c>
      <c r="E225" s="78">
        <f>E226</f>
        <v>39.6</v>
      </c>
      <c r="F225" s="78">
        <f>F226</f>
        <v>26.5</v>
      </c>
      <c r="G225" s="78">
        <f>G226</f>
        <v>25</v>
      </c>
    </row>
    <row r="226" spans="1:7" ht="16.5">
      <c r="A226" s="69" t="s">
        <v>419</v>
      </c>
      <c r="B226" s="10" t="s">
        <v>572</v>
      </c>
      <c r="C226" s="17" t="s">
        <v>464</v>
      </c>
      <c r="D226" s="11" t="s">
        <v>465</v>
      </c>
      <c r="E226" s="78">
        <f>9!F285</f>
        <v>39.6</v>
      </c>
      <c r="F226" s="78">
        <f>9!G285</f>
        <v>26.5</v>
      </c>
      <c r="G226" s="78">
        <f>9!H285</f>
        <v>25</v>
      </c>
    </row>
    <row r="227" spans="1:7" ht="33">
      <c r="A227" s="69" t="s">
        <v>419</v>
      </c>
      <c r="B227" s="10" t="s">
        <v>574</v>
      </c>
      <c r="C227" s="10"/>
      <c r="D227" s="86" t="s">
        <v>575</v>
      </c>
      <c r="E227" s="78">
        <f>E228</f>
        <v>13</v>
      </c>
      <c r="F227" s="78">
        <f>F228</f>
        <v>0</v>
      </c>
      <c r="G227" s="78">
        <f>G228</f>
        <v>0</v>
      </c>
    </row>
    <row r="228" spans="1:7" ht="33">
      <c r="A228" s="69" t="s">
        <v>419</v>
      </c>
      <c r="B228" s="10" t="s">
        <v>574</v>
      </c>
      <c r="C228" s="122" t="s">
        <v>459</v>
      </c>
      <c r="D228" s="11" t="s">
        <v>460</v>
      </c>
      <c r="E228" s="78">
        <f>9!F286</f>
        <v>13</v>
      </c>
      <c r="F228" s="78">
        <f>9!G286</f>
        <v>0</v>
      </c>
      <c r="G228" s="78">
        <f>9!H286</f>
        <v>0</v>
      </c>
    </row>
    <row r="229" spans="1:7" ht="23.25" customHeight="1">
      <c r="A229" s="69" t="s">
        <v>419</v>
      </c>
      <c r="B229" s="10" t="s">
        <v>576</v>
      </c>
      <c r="C229" s="10"/>
      <c r="D229" s="86" t="s">
        <v>577</v>
      </c>
      <c r="E229" s="78">
        <f>E230</f>
        <v>62</v>
      </c>
      <c r="F229" s="78">
        <f>F230</f>
        <v>62</v>
      </c>
      <c r="G229" s="78">
        <f>G230</f>
        <v>62</v>
      </c>
    </row>
    <row r="230" spans="1:7" ht="33">
      <c r="A230" s="69" t="s">
        <v>419</v>
      </c>
      <c r="B230" s="10" t="s">
        <v>576</v>
      </c>
      <c r="C230" s="122" t="s">
        <v>459</v>
      </c>
      <c r="D230" s="11" t="s">
        <v>460</v>
      </c>
      <c r="E230" s="78">
        <f>9!F289</f>
        <v>62</v>
      </c>
      <c r="F230" s="78">
        <f>9!G289</f>
        <v>62</v>
      </c>
      <c r="G230" s="78">
        <f>9!H289</f>
        <v>62</v>
      </c>
    </row>
    <row r="231" spans="1:7" ht="16.5">
      <c r="A231" s="69" t="s">
        <v>419</v>
      </c>
      <c r="B231" s="10" t="s">
        <v>583</v>
      </c>
      <c r="C231" s="10"/>
      <c r="D231" s="86" t="s">
        <v>578</v>
      </c>
      <c r="E231" s="78">
        <f>E232</f>
        <v>4508.1</v>
      </c>
      <c r="F231" s="78">
        <f>F232</f>
        <v>4210.9</v>
      </c>
      <c r="G231" s="78">
        <f>G232</f>
        <v>4132.7</v>
      </c>
    </row>
    <row r="232" spans="1:7" ht="33">
      <c r="A232" s="69" t="s">
        <v>419</v>
      </c>
      <c r="B232" s="10" t="s">
        <v>583</v>
      </c>
      <c r="C232" s="17">
        <v>600</v>
      </c>
      <c r="D232" s="11" t="s">
        <v>522</v>
      </c>
      <c r="E232" s="78">
        <f>9!F291</f>
        <v>4508.1</v>
      </c>
      <c r="F232" s="78">
        <f>9!G291</f>
        <v>4210.9</v>
      </c>
      <c r="G232" s="78">
        <f>9!H291</f>
        <v>4132.7</v>
      </c>
    </row>
    <row r="233" spans="1:7" ht="33">
      <c r="A233" s="69" t="s">
        <v>419</v>
      </c>
      <c r="B233" s="10" t="s">
        <v>584</v>
      </c>
      <c r="C233" s="10"/>
      <c r="D233" s="86" t="s">
        <v>579</v>
      </c>
      <c r="E233" s="78">
        <f>E234</f>
        <v>230.9</v>
      </c>
      <c r="F233" s="78">
        <f>F234</f>
        <v>166</v>
      </c>
      <c r="G233" s="78">
        <f>G234</f>
        <v>134.6</v>
      </c>
    </row>
    <row r="234" spans="1:7" ht="33">
      <c r="A234" s="69" t="s">
        <v>419</v>
      </c>
      <c r="B234" s="10" t="s">
        <v>584</v>
      </c>
      <c r="C234" s="17">
        <v>600</v>
      </c>
      <c r="D234" s="11" t="s">
        <v>522</v>
      </c>
      <c r="E234" s="78">
        <f>9!F293</f>
        <v>230.9</v>
      </c>
      <c r="F234" s="78">
        <f>9!G293</f>
        <v>166</v>
      </c>
      <c r="G234" s="78">
        <f>9!H293</f>
        <v>134.6</v>
      </c>
    </row>
    <row r="235" spans="1:7" ht="16.5">
      <c r="A235" s="69" t="s">
        <v>419</v>
      </c>
      <c r="B235" s="10" t="s">
        <v>585</v>
      </c>
      <c r="C235" s="10"/>
      <c r="D235" s="86" t="s">
        <v>580</v>
      </c>
      <c r="E235" s="78">
        <f>E236</f>
        <v>56</v>
      </c>
      <c r="F235" s="78">
        <f>F236</f>
        <v>37.5</v>
      </c>
      <c r="G235" s="78">
        <f>G236</f>
        <v>32.6</v>
      </c>
    </row>
    <row r="236" spans="1:7" ht="33">
      <c r="A236" s="69" t="s">
        <v>419</v>
      </c>
      <c r="B236" s="10" t="s">
        <v>585</v>
      </c>
      <c r="C236" s="17">
        <v>600</v>
      </c>
      <c r="D236" s="11" t="s">
        <v>522</v>
      </c>
      <c r="E236" s="78">
        <f>9!F295</f>
        <v>56</v>
      </c>
      <c r="F236" s="78">
        <f>9!G295</f>
        <v>37.5</v>
      </c>
      <c r="G236" s="78">
        <f>9!H295</f>
        <v>32.6</v>
      </c>
    </row>
    <row r="237" spans="1:7" ht="33">
      <c r="A237" s="69" t="s">
        <v>419</v>
      </c>
      <c r="B237" s="10" t="s">
        <v>586</v>
      </c>
      <c r="C237" s="10"/>
      <c r="D237" s="86" t="s">
        <v>581</v>
      </c>
      <c r="E237" s="78">
        <f>E238</f>
        <v>35</v>
      </c>
      <c r="F237" s="78">
        <f>F238</f>
        <v>0</v>
      </c>
      <c r="G237" s="78">
        <f>G238</f>
        <v>0</v>
      </c>
    </row>
    <row r="238" spans="1:7" ht="33">
      <c r="A238" s="69" t="s">
        <v>419</v>
      </c>
      <c r="B238" s="10" t="s">
        <v>586</v>
      </c>
      <c r="C238" s="17">
        <v>600</v>
      </c>
      <c r="D238" s="11" t="s">
        <v>522</v>
      </c>
      <c r="E238" s="78">
        <f>9!F297</f>
        <v>35</v>
      </c>
      <c r="F238" s="78">
        <f>9!G297</f>
        <v>0</v>
      </c>
      <c r="G238" s="78">
        <f>9!H297</f>
        <v>0</v>
      </c>
    </row>
    <row r="239" spans="1:7" ht="49.5">
      <c r="A239" s="69" t="s">
        <v>419</v>
      </c>
      <c r="B239" s="10" t="s">
        <v>587</v>
      </c>
      <c r="C239" s="10"/>
      <c r="D239" s="86" t="s">
        <v>582</v>
      </c>
      <c r="E239" s="78">
        <f>E240</f>
        <v>159</v>
      </c>
      <c r="F239" s="78">
        <f>F240</f>
        <v>107</v>
      </c>
      <c r="G239" s="78">
        <f>G240</f>
        <v>93</v>
      </c>
    </row>
    <row r="240" spans="1:7" ht="33">
      <c r="A240" s="69" t="s">
        <v>419</v>
      </c>
      <c r="B240" s="10" t="s">
        <v>587</v>
      </c>
      <c r="C240" s="17">
        <v>600</v>
      </c>
      <c r="D240" s="11" t="s">
        <v>522</v>
      </c>
      <c r="E240" s="78">
        <f>9!F299</f>
        <v>159</v>
      </c>
      <c r="F240" s="78">
        <f>9!G299</f>
        <v>107</v>
      </c>
      <c r="G240" s="78">
        <f>9!H299</f>
        <v>93</v>
      </c>
    </row>
    <row r="241" spans="1:7" ht="16.5">
      <c r="A241" s="69" t="s">
        <v>435</v>
      </c>
      <c r="B241" s="69"/>
      <c r="C241" s="38"/>
      <c r="D241" s="128" t="s">
        <v>365</v>
      </c>
      <c r="E241" s="78">
        <f aca="true" t="shared" si="23" ref="E241:G242">E242</f>
        <v>15445</v>
      </c>
      <c r="F241" s="78">
        <f t="shared" si="23"/>
        <v>14524</v>
      </c>
      <c r="G241" s="78">
        <f t="shared" si="23"/>
        <v>14280.9</v>
      </c>
    </row>
    <row r="242" spans="1:7" ht="49.5">
      <c r="A242" s="69" t="s">
        <v>435</v>
      </c>
      <c r="B242" s="69" t="s">
        <v>516</v>
      </c>
      <c r="C242" s="38"/>
      <c r="D242" s="128" t="s">
        <v>514</v>
      </c>
      <c r="E242" s="78">
        <f t="shared" si="23"/>
        <v>15445</v>
      </c>
      <c r="F242" s="78">
        <f t="shared" si="23"/>
        <v>14524</v>
      </c>
      <c r="G242" s="78">
        <f t="shared" si="23"/>
        <v>14280.9</v>
      </c>
    </row>
    <row r="243" spans="1:7" ht="16.5">
      <c r="A243" s="69" t="s">
        <v>435</v>
      </c>
      <c r="B243" s="10" t="s">
        <v>538</v>
      </c>
      <c r="C243" s="10"/>
      <c r="D243" s="130" t="s">
        <v>325</v>
      </c>
      <c r="E243" s="78">
        <f>E244+E247+E251</f>
        <v>15445</v>
      </c>
      <c r="F243" s="78">
        <f>F244+F247+F251</f>
        <v>14524</v>
      </c>
      <c r="G243" s="78">
        <f>G244+G247+G251</f>
        <v>14280.9</v>
      </c>
    </row>
    <row r="244" spans="1:7" ht="66">
      <c r="A244" s="69" t="s">
        <v>435</v>
      </c>
      <c r="B244" s="10" t="s">
        <v>539</v>
      </c>
      <c r="C244" s="10"/>
      <c r="D244" s="132" t="s">
        <v>466</v>
      </c>
      <c r="E244" s="78">
        <f>E245+E246</f>
        <v>1975.7</v>
      </c>
      <c r="F244" s="78">
        <f>F245+F246</f>
        <v>1954.2</v>
      </c>
      <c r="G244" s="78">
        <f>G245+G246</f>
        <v>1948.3999999999999</v>
      </c>
    </row>
    <row r="245" spans="1:7" ht="66">
      <c r="A245" s="69" t="s">
        <v>435</v>
      </c>
      <c r="B245" s="10" t="s">
        <v>539</v>
      </c>
      <c r="C245" s="122" t="s">
        <v>458</v>
      </c>
      <c r="D245" s="128" t="s">
        <v>328</v>
      </c>
      <c r="E245" s="78">
        <f>9!F362</f>
        <v>1912.4</v>
      </c>
      <c r="F245" s="78">
        <f>9!G362</f>
        <v>1911.7</v>
      </c>
      <c r="G245" s="78">
        <f>9!H362</f>
        <v>1911.6</v>
      </c>
    </row>
    <row r="246" spans="1:7" ht="33">
      <c r="A246" s="69" t="s">
        <v>435</v>
      </c>
      <c r="B246" s="82" t="s">
        <v>539</v>
      </c>
      <c r="C246" s="123" t="s">
        <v>459</v>
      </c>
      <c r="D246" s="133" t="s">
        <v>460</v>
      </c>
      <c r="E246" s="78">
        <f>9!F363</f>
        <v>63.3</v>
      </c>
      <c r="F246" s="78">
        <f>9!G363</f>
        <v>42.5</v>
      </c>
      <c r="G246" s="78">
        <f>9!H363</f>
        <v>36.8</v>
      </c>
    </row>
    <row r="247" spans="1:7" ht="49.5">
      <c r="A247" s="69" t="s">
        <v>435</v>
      </c>
      <c r="B247" s="10" t="s">
        <v>540</v>
      </c>
      <c r="C247" s="10"/>
      <c r="D247" s="31" t="s">
        <v>643</v>
      </c>
      <c r="E247" s="78">
        <f>E248+E249+E250</f>
        <v>8601.9</v>
      </c>
      <c r="F247" s="78">
        <f>F248+F249+F250</f>
        <v>7969.400000000001</v>
      </c>
      <c r="G247" s="78">
        <f>G248+G249+G250</f>
        <v>7802.5</v>
      </c>
    </row>
    <row r="248" spans="1:7" ht="66">
      <c r="A248" s="69" t="s">
        <v>435</v>
      </c>
      <c r="B248" s="10" t="s">
        <v>540</v>
      </c>
      <c r="C248" s="122" t="s">
        <v>458</v>
      </c>
      <c r="D248" s="128" t="s">
        <v>328</v>
      </c>
      <c r="E248" s="78">
        <f>9!F365</f>
        <v>6685.2</v>
      </c>
      <c r="F248" s="78">
        <f>9!G365</f>
        <v>6685.2</v>
      </c>
      <c r="G248" s="78">
        <f>9!H365</f>
        <v>6685.2</v>
      </c>
    </row>
    <row r="249" spans="1:7" ht="33">
      <c r="A249" s="69" t="s">
        <v>435</v>
      </c>
      <c r="B249" s="10" t="s">
        <v>540</v>
      </c>
      <c r="C249" s="123" t="s">
        <v>459</v>
      </c>
      <c r="D249" s="133" t="s">
        <v>460</v>
      </c>
      <c r="E249" s="78">
        <f>9!F366</f>
        <v>1700.6</v>
      </c>
      <c r="F249" s="78">
        <f>9!G366</f>
        <v>1139.4</v>
      </c>
      <c r="G249" s="78">
        <f>9!H366</f>
        <v>991.3</v>
      </c>
    </row>
    <row r="250" spans="1:7" ht="16.5">
      <c r="A250" s="69" t="s">
        <v>435</v>
      </c>
      <c r="B250" s="10" t="s">
        <v>540</v>
      </c>
      <c r="C250" s="123" t="s">
        <v>461</v>
      </c>
      <c r="D250" s="134" t="s">
        <v>462</v>
      </c>
      <c r="E250" s="78">
        <f>9!F367</f>
        <v>216.1</v>
      </c>
      <c r="F250" s="78">
        <f>9!G367</f>
        <v>144.8</v>
      </c>
      <c r="G250" s="78">
        <f>9!H367</f>
        <v>126</v>
      </c>
    </row>
    <row r="251" spans="1:7" ht="49.5">
      <c r="A251" s="69" t="s">
        <v>435</v>
      </c>
      <c r="B251" s="10" t="s">
        <v>542</v>
      </c>
      <c r="C251" s="10"/>
      <c r="D251" s="132" t="s">
        <v>541</v>
      </c>
      <c r="E251" s="78">
        <f>E252+E253</f>
        <v>4867.4</v>
      </c>
      <c r="F251" s="78">
        <f>F252+F253</f>
        <v>4600.4</v>
      </c>
      <c r="G251" s="78">
        <f>G252+G253</f>
        <v>4530</v>
      </c>
    </row>
    <row r="252" spans="1:7" ht="66">
      <c r="A252" s="69" t="s">
        <v>435</v>
      </c>
      <c r="B252" s="10" t="s">
        <v>542</v>
      </c>
      <c r="C252" s="125" t="s">
        <v>458</v>
      </c>
      <c r="D252" s="128" t="s">
        <v>328</v>
      </c>
      <c r="E252" s="78">
        <f>9!F369</f>
        <v>4113.4</v>
      </c>
      <c r="F252" s="78">
        <f>9!G369</f>
        <v>4113.4</v>
      </c>
      <c r="G252" s="78">
        <f>9!H369</f>
        <v>4113.4</v>
      </c>
    </row>
    <row r="253" spans="1:7" ht="33">
      <c r="A253" s="69" t="s">
        <v>435</v>
      </c>
      <c r="B253" s="10" t="s">
        <v>542</v>
      </c>
      <c r="C253" s="125" t="s">
        <v>459</v>
      </c>
      <c r="D253" s="128" t="s">
        <v>460</v>
      </c>
      <c r="E253" s="78">
        <f>9!F370</f>
        <v>754</v>
      </c>
      <c r="F253" s="78">
        <f>9!G370</f>
        <v>487</v>
      </c>
      <c r="G253" s="78">
        <f>9!H370</f>
        <v>416.6</v>
      </c>
    </row>
    <row r="254" spans="1:7" s="62" customFormat="1" ht="16.5">
      <c r="A254" s="34" t="s">
        <v>422</v>
      </c>
      <c r="B254" s="34"/>
      <c r="C254" s="34"/>
      <c r="D254" s="35" t="s">
        <v>502</v>
      </c>
      <c r="E254" s="79">
        <f aca="true" t="shared" si="24" ref="E254:G255">E255</f>
        <v>29633.8</v>
      </c>
      <c r="F254" s="79">
        <f t="shared" si="24"/>
        <v>21306.8</v>
      </c>
      <c r="G254" s="79">
        <f t="shared" si="24"/>
        <v>21942.800000000003</v>
      </c>
    </row>
    <row r="255" spans="1:7" ht="16.5">
      <c r="A255" s="33" t="s">
        <v>423</v>
      </c>
      <c r="B255" s="10"/>
      <c r="C255" s="125"/>
      <c r="D255" s="11" t="s">
        <v>366</v>
      </c>
      <c r="E255" s="78">
        <f t="shared" si="24"/>
        <v>29633.8</v>
      </c>
      <c r="F255" s="78">
        <f t="shared" si="24"/>
        <v>21306.8</v>
      </c>
      <c r="G255" s="78">
        <f t="shared" si="24"/>
        <v>21942.800000000003</v>
      </c>
    </row>
    <row r="256" spans="1:7" ht="33">
      <c r="A256" s="33" t="s">
        <v>423</v>
      </c>
      <c r="B256" s="10" t="s">
        <v>625</v>
      </c>
      <c r="C256" s="10"/>
      <c r="D256" s="86" t="s">
        <v>626</v>
      </c>
      <c r="E256" s="78">
        <f>E257+E274</f>
        <v>29633.8</v>
      </c>
      <c r="F256" s="78">
        <f>F257+F274</f>
        <v>21306.8</v>
      </c>
      <c r="G256" s="78">
        <f>G257+G274</f>
        <v>21942.800000000003</v>
      </c>
    </row>
    <row r="257" spans="1:7" ht="33">
      <c r="A257" s="33" t="s">
        <v>423</v>
      </c>
      <c r="B257" s="10" t="s">
        <v>627</v>
      </c>
      <c r="C257" s="10"/>
      <c r="D257" s="86" t="s">
        <v>628</v>
      </c>
      <c r="E257" s="78">
        <f>E258+E260+E262+E264+E266+E268+E270</f>
        <v>22033.8</v>
      </c>
      <c r="F257" s="78">
        <f>F258+F260+F262+F264+F266+F268+F270</f>
        <v>21306.8</v>
      </c>
      <c r="G257" s="78">
        <f>G258+G260+G262+G264+G266+G268+G270</f>
        <v>21942.800000000003</v>
      </c>
    </row>
    <row r="258" spans="1:7" ht="33">
      <c r="A258" s="33" t="s">
        <v>423</v>
      </c>
      <c r="B258" s="10" t="s">
        <v>632</v>
      </c>
      <c r="C258" s="10"/>
      <c r="D258" s="86" t="s">
        <v>629</v>
      </c>
      <c r="E258" s="78">
        <f>E259</f>
        <v>204</v>
      </c>
      <c r="F258" s="78">
        <f>F259</f>
        <v>136</v>
      </c>
      <c r="G258" s="78">
        <f>G259</f>
        <v>119</v>
      </c>
    </row>
    <row r="259" spans="1:7" ht="33">
      <c r="A259" s="33" t="s">
        <v>423</v>
      </c>
      <c r="B259" s="10" t="s">
        <v>632</v>
      </c>
      <c r="C259" s="122" t="s">
        <v>459</v>
      </c>
      <c r="D259" s="11" t="s">
        <v>460</v>
      </c>
      <c r="E259" s="78">
        <f>9!F143</f>
        <v>204</v>
      </c>
      <c r="F259" s="78">
        <f>9!G143</f>
        <v>136</v>
      </c>
      <c r="G259" s="78">
        <f>9!H143</f>
        <v>119</v>
      </c>
    </row>
    <row r="260" spans="1:7" ht="33">
      <c r="A260" s="33" t="s">
        <v>423</v>
      </c>
      <c r="B260" s="10" t="s">
        <v>633</v>
      </c>
      <c r="C260" s="10"/>
      <c r="D260" s="86" t="s">
        <v>630</v>
      </c>
      <c r="E260" s="78">
        <f>E261</f>
        <v>45</v>
      </c>
      <c r="F260" s="78">
        <f>F261</f>
        <v>30</v>
      </c>
      <c r="G260" s="78">
        <f>G261</f>
        <v>26</v>
      </c>
    </row>
    <row r="261" spans="1:7" ht="33">
      <c r="A261" s="33" t="s">
        <v>423</v>
      </c>
      <c r="B261" s="10" t="s">
        <v>633</v>
      </c>
      <c r="C261" s="122" t="s">
        <v>459</v>
      </c>
      <c r="D261" s="11" t="s">
        <v>460</v>
      </c>
      <c r="E261" s="78">
        <f>9!F145</f>
        <v>45</v>
      </c>
      <c r="F261" s="78">
        <f>9!G145</f>
        <v>30</v>
      </c>
      <c r="G261" s="78">
        <f>9!H145</f>
        <v>26</v>
      </c>
    </row>
    <row r="262" spans="1:7" ht="33">
      <c r="A262" s="33" t="s">
        <v>423</v>
      </c>
      <c r="B262" s="10" t="s">
        <v>634</v>
      </c>
      <c r="C262" s="10"/>
      <c r="D262" s="86" t="s">
        <v>631</v>
      </c>
      <c r="E262" s="78">
        <f>E263</f>
        <v>189.3</v>
      </c>
      <c r="F262" s="78">
        <f>F263</f>
        <v>127</v>
      </c>
      <c r="G262" s="78">
        <f>G263</f>
        <v>110.7</v>
      </c>
    </row>
    <row r="263" spans="1:7" ht="33">
      <c r="A263" s="33" t="s">
        <v>423</v>
      </c>
      <c r="B263" s="10" t="s">
        <v>634</v>
      </c>
      <c r="C263" s="122" t="s">
        <v>459</v>
      </c>
      <c r="D263" s="11" t="s">
        <v>460</v>
      </c>
      <c r="E263" s="78">
        <f>9!F147</f>
        <v>189.3</v>
      </c>
      <c r="F263" s="78">
        <f>9!G147</f>
        <v>127</v>
      </c>
      <c r="G263" s="78">
        <f>9!H147</f>
        <v>110.7</v>
      </c>
    </row>
    <row r="264" spans="1:7" ht="33">
      <c r="A264" s="33" t="s">
        <v>423</v>
      </c>
      <c r="B264" s="10" t="s">
        <v>635</v>
      </c>
      <c r="C264" s="10"/>
      <c r="D264" s="86" t="s">
        <v>636</v>
      </c>
      <c r="E264" s="78">
        <f>E265</f>
        <v>280</v>
      </c>
      <c r="F264" s="78">
        <f>F265</f>
        <v>188</v>
      </c>
      <c r="G264" s="78">
        <f>G265</f>
        <v>150</v>
      </c>
    </row>
    <row r="265" spans="1:7" ht="33">
      <c r="A265" s="33" t="s">
        <v>423</v>
      </c>
      <c r="B265" s="10" t="s">
        <v>635</v>
      </c>
      <c r="C265" s="122" t="s">
        <v>459</v>
      </c>
      <c r="D265" s="11" t="s">
        <v>460</v>
      </c>
      <c r="E265" s="78">
        <f>9!F149</f>
        <v>280</v>
      </c>
      <c r="F265" s="78">
        <f>9!G149</f>
        <v>188</v>
      </c>
      <c r="G265" s="78">
        <f>9!H149</f>
        <v>150</v>
      </c>
    </row>
    <row r="266" spans="1:7" ht="33">
      <c r="A266" s="33" t="s">
        <v>423</v>
      </c>
      <c r="B266" s="10" t="s">
        <v>638</v>
      </c>
      <c r="C266" s="10"/>
      <c r="D266" s="86" t="s">
        <v>637</v>
      </c>
      <c r="E266" s="78">
        <f>E267</f>
        <v>12552</v>
      </c>
      <c r="F266" s="78">
        <f>F267</f>
        <v>12068.4</v>
      </c>
      <c r="G266" s="78">
        <f>G267</f>
        <v>12387.6</v>
      </c>
    </row>
    <row r="267" spans="1:7" ht="33">
      <c r="A267" s="33" t="s">
        <v>423</v>
      </c>
      <c r="B267" s="10" t="s">
        <v>638</v>
      </c>
      <c r="C267" s="17">
        <v>600</v>
      </c>
      <c r="D267" s="11" t="s">
        <v>522</v>
      </c>
      <c r="E267" s="78">
        <f>9!F151</f>
        <v>12552</v>
      </c>
      <c r="F267" s="78">
        <f>9!G151</f>
        <v>12068.4</v>
      </c>
      <c r="G267" s="78">
        <f>9!H151</f>
        <v>12387.6</v>
      </c>
    </row>
    <row r="268" spans="1:7" ht="49.5">
      <c r="A268" s="33" t="s">
        <v>423</v>
      </c>
      <c r="B268" s="10" t="s">
        <v>640</v>
      </c>
      <c r="C268" s="10"/>
      <c r="D268" s="86" t="s">
        <v>639</v>
      </c>
      <c r="E268" s="78">
        <f>E269</f>
        <v>53</v>
      </c>
      <c r="F268" s="78">
        <f>F269</f>
        <v>36</v>
      </c>
      <c r="G268" s="78">
        <f>G269</f>
        <v>31</v>
      </c>
    </row>
    <row r="269" spans="1:7" ht="33">
      <c r="A269" s="33" t="s">
        <v>423</v>
      </c>
      <c r="B269" s="10" t="s">
        <v>640</v>
      </c>
      <c r="C269" s="17">
        <v>600</v>
      </c>
      <c r="D269" s="11" t="s">
        <v>522</v>
      </c>
      <c r="E269" s="78">
        <f>9!F153</f>
        <v>53</v>
      </c>
      <c r="F269" s="78">
        <f>9!G153</f>
        <v>36</v>
      </c>
      <c r="G269" s="78">
        <f>9!H153</f>
        <v>31</v>
      </c>
    </row>
    <row r="270" spans="1:7" ht="16.5">
      <c r="A270" s="33" t="s">
        <v>423</v>
      </c>
      <c r="B270" s="10" t="s">
        <v>641</v>
      </c>
      <c r="C270" s="10"/>
      <c r="D270" s="86" t="s">
        <v>642</v>
      </c>
      <c r="E270" s="78">
        <f>E271+E272+E273</f>
        <v>8710.5</v>
      </c>
      <c r="F270" s="78">
        <f>F271+F272+F273</f>
        <v>8721.4</v>
      </c>
      <c r="G270" s="78">
        <f>G271+G272+G273</f>
        <v>9118.500000000002</v>
      </c>
    </row>
    <row r="271" spans="1:7" ht="66">
      <c r="A271" s="33" t="s">
        <v>423</v>
      </c>
      <c r="B271" s="10" t="s">
        <v>641</v>
      </c>
      <c r="C271" s="10" t="s">
        <v>458</v>
      </c>
      <c r="D271" s="11" t="s">
        <v>328</v>
      </c>
      <c r="E271" s="78">
        <f>9!F155</f>
        <v>7361.9</v>
      </c>
      <c r="F271" s="78">
        <f>9!G155</f>
        <v>7817.8</v>
      </c>
      <c r="G271" s="78">
        <f>9!H155</f>
        <v>8332.2</v>
      </c>
    </row>
    <row r="272" spans="1:7" ht="33">
      <c r="A272" s="33" t="s">
        <v>423</v>
      </c>
      <c r="B272" s="10" t="s">
        <v>641</v>
      </c>
      <c r="C272" s="10" t="s">
        <v>459</v>
      </c>
      <c r="D272" s="11" t="s">
        <v>460</v>
      </c>
      <c r="E272" s="78">
        <f>9!F156</f>
        <v>1212.1</v>
      </c>
      <c r="F272" s="78">
        <f>9!G156</f>
        <v>812.2</v>
      </c>
      <c r="G272" s="78">
        <f>9!H156</f>
        <v>706.7</v>
      </c>
    </row>
    <row r="273" spans="1:7" ht="16.5">
      <c r="A273" s="33" t="s">
        <v>423</v>
      </c>
      <c r="B273" s="10" t="s">
        <v>641</v>
      </c>
      <c r="C273" s="10" t="s">
        <v>461</v>
      </c>
      <c r="D273" s="11" t="s">
        <v>462</v>
      </c>
      <c r="E273" s="78">
        <f>9!F157</f>
        <v>136.5</v>
      </c>
      <c r="F273" s="78">
        <f>9!G157</f>
        <v>91.4</v>
      </c>
      <c r="G273" s="78">
        <f>9!H157</f>
        <v>79.6</v>
      </c>
    </row>
    <row r="274" spans="1:7" ht="33">
      <c r="A274" s="33" t="s">
        <v>423</v>
      </c>
      <c r="B274" s="10" t="s">
        <v>646</v>
      </c>
      <c r="C274" s="125"/>
      <c r="D274" s="11" t="s">
        <v>644</v>
      </c>
      <c r="E274" s="78">
        <f aca="true" t="shared" si="25" ref="E274:G275">E275</f>
        <v>7600</v>
      </c>
      <c r="F274" s="78">
        <f t="shared" si="25"/>
        <v>0</v>
      </c>
      <c r="G274" s="78">
        <f t="shared" si="25"/>
        <v>0</v>
      </c>
    </row>
    <row r="275" spans="1:7" ht="66">
      <c r="A275" s="33" t="s">
        <v>423</v>
      </c>
      <c r="B275" s="10" t="s">
        <v>647</v>
      </c>
      <c r="C275" s="125"/>
      <c r="D275" s="11" t="s">
        <v>645</v>
      </c>
      <c r="E275" s="78">
        <f t="shared" si="25"/>
        <v>7600</v>
      </c>
      <c r="F275" s="78">
        <f t="shared" si="25"/>
        <v>0</v>
      </c>
      <c r="G275" s="78">
        <f t="shared" si="25"/>
        <v>0</v>
      </c>
    </row>
    <row r="276" spans="1:7" ht="33">
      <c r="A276" s="33" t="s">
        <v>423</v>
      </c>
      <c r="B276" s="10" t="s">
        <v>647</v>
      </c>
      <c r="C276" s="33" t="s">
        <v>463</v>
      </c>
      <c r="D276" s="11" t="s">
        <v>648</v>
      </c>
      <c r="E276" s="78">
        <f>9!F160</f>
        <v>7600</v>
      </c>
      <c r="F276" s="78">
        <f>9!G160</f>
        <v>0</v>
      </c>
      <c r="G276" s="78">
        <f>9!H160</f>
        <v>0</v>
      </c>
    </row>
    <row r="277" spans="1:7" s="62" customFormat="1" ht="16.5">
      <c r="A277" s="34" t="s">
        <v>420</v>
      </c>
      <c r="B277" s="34"/>
      <c r="C277" s="34"/>
      <c r="D277" s="35" t="s">
        <v>412</v>
      </c>
      <c r="E277" s="79">
        <f>E278+E283+E307</f>
        <v>17009.699999999997</v>
      </c>
      <c r="F277" s="79">
        <f>F278+F283+F307</f>
        <v>14623.5</v>
      </c>
      <c r="G277" s="79">
        <f>G278+G283+G307</f>
        <v>14370.9</v>
      </c>
    </row>
    <row r="278" spans="1:7" ht="16.5">
      <c r="A278" s="17">
        <v>1001</v>
      </c>
      <c r="B278" s="69"/>
      <c r="C278" s="38"/>
      <c r="D278" s="11" t="s">
        <v>413</v>
      </c>
      <c r="E278" s="78">
        <f>E279</f>
        <v>2101.5</v>
      </c>
      <c r="F278" s="78">
        <f aca="true" t="shared" si="26" ref="F278:G280">F279</f>
        <v>2101.5</v>
      </c>
      <c r="G278" s="78">
        <f t="shared" si="26"/>
        <v>2101.5</v>
      </c>
    </row>
    <row r="279" spans="1:7" ht="49.5">
      <c r="A279" s="69" t="s">
        <v>436</v>
      </c>
      <c r="B279" s="10" t="s">
        <v>324</v>
      </c>
      <c r="C279" s="33"/>
      <c r="D279" s="31" t="s">
        <v>121</v>
      </c>
      <c r="E279" s="78">
        <f>E280</f>
        <v>2101.5</v>
      </c>
      <c r="F279" s="78">
        <f t="shared" si="26"/>
        <v>2101.5</v>
      </c>
      <c r="G279" s="78">
        <f t="shared" si="26"/>
        <v>2101.5</v>
      </c>
    </row>
    <row r="280" spans="1:7" ht="16.5">
      <c r="A280" s="69" t="s">
        <v>436</v>
      </c>
      <c r="B280" s="10" t="s">
        <v>649</v>
      </c>
      <c r="C280" s="33"/>
      <c r="D280" s="11" t="s">
        <v>650</v>
      </c>
      <c r="E280" s="78">
        <f>E281</f>
        <v>2101.5</v>
      </c>
      <c r="F280" s="78">
        <f t="shared" si="26"/>
        <v>2101.5</v>
      </c>
      <c r="G280" s="78">
        <f t="shared" si="26"/>
        <v>2101.5</v>
      </c>
    </row>
    <row r="281" spans="1:7" ht="49.5">
      <c r="A281" s="69" t="s">
        <v>436</v>
      </c>
      <c r="B281" s="10" t="s">
        <v>651</v>
      </c>
      <c r="C281" s="33"/>
      <c r="D281" s="11" t="s">
        <v>457</v>
      </c>
      <c r="E281" s="78">
        <f>E282</f>
        <v>2101.5</v>
      </c>
      <c r="F281" s="78">
        <f>F282</f>
        <v>2101.5</v>
      </c>
      <c r="G281" s="78">
        <f>G282</f>
        <v>2101.5</v>
      </c>
    </row>
    <row r="282" spans="1:7" ht="16.5">
      <c r="A282" s="69" t="s">
        <v>436</v>
      </c>
      <c r="B282" s="10" t="s">
        <v>651</v>
      </c>
      <c r="C282" s="17" t="s">
        <v>464</v>
      </c>
      <c r="D282" s="11" t="s">
        <v>465</v>
      </c>
      <c r="E282" s="78">
        <f>9!F166</f>
        <v>2101.5</v>
      </c>
      <c r="F282" s="78">
        <f>9!G166</f>
        <v>2101.5</v>
      </c>
      <c r="G282" s="78">
        <f>9!H166</f>
        <v>2101.5</v>
      </c>
    </row>
    <row r="283" spans="1:7" ht="16.5">
      <c r="A283" s="69" t="s">
        <v>421</v>
      </c>
      <c r="B283" s="69"/>
      <c r="C283" s="38"/>
      <c r="D283" s="11" t="s">
        <v>415</v>
      </c>
      <c r="E283" s="78">
        <f>E284+E288+E292</f>
        <v>3402.8999999999996</v>
      </c>
      <c r="F283" s="78">
        <f>F284+F288+F292</f>
        <v>3157.2</v>
      </c>
      <c r="G283" s="78">
        <f>G284+G288+G292</f>
        <v>2904.6</v>
      </c>
    </row>
    <row r="284" spans="1:7" ht="49.5">
      <c r="A284" s="69" t="s">
        <v>421</v>
      </c>
      <c r="B284" s="69" t="s">
        <v>516</v>
      </c>
      <c r="C284" s="38"/>
      <c r="D284" s="11" t="s">
        <v>514</v>
      </c>
      <c r="E284" s="78">
        <f>E285</f>
        <v>265.8</v>
      </c>
      <c r="F284" s="78">
        <f aca="true" t="shared" si="27" ref="F284:G286">F285</f>
        <v>265.8</v>
      </c>
      <c r="G284" s="78">
        <f t="shared" si="27"/>
        <v>265.8</v>
      </c>
    </row>
    <row r="285" spans="1:7" ht="33">
      <c r="A285" s="69" t="s">
        <v>421</v>
      </c>
      <c r="B285" s="69" t="s">
        <v>517</v>
      </c>
      <c r="C285" s="38"/>
      <c r="D285" s="11" t="s">
        <v>515</v>
      </c>
      <c r="E285" s="78">
        <f>E286</f>
        <v>265.8</v>
      </c>
      <c r="F285" s="78">
        <f t="shared" si="27"/>
        <v>265.8</v>
      </c>
      <c r="G285" s="78">
        <f t="shared" si="27"/>
        <v>265.8</v>
      </c>
    </row>
    <row r="286" spans="1:7" ht="82.5">
      <c r="A286" s="98" t="s">
        <v>421</v>
      </c>
      <c r="B286" s="10" t="s">
        <v>118</v>
      </c>
      <c r="C286" s="10"/>
      <c r="D286" s="86" t="s">
        <v>551</v>
      </c>
      <c r="E286" s="78">
        <f>E287</f>
        <v>265.8</v>
      </c>
      <c r="F286" s="78">
        <f t="shared" si="27"/>
        <v>265.8</v>
      </c>
      <c r="G286" s="78">
        <f t="shared" si="27"/>
        <v>265.8</v>
      </c>
    </row>
    <row r="287" spans="1:7" ht="16.5">
      <c r="A287" s="17">
        <v>1003</v>
      </c>
      <c r="B287" s="82" t="s">
        <v>118</v>
      </c>
      <c r="C287" s="38" t="s">
        <v>464</v>
      </c>
      <c r="D287" s="11" t="s">
        <v>465</v>
      </c>
      <c r="E287" s="78">
        <f>9!F376</f>
        <v>265.8</v>
      </c>
      <c r="F287" s="78">
        <f>9!G376</f>
        <v>265.8</v>
      </c>
      <c r="G287" s="78">
        <f>9!H376</f>
        <v>265.8</v>
      </c>
    </row>
    <row r="288" spans="1:7" ht="57" customHeight="1">
      <c r="A288" s="69" t="s">
        <v>421</v>
      </c>
      <c r="B288" s="10" t="s">
        <v>621</v>
      </c>
      <c r="C288" s="17"/>
      <c r="D288" s="11" t="s">
        <v>619</v>
      </c>
      <c r="E288" s="78">
        <f>E289</f>
        <v>1798.2</v>
      </c>
      <c r="F288" s="78">
        <f aca="true" t="shared" si="28" ref="F288:G290">F289</f>
        <v>1947.8</v>
      </c>
      <c r="G288" s="78">
        <f t="shared" si="28"/>
        <v>1798.2</v>
      </c>
    </row>
    <row r="289" spans="1:7" ht="21.75" customHeight="1">
      <c r="A289" s="69" t="s">
        <v>421</v>
      </c>
      <c r="B289" s="10" t="s">
        <v>715</v>
      </c>
      <c r="C289" s="17"/>
      <c r="D289" s="11" t="s">
        <v>714</v>
      </c>
      <c r="E289" s="78">
        <f>E290</f>
        <v>1798.2</v>
      </c>
      <c r="F289" s="78">
        <f t="shared" si="28"/>
        <v>1947.8</v>
      </c>
      <c r="G289" s="78">
        <f t="shared" si="28"/>
        <v>1798.2</v>
      </c>
    </row>
    <row r="290" spans="1:7" ht="33">
      <c r="A290" s="69" t="s">
        <v>421</v>
      </c>
      <c r="B290" s="10" t="s">
        <v>716</v>
      </c>
      <c r="C290" s="17"/>
      <c r="D290" s="11" t="s">
        <v>717</v>
      </c>
      <c r="E290" s="78">
        <f>E291</f>
        <v>1798.2</v>
      </c>
      <c r="F290" s="78">
        <f t="shared" si="28"/>
        <v>1947.8</v>
      </c>
      <c r="G290" s="78">
        <f t="shared" si="28"/>
        <v>1798.2</v>
      </c>
    </row>
    <row r="291" spans="1:7" ht="16.5">
      <c r="A291" s="69" t="s">
        <v>421</v>
      </c>
      <c r="B291" s="10" t="s">
        <v>716</v>
      </c>
      <c r="C291" s="17" t="s">
        <v>464</v>
      </c>
      <c r="D291" s="11" t="s">
        <v>465</v>
      </c>
      <c r="E291" s="78">
        <f>9!F305</f>
        <v>1798.2</v>
      </c>
      <c r="F291" s="78">
        <f>9!G305</f>
        <v>1947.8</v>
      </c>
      <c r="G291" s="78">
        <f>9!H305</f>
        <v>1798.2</v>
      </c>
    </row>
    <row r="292" spans="1:7" ht="49.5">
      <c r="A292" s="69" t="s">
        <v>421</v>
      </c>
      <c r="B292" s="10" t="s">
        <v>324</v>
      </c>
      <c r="C292" s="33"/>
      <c r="D292" s="31" t="s">
        <v>121</v>
      </c>
      <c r="E292" s="78">
        <f>E293+E296</f>
        <v>1338.8999999999999</v>
      </c>
      <c r="F292" s="78">
        <f>F293+F296</f>
        <v>943.6</v>
      </c>
      <c r="G292" s="78">
        <f>G293+G296</f>
        <v>840.6</v>
      </c>
    </row>
    <row r="293" spans="1:7" ht="49.5">
      <c r="A293" s="69" t="s">
        <v>421</v>
      </c>
      <c r="B293" s="69" t="s">
        <v>662</v>
      </c>
      <c r="C293" s="38"/>
      <c r="D293" s="11" t="s">
        <v>663</v>
      </c>
      <c r="E293" s="78">
        <f aca="true" t="shared" si="29" ref="E293:G294">E294</f>
        <v>300</v>
      </c>
      <c r="F293" s="78">
        <f t="shared" si="29"/>
        <v>200</v>
      </c>
      <c r="G293" s="78">
        <f t="shared" si="29"/>
        <v>175</v>
      </c>
    </row>
    <row r="294" spans="1:7" ht="33">
      <c r="A294" s="69" t="s">
        <v>421</v>
      </c>
      <c r="B294" s="69" t="s">
        <v>668</v>
      </c>
      <c r="C294" s="38"/>
      <c r="D294" s="11" t="s">
        <v>669</v>
      </c>
      <c r="E294" s="78">
        <f t="shared" si="29"/>
        <v>300</v>
      </c>
      <c r="F294" s="78">
        <f t="shared" si="29"/>
        <v>200</v>
      </c>
      <c r="G294" s="78">
        <f t="shared" si="29"/>
        <v>175</v>
      </c>
    </row>
    <row r="295" spans="1:7" ht="33">
      <c r="A295" s="69" t="s">
        <v>421</v>
      </c>
      <c r="B295" s="69" t="s">
        <v>668</v>
      </c>
      <c r="C295" s="17">
        <v>600</v>
      </c>
      <c r="D295" s="11" t="s">
        <v>522</v>
      </c>
      <c r="E295" s="78">
        <f>9!F171</f>
        <v>300</v>
      </c>
      <c r="F295" s="78">
        <f>9!G171</f>
        <v>200</v>
      </c>
      <c r="G295" s="78">
        <f>9!H171</f>
        <v>175</v>
      </c>
    </row>
    <row r="296" spans="1:7" ht="22.5" customHeight="1">
      <c r="A296" s="69" t="s">
        <v>421</v>
      </c>
      <c r="B296" s="69" t="s">
        <v>649</v>
      </c>
      <c r="C296" s="38"/>
      <c r="D296" s="11" t="s">
        <v>650</v>
      </c>
      <c r="E296" s="78">
        <f>E297+E299+E301+E303+E305</f>
        <v>1038.8999999999999</v>
      </c>
      <c r="F296" s="78">
        <f>F297+F299+F301+F303+F305</f>
        <v>743.6</v>
      </c>
      <c r="G296" s="78">
        <f>G297+G299+G301+G303+G305</f>
        <v>665.6</v>
      </c>
    </row>
    <row r="297" spans="1:7" ht="33">
      <c r="A297" s="69" t="s">
        <v>421</v>
      </c>
      <c r="B297" s="69" t="s">
        <v>653</v>
      </c>
      <c r="C297" s="38"/>
      <c r="D297" s="11" t="s">
        <v>652</v>
      </c>
      <c r="E297" s="78">
        <f>E298</f>
        <v>150</v>
      </c>
      <c r="F297" s="78">
        <f>F298</f>
        <v>100</v>
      </c>
      <c r="G297" s="78">
        <f>G298</f>
        <v>87.5</v>
      </c>
    </row>
    <row r="298" spans="1:7" ht="24.75" customHeight="1">
      <c r="A298" s="69" t="s">
        <v>421</v>
      </c>
      <c r="B298" s="69" t="s">
        <v>653</v>
      </c>
      <c r="C298" s="38" t="s">
        <v>464</v>
      </c>
      <c r="D298" s="11" t="s">
        <v>465</v>
      </c>
      <c r="E298" s="78">
        <f>9!F174</f>
        <v>150</v>
      </c>
      <c r="F298" s="78">
        <f>9!G174</f>
        <v>100</v>
      </c>
      <c r="G298" s="78">
        <f>9!H174</f>
        <v>87.5</v>
      </c>
    </row>
    <row r="299" spans="1:7" ht="33">
      <c r="A299" s="69" t="s">
        <v>421</v>
      </c>
      <c r="B299" s="69" t="s">
        <v>655</v>
      </c>
      <c r="C299" s="38"/>
      <c r="D299" s="11" t="s">
        <v>654</v>
      </c>
      <c r="E299" s="78">
        <f>E300</f>
        <v>312</v>
      </c>
      <c r="F299" s="78">
        <f>F300</f>
        <v>209</v>
      </c>
      <c r="G299" s="78">
        <f>G300</f>
        <v>181.9</v>
      </c>
    </row>
    <row r="300" spans="1:7" ht="24.75" customHeight="1">
      <c r="A300" s="69" t="s">
        <v>421</v>
      </c>
      <c r="B300" s="69" t="s">
        <v>655</v>
      </c>
      <c r="C300" s="38" t="s">
        <v>464</v>
      </c>
      <c r="D300" s="11" t="s">
        <v>465</v>
      </c>
      <c r="E300" s="78">
        <f>9!F176</f>
        <v>312</v>
      </c>
      <c r="F300" s="78">
        <f>9!G176</f>
        <v>209</v>
      </c>
      <c r="G300" s="78">
        <f>9!H176</f>
        <v>181.9</v>
      </c>
    </row>
    <row r="301" spans="1:7" ht="49.5">
      <c r="A301" s="69" t="s">
        <v>421</v>
      </c>
      <c r="B301" s="69" t="s">
        <v>658</v>
      </c>
      <c r="C301" s="38"/>
      <c r="D301" s="11" t="s">
        <v>656</v>
      </c>
      <c r="E301" s="78">
        <f>E302</f>
        <v>233.3</v>
      </c>
      <c r="F301" s="78">
        <f>F302</f>
        <v>157</v>
      </c>
      <c r="G301" s="78">
        <f>G302</f>
        <v>136</v>
      </c>
    </row>
    <row r="302" spans="1:7" ht="26.25" customHeight="1">
      <c r="A302" s="69" t="s">
        <v>421</v>
      </c>
      <c r="B302" s="69" t="s">
        <v>658</v>
      </c>
      <c r="C302" s="38" t="s">
        <v>464</v>
      </c>
      <c r="D302" s="11" t="s">
        <v>465</v>
      </c>
      <c r="E302" s="78">
        <f>9!F178</f>
        <v>233.3</v>
      </c>
      <c r="F302" s="78">
        <f>9!G178</f>
        <v>157</v>
      </c>
      <c r="G302" s="78">
        <f>9!H178</f>
        <v>136</v>
      </c>
    </row>
    <row r="303" spans="1:7" ht="33">
      <c r="A303" s="69" t="s">
        <v>421</v>
      </c>
      <c r="B303" s="69" t="s">
        <v>659</v>
      </c>
      <c r="C303" s="38"/>
      <c r="D303" s="11" t="s">
        <v>657</v>
      </c>
      <c r="E303" s="78">
        <f>E304</f>
        <v>200</v>
      </c>
      <c r="F303" s="78">
        <f>F304</f>
        <v>134</v>
      </c>
      <c r="G303" s="78">
        <f>G304</f>
        <v>116.6</v>
      </c>
    </row>
    <row r="304" spans="1:7" ht="25.5" customHeight="1">
      <c r="A304" s="33" t="s">
        <v>421</v>
      </c>
      <c r="B304" s="69" t="s">
        <v>659</v>
      </c>
      <c r="C304" s="38" t="s">
        <v>464</v>
      </c>
      <c r="D304" s="11" t="s">
        <v>465</v>
      </c>
      <c r="E304" s="78">
        <f>9!F180</f>
        <v>200</v>
      </c>
      <c r="F304" s="78">
        <f>9!G180</f>
        <v>134</v>
      </c>
      <c r="G304" s="78">
        <f>9!H180</f>
        <v>116.6</v>
      </c>
    </row>
    <row r="305" spans="1:7" ht="33">
      <c r="A305" s="33" t="s">
        <v>421</v>
      </c>
      <c r="B305" s="69" t="s">
        <v>660</v>
      </c>
      <c r="C305" s="38"/>
      <c r="D305" s="11" t="s">
        <v>661</v>
      </c>
      <c r="E305" s="78">
        <f>E306</f>
        <v>143.6</v>
      </c>
      <c r="F305" s="78">
        <f>F306</f>
        <v>143.6</v>
      </c>
      <c r="G305" s="78">
        <f>G306</f>
        <v>143.6</v>
      </c>
    </row>
    <row r="306" spans="1:7" ht="24.75" customHeight="1">
      <c r="A306" s="33" t="s">
        <v>421</v>
      </c>
      <c r="B306" s="69" t="s">
        <v>660</v>
      </c>
      <c r="C306" s="38" t="s">
        <v>464</v>
      </c>
      <c r="D306" s="11" t="s">
        <v>465</v>
      </c>
      <c r="E306" s="78">
        <f>9!F182</f>
        <v>143.6</v>
      </c>
      <c r="F306" s="78">
        <f>9!G182</f>
        <v>143.6</v>
      </c>
      <c r="G306" s="78">
        <f>9!H182</f>
        <v>143.6</v>
      </c>
    </row>
    <row r="307" spans="1:7" ht="16.5">
      <c r="A307" s="33" t="s">
        <v>552</v>
      </c>
      <c r="B307" s="10"/>
      <c r="C307" s="125"/>
      <c r="D307" s="11" t="s">
        <v>553</v>
      </c>
      <c r="E307" s="78">
        <f>E308+E312</f>
        <v>11505.3</v>
      </c>
      <c r="F307" s="78">
        <f>F308+F312</f>
        <v>9364.8</v>
      </c>
      <c r="G307" s="78">
        <f>G308+G312</f>
        <v>9364.8</v>
      </c>
    </row>
    <row r="308" spans="1:7" ht="49.5">
      <c r="A308" s="17">
        <v>1004</v>
      </c>
      <c r="B308" s="69" t="s">
        <v>516</v>
      </c>
      <c r="C308" s="38"/>
      <c r="D308" s="11" t="s">
        <v>514</v>
      </c>
      <c r="E308" s="78">
        <f>E309</f>
        <v>5083.8</v>
      </c>
      <c r="F308" s="78">
        <f aca="true" t="shared" si="30" ref="F308:G310">F309</f>
        <v>5083.8</v>
      </c>
      <c r="G308" s="78">
        <f t="shared" si="30"/>
        <v>5083.8</v>
      </c>
    </row>
    <row r="309" spans="1:7" ht="33">
      <c r="A309" s="17">
        <v>1004</v>
      </c>
      <c r="B309" s="69" t="s">
        <v>517</v>
      </c>
      <c r="C309" s="38"/>
      <c r="D309" s="11" t="s">
        <v>515</v>
      </c>
      <c r="E309" s="78">
        <f>E310</f>
        <v>5083.8</v>
      </c>
      <c r="F309" s="78">
        <f t="shared" si="30"/>
        <v>5083.8</v>
      </c>
      <c r="G309" s="78">
        <f t="shared" si="30"/>
        <v>5083.8</v>
      </c>
    </row>
    <row r="310" spans="1:7" ht="66">
      <c r="A310" s="17">
        <v>1004</v>
      </c>
      <c r="B310" s="10" t="s">
        <v>554</v>
      </c>
      <c r="C310" s="10"/>
      <c r="D310" s="86" t="s">
        <v>555</v>
      </c>
      <c r="E310" s="78">
        <f>E311</f>
        <v>5083.8</v>
      </c>
      <c r="F310" s="78">
        <f t="shared" si="30"/>
        <v>5083.8</v>
      </c>
      <c r="G310" s="78">
        <f t="shared" si="30"/>
        <v>5083.8</v>
      </c>
    </row>
    <row r="311" spans="1:7" ht="16.5">
      <c r="A311" s="69" t="s">
        <v>552</v>
      </c>
      <c r="B311" s="10" t="s">
        <v>554</v>
      </c>
      <c r="C311" s="38" t="s">
        <v>464</v>
      </c>
      <c r="D311" s="11" t="s">
        <v>465</v>
      </c>
      <c r="E311" s="78">
        <f>9!F381</f>
        <v>5083.8</v>
      </c>
      <c r="F311" s="78">
        <f>9!G381</f>
        <v>5083.8</v>
      </c>
      <c r="G311" s="78">
        <f>9!H381</f>
        <v>5083.8</v>
      </c>
    </row>
    <row r="312" spans="1:7" ht="57.75" customHeight="1">
      <c r="A312" s="33" t="s">
        <v>552</v>
      </c>
      <c r="B312" s="10" t="s">
        <v>621</v>
      </c>
      <c r="C312" s="125"/>
      <c r="D312" s="11" t="s">
        <v>619</v>
      </c>
      <c r="E312" s="78">
        <f>E313</f>
        <v>6421.5</v>
      </c>
      <c r="F312" s="78">
        <f>F313</f>
        <v>4281</v>
      </c>
      <c r="G312" s="78">
        <f>G313</f>
        <v>4281</v>
      </c>
    </row>
    <row r="313" spans="1:7" ht="33">
      <c r="A313" s="33" t="s">
        <v>552</v>
      </c>
      <c r="B313" s="10" t="s">
        <v>622</v>
      </c>
      <c r="C313" s="10"/>
      <c r="D313" s="86" t="s">
        <v>620</v>
      </c>
      <c r="E313" s="78">
        <f>E314+E316</f>
        <v>6421.5</v>
      </c>
      <c r="F313" s="78">
        <f>F314+F316</f>
        <v>4281</v>
      </c>
      <c r="G313" s="78">
        <f>G314+G316</f>
        <v>4281</v>
      </c>
    </row>
    <row r="314" spans="1:7" ht="49.5">
      <c r="A314" s="33" t="s">
        <v>552</v>
      </c>
      <c r="B314" s="10" t="s">
        <v>624</v>
      </c>
      <c r="C314" s="10"/>
      <c r="D314" s="86" t="s">
        <v>623</v>
      </c>
      <c r="E314" s="78">
        <f>E315</f>
        <v>2140.5</v>
      </c>
      <c r="F314" s="78">
        <f>F315</f>
        <v>0</v>
      </c>
      <c r="G314" s="78">
        <f>G315</f>
        <v>0</v>
      </c>
    </row>
    <row r="315" spans="1:7" ht="16.5">
      <c r="A315" s="33" t="s">
        <v>552</v>
      </c>
      <c r="B315" s="10" t="s">
        <v>624</v>
      </c>
      <c r="C315" s="17" t="s">
        <v>464</v>
      </c>
      <c r="D315" s="11" t="s">
        <v>465</v>
      </c>
      <c r="E315" s="78">
        <f>9!F252</f>
        <v>2140.5</v>
      </c>
      <c r="F315" s="78">
        <f>9!G252</f>
        <v>0</v>
      </c>
      <c r="G315" s="78">
        <f>9!H252</f>
        <v>0</v>
      </c>
    </row>
    <row r="316" spans="1:7" ht="66">
      <c r="A316" s="33" t="s">
        <v>552</v>
      </c>
      <c r="B316" s="10" t="s">
        <v>48</v>
      </c>
      <c r="C316" s="17"/>
      <c r="D316" s="86" t="s">
        <v>316</v>
      </c>
      <c r="E316" s="78">
        <f>E317</f>
        <v>4281</v>
      </c>
      <c r="F316" s="78">
        <f>F317</f>
        <v>4281</v>
      </c>
      <c r="G316" s="78">
        <f>G317</f>
        <v>4281</v>
      </c>
    </row>
    <row r="317" spans="1:7" ht="16.5">
      <c r="A317" s="33" t="s">
        <v>552</v>
      </c>
      <c r="B317" s="10" t="s">
        <v>48</v>
      </c>
      <c r="C317" s="17" t="s">
        <v>464</v>
      </c>
      <c r="D317" s="11" t="s">
        <v>465</v>
      </c>
      <c r="E317" s="78">
        <f>9!F254</f>
        <v>4281</v>
      </c>
      <c r="F317" s="78">
        <f>9!G254</f>
        <v>4281</v>
      </c>
      <c r="G317" s="78">
        <f>9!H254</f>
        <v>4281</v>
      </c>
    </row>
    <row r="318" spans="1:7" s="62" customFormat="1" ht="16.5">
      <c r="A318" s="34" t="s">
        <v>446</v>
      </c>
      <c r="B318" s="34"/>
      <c r="C318" s="34"/>
      <c r="D318" s="35" t="s">
        <v>411</v>
      </c>
      <c r="E318" s="79">
        <f>E319+E329</f>
        <v>13069.500000000002</v>
      </c>
      <c r="F318" s="79">
        <f>F319+F329</f>
        <v>11059.4</v>
      </c>
      <c r="G318" s="79">
        <f>G319+G329</f>
        <v>10529.4</v>
      </c>
    </row>
    <row r="319" spans="1:7" ht="16.5">
      <c r="A319" s="69" t="s">
        <v>594</v>
      </c>
      <c r="B319" s="69"/>
      <c r="C319" s="38"/>
      <c r="D319" s="27" t="s">
        <v>447</v>
      </c>
      <c r="E319" s="78">
        <f aca="true" t="shared" si="31" ref="E319:G320">E320</f>
        <v>10718.900000000001</v>
      </c>
      <c r="F319" s="78">
        <f t="shared" si="31"/>
        <v>8815</v>
      </c>
      <c r="G319" s="78">
        <f t="shared" si="31"/>
        <v>8312.9</v>
      </c>
    </row>
    <row r="320" spans="1:7" ht="49.5">
      <c r="A320" s="69" t="s">
        <v>594</v>
      </c>
      <c r="B320" s="69" t="s">
        <v>589</v>
      </c>
      <c r="C320" s="38"/>
      <c r="D320" s="11" t="s">
        <v>588</v>
      </c>
      <c r="E320" s="78">
        <f t="shared" si="31"/>
        <v>10718.900000000001</v>
      </c>
      <c r="F320" s="78">
        <f t="shared" si="31"/>
        <v>8815</v>
      </c>
      <c r="G320" s="78">
        <f t="shared" si="31"/>
        <v>8312.9</v>
      </c>
    </row>
    <row r="321" spans="1:7" ht="33">
      <c r="A321" s="69" t="s">
        <v>594</v>
      </c>
      <c r="B321" s="69" t="s">
        <v>591</v>
      </c>
      <c r="C321" s="38"/>
      <c r="D321" s="11" t="s">
        <v>590</v>
      </c>
      <c r="E321" s="78">
        <f>E322+E325+E327</f>
        <v>10718.900000000001</v>
      </c>
      <c r="F321" s="78">
        <f>F322+F325+F327</f>
        <v>8815</v>
      </c>
      <c r="G321" s="78">
        <f>G322+G325+G327</f>
        <v>8312.9</v>
      </c>
    </row>
    <row r="322" spans="1:7" ht="33">
      <c r="A322" s="69" t="s">
        <v>594</v>
      </c>
      <c r="B322" s="69" t="s">
        <v>598</v>
      </c>
      <c r="C322" s="38"/>
      <c r="D322" s="11" t="s">
        <v>595</v>
      </c>
      <c r="E322" s="78">
        <f>E323+E324</f>
        <v>1190.7</v>
      </c>
      <c r="F322" s="78">
        <f>F323+F324</f>
        <v>798</v>
      </c>
      <c r="G322" s="78">
        <f>G323+G324</f>
        <v>694.5</v>
      </c>
    </row>
    <row r="323" spans="1:7" ht="33">
      <c r="A323" s="69" t="s">
        <v>594</v>
      </c>
      <c r="B323" s="69" t="s">
        <v>598</v>
      </c>
      <c r="C323" s="122" t="s">
        <v>459</v>
      </c>
      <c r="D323" s="11" t="s">
        <v>460</v>
      </c>
      <c r="E323" s="78">
        <f>9!F311</f>
        <v>915.2</v>
      </c>
      <c r="F323" s="78">
        <f>9!G311</f>
        <v>798</v>
      </c>
      <c r="G323" s="78">
        <f>9!H311</f>
        <v>694.5</v>
      </c>
    </row>
    <row r="324" spans="1:7" ht="33">
      <c r="A324" s="69" t="s">
        <v>594</v>
      </c>
      <c r="B324" s="69" t="s">
        <v>598</v>
      </c>
      <c r="C324" s="17">
        <v>600</v>
      </c>
      <c r="D324" s="11" t="s">
        <v>522</v>
      </c>
      <c r="E324" s="78">
        <f>9!F312</f>
        <v>275.5</v>
      </c>
      <c r="F324" s="78">
        <f>9!G312</f>
        <v>0</v>
      </c>
      <c r="G324" s="78">
        <f>9!H312</f>
        <v>0</v>
      </c>
    </row>
    <row r="325" spans="1:7" ht="49.5">
      <c r="A325" s="69" t="s">
        <v>594</v>
      </c>
      <c r="B325" s="69" t="s">
        <v>599</v>
      </c>
      <c r="C325" s="38"/>
      <c r="D325" s="11" t="s">
        <v>596</v>
      </c>
      <c r="E325" s="78">
        <f>E326</f>
        <v>9147.1</v>
      </c>
      <c r="F325" s="78">
        <f>F326</f>
        <v>7738.1</v>
      </c>
      <c r="G325" s="78">
        <f>G326</f>
        <v>7366.5</v>
      </c>
    </row>
    <row r="326" spans="1:7" ht="33">
      <c r="A326" s="69" t="s">
        <v>594</v>
      </c>
      <c r="B326" s="69" t="s">
        <v>599</v>
      </c>
      <c r="C326" s="17">
        <v>600</v>
      </c>
      <c r="D326" s="11" t="s">
        <v>522</v>
      </c>
      <c r="E326" s="78">
        <f>9!F314</f>
        <v>9147.1</v>
      </c>
      <c r="F326" s="78">
        <f>9!G314</f>
        <v>7738.1</v>
      </c>
      <c r="G326" s="78">
        <f>9!H314</f>
        <v>7366.5</v>
      </c>
    </row>
    <row r="327" spans="1:7" ht="49.5">
      <c r="A327" s="69" t="s">
        <v>594</v>
      </c>
      <c r="B327" s="69" t="s">
        <v>600</v>
      </c>
      <c r="C327" s="38"/>
      <c r="D327" s="11" t="s">
        <v>597</v>
      </c>
      <c r="E327" s="78">
        <f>E328</f>
        <v>381.1</v>
      </c>
      <c r="F327" s="78">
        <f>F328</f>
        <v>278.9</v>
      </c>
      <c r="G327" s="78">
        <f>G328</f>
        <v>251.9</v>
      </c>
    </row>
    <row r="328" spans="1:7" ht="33">
      <c r="A328" s="69" t="s">
        <v>594</v>
      </c>
      <c r="B328" s="69" t="s">
        <v>600</v>
      </c>
      <c r="C328" s="17">
        <v>600</v>
      </c>
      <c r="D328" s="11" t="s">
        <v>522</v>
      </c>
      <c r="E328" s="78">
        <f>9!F316</f>
        <v>381.1</v>
      </c>
      <c r="F328" s="78">
        <f>9!G316</f>
        <v>278.9</v>
      </c>
      <c r="G328" s="78">
        <f>9!H316</f>
        <v>251.9</v>
      </c>
    </row>
    <row r="329" spans="1:7" ht="16.5">
      <c r="A329" s="69" t="s">
        <v>601</v>
      </c>
      <c r="B329" s="69"/>
      <c r="C329" s="38"/>
      <c r="D329" s="50" t="s">
        <v>322</v>
      </c>
      <c r="E329" s="78">
        <f aca="true" t="shared" si="32" ref="E329:G331">E330</f>
        <v>2350.6000000000004</v>
      </c>
      <c r="F329" s="78">
        <f t="shared" si="32"/>
        <v>2244.4</v>
      </c>
      <c r="G329" s="78">
        <f t="shared" si="32"/>
        <v>2216.5000000000005</v>
      </c>
    </row>
    <row r="330" spans="1:7" ht="49.5">
      <c r="A330" s="69" t="s">
        <v>601</v>
      </c>
      <c r="B330" s="69" t="s">
        <v>589</v>
      </c>
      <c r="C330" s="38"/>
      <c r="D330" s="11" t="s">
        <v>588</v>
      </c>
      <c r="E330" s="78">
        <f t="shared" si="32"/>
        <v>2350.6000000000004</v>
      </c>
      <c r="F330" s="78">
        <f t="shared" si="32"/>
        <v>2244.4</v>
      </c>
      <c r="G330" s="78">
        <f t="shared" si="32"/>
        <v>2216.5000000000005</v>
      </c>
    </row>
    <row r="331" spans="1:7" ht="16.5">
      <c r="A331" s="69" t="s">
        <v>601</v>
      </c>
      <c r="B331" s="10" t="s">
        <v>602</v>
      </c>
      <c r="C331" s="10"/>
      <c r="D331" s="86" t="s">
        <v>325</v>
      </c>
      <c r="E331" s="78">
        <f t="shared" si="32"/>
        <v>2350.6000000000004</v>
      </c>
      <c r="F331" s="78">
        <f t="shared" si="32"/>
        <v>2244.4</v>
      </c>
      <c r="G331" s="78">
        <f t="shared" si="32"/>
        <v>2216.5000000000005</v>
      </c>
    </row>
    <row r="332" spans="1:7" ht="66">
      <c r="A332" s="69" t="s">
        <v>601</v>
      </c>
      <c r="B332" s="69" t="s">
        <v>603</v>
      </c>
      <c r="C332" s="38"/>
      <c r="D332" s="11" t="s">
        <v>466</v>
      </c>
      <c r="E332" s="78">
        <f>E333+E334+E335</f>
        <v>2350.6000000000004</v>
      </c>
      <c r="F332" s="78">
        <f>F333+F334+F335</f>
        <v>2244.4</v>
      </c>
      <c r="G332" s="78">
        <f>G333+G334+G335</f>
        <v>2216.5000000000005</v>
      </c>
    </row>
    <row r="333" spans="1:7" ht="66">
      <c r="A333" s="69" t="s">
        <v>601</v>
      </c>
      <c r="B333" s="69" t="s">
        <v>603</v>
      </c>
      <c r="C333" s="122" t="s">
        <v>458</v>
      </c>
      <c r="D333" s="11" t="s">
        <v>328</v>
      </c>
      <c r="E333" s="78">
        <f>9!F321</f>
        <v>2029.4</v>
      </c>
      <c r="F333" s="78">
        <f>9!G321</f>
        <v>2029.4</v>
      </c>
      <c r="G333" s="78">
        <f>9!H321</f>
        <v>2029.4</v>
      </c>
    </row>
    <row r="334" spans="1:7" ht="33">
      <c r="A334" s="33" t="s">
        <v>601</v>
      </c>
      <c r="B334" s="98" t="s">
        <v>603</v>
      </c>
      <c r="C334" s="123" t="s">
        <v>459</v>
      </c>
      <c r="D334" s="91" t="s">
        <v>460</v>
      </c>
      <c r="E334" s="78">
        <f>9!F322</f>
        <v>320.9</v>
      </c>
      <c r="F334" s="78">
        <f>9!G322</f>
        <v>214.7</v>
      </c>
      <c r="G334" s="78">
        <f>9!H322</f>
        <v>186.8</v>
      </c>
    </row>
    <row r="335" spans="1:7" ht="21.75" customHeight="1">
      <c r="A335" s="33" t="s">
        <v>601</v>
      </c>
      <c r="B335" s="69" t="s">
        <v>603</v>
      </c>
      <c r="C335" s="125" t="s">
        <v>461</v>
      </c>
      <c r="D335" s="11" t="s">
        <v>462</v>
      </c>
      <c r="E335" s="78">
        <f>9!F323</f>
        <v>0.3</v>
      </c>
      <c r="F335" s="78">
        <f>9!G323</f>
        <v>0.3</v>
      </c>
      <c r="G335" s="78">
        <f>9!H323</f>
        <v>0.3</v>
      </c>
    </row>
    <row r="336" spans="1:7" s="62" customFormat="1" ht="16.5">
      <c r="A336" s="34">
        <v>1200</v>
      </c>
      <c r="B336" s="34"/>
      <c r="C336" s="34"/>
      <c r="D336" s="35" t="s">
        <v>448</v>
      </c>
      <c r="E336" s="79">
        <f>E337+E342</f>
        <v>1690</v>
      </c>
      <c r="F336" s="79">
        <f>F337+F342</f>
        <v>1132</v>
      </c>
      <c r="G336" s="79">
        <f>G337+G342</f>
        <v>985.5</v>
      </c>
    </row>
    <row r="337" spans="1:7" ht="16.5">
      <c r="A337" s="11">
        <v>1201</v>
      </c>
      <c r="B337" s="10"/>
      <c r="C337" s="33"/>
      <c r="D337" s="11" t="s">
        <v>363</v>
      </c>
      <c r="E337" s="78">
        <f>E338</f>
        <v>770</v>
      </c>
      <c r="F337" s="78">
        <f aca="true" t="shared" si="33" ref="F337:G340">F338</f>
        <v>516</v>
      </c>
      <c r="G337" s="78">
        <f t="shared" si="33"/>
        <v>449</v>
      </c>
    </row>
    <row r="338" spans="1:7" ht="49.5">
      <c r="A338" s="33" t="s">
        <v>451</v>
      </c>
      <c r="B338" s="69" t="s">
        <v>324</v>
      </c>
      <c r="C338" s="38"/>
      <c r="D338" s="31" t="s">
        <v>121</v>
      </c>
      <c r="E338" s="78">
        <f>E339</f>
        <v>770</v>
      </c>
      <c r="F338" s="78">
        <f t="shared" si="33"/>
        <v>516</v>
      </c>
      <c r="G338" s="78">
        <f t="shared" si="33"/>
        <v>449</v>
      </c>
    </row>
    <row r="339" spans="1:7" ht="49.5">
      <c r="A339" s="33" t="s">
        <v>451</v>
      </c>
      <c r="B339" s="69" t="s">
        <v>662</v>
      </c>
      <c r="C339" s="38"/>
      <c r="D339" s="11" t="s">
        <v>663</v>
      </c>
      <c r="E339" s="78">
        <f>E340</f>
        <v>770</v>
      </c>
      <c r="F339" s="78">
        <f t="shared" si="33"/>
        <v>516</v>
      </c>
      <c r="G339" s="78">
        <f t="shared" si="33"/>
        <v>449</v>
      </c>
    </row>
    <row r="340" spans="1:7" ht="33">
      <c r="A340" s="33" t="s">
        <v>451</v>
      </c>
      <c r="B340" s="69" t="s">
        <v>666</v>
      </c>
      <c r="C340" s="38"/>
      <c r="D340" s="11" t="s">
        <v>667</v>
      </c>
      <c r="E340" s="78">
        <f>E341</f>
        <v>770</v>
      </c>
      <c r="F340" s="78">
        <f t="shared" si="33"/>
        <v>516</v>
      </c>
      <c r="G340" s="78">
        <f t="shared" si="33"/>
        <v>449</v>
      </c>
    </row>
    <row r="341" spans="1:7" ht="21.75" customHeight="1">
      <c r="A341" s="33" t="s">
        <v>451</v>
      </c>
      <c r="B341" s="69" t="s">
        <v>666</v>
      </c>
      <c r="C341" s="38" t="s">
        <v>461</v>
      </c>
      <c r="D341" s="11" t="s">
        <v>462</v>
      </c>
      <c r="E341" s="78">
        <f>9!F188</f>
        <v>770</v>
      </c>
      <c r="F341" s="78">
        <f>9!G188</f>
        <v>516</v>
      </c>
      <c r="G341" s="78">
        <f>9!H188</f>
        <v>449</v>
      </c>
    </row>
    <row r="342" spans="1:7" ht="16.5">
      <c r="A342" s="33" t="s">
        <v>453</v>
      </c>
      <c r="B342" s="10"/>
      <c r="C342" s="33"/>
      <c r="D342" s="11" t="s">
        <v>454</v>
      </c>
      <c r="E342" s="78">
        <f aca="true" t="shared" si="34" ref="E342:G343">E343</f>
        <v>920</v>
      </c>
      <c r="F342" s="78">
        <f t="shared" si="34"/>
        <v>616</v>
      </c>
      <c r="G342" s="78">
        <f t="shared" si="34"/>
        <v>536.5</v>
      </c>
    </row>
    <row r="343" spans="1:7" ht="49.5">
      <c r="A343" s="33" t="s">
        <v>453</v>
      </c>
      <c r="B343" s="69" t="s">
        <v>324</v>
      </c>
      <c r="C343" s="38"/>
      <c r="D343" s="31" t="s">
        <v>121</v>
      </c>
      <c r="E343" s="78">
        <f t="shared" si="34"/>
        <v>920</v>
      </c>
      <c r="F343" s="78">
        <f t="shared" si="34"/>
        <v>616</v>
      </c>
      <c r="G343" s="78">
        <f t="shared" si="34"/>
        <v>536.5</v>
      </c>
    </row>
    <row r="344" spans="1:7" ht="49.5">
      <c r="A344" s="33" t="s">
        <v>453</v>
      </c>
      <c r="B344" s="69" t="s">
        <v>662</v>
      </c>
      <c r="C344" s="38"/>
      <c r="D344" s="11" t="s">
        <v>663</v>
      </c>
      <c r="E344" s="78">
        <f>E345+E347</f>
        <v>920</v>
      </c>
      <c r="F344" s="78">
        <f>F345+F347</f>
        <v>616</v>
      </c>
      <c r="G344" s="78">
        <f>G345+G347</f>
        <v>536.5</v>
      </c>
    </row>
    <row r="345" spans="1:7" ht="49.5">
      <c r="A345" s="33" t="s">
        <v>453</v>
      </c>
      <c r="B345" s="69" t="s">
        <v>665</v>
      </c>
      <c r="C345" s="38"/>
      <c r="D345" s="11" t="s">
        <v>664</v>
      </c>
      <c r="E345" s="78">
        <f>E346</f>
        <v>400</v>
      </c>
      <c r="F345" s="78">
        <f>F346</f>
        <v>268</v>
      </c>
      <c r="G345" s="78">
        <f>G346</f>
        <v>233</v>
      </c>
    </row>
    <row r="346" spans="1:7" ht="33">
      <c r="A346" s="33" t="s">
        <v>453</v>
      </c>
      <c r="B346" s="69" t="s">
        <v>665</v>
      </c>
      <c r="C346" s="125" t="s">
        <v>459</v>
      </c>
      <c r="D346" s="11" t="s">
        <v>460</v>
      </c>
      <c r="E346" s="78">
        <f>9!F193</f>
        <v>400</v>
      </c>
      <c r="F346" s="78">
        <f>9!G193</f>
        <v>268</v>
      </c>
      <c r="G346" s="78">
        <f>9!H193</f>
        <v>233</v>
      </c>
    </row>
    <row r="347" spans="1:7" ht="33">
      <c r="A347" s="33" t="s">
        <v>453</v>
      </c>
      <c r="B347" s="69" t="s">
        <v>666</v>
      </c>
      <c r="C347" s="38"/>
      <c r="D347" s="11" t="s">
        <v>667</v>
      </c>
      <c r="E347" s="78">
        <f>E348</f>
        <v>520</v>
      </c>
      <c r="F347" s="78">
        <f>F348</f>
        <v>348</v>
      </c>
      <c r="G347" s="78">
        <f>G348</f>
        <v>303.5</v>
      </c>
    </row>
    <row r="348" spans="1:7" ht="33">
      <c r="A348" s="33" t="s">
        <v>453</v>
      </c>
      <c r="B348" s="69" t="s">
        <v>666</v>
      </c>
      <c r="C348" s="38" t="s">
        <v>461</v>
      </c>
      <c r="D348" s="11" t="s">
        <v>462</v>
      </c>
      <c r="E348" s="78">
        <f>9!F195</f>
        <v>520</v>
      </c>
      <c r="F348" s="78">
        <f>9!G195</f>
        <v>348</v>
      </c>
      <c r="G348" s="78">
        <f>9!H195</f>
        <v>303.5</v>
      </c>
    </row>
    <row r="349" spans="1:7" s="62" customFormat="1" ht="16.5">
      <c r="A349" s="34" t="s">
        <v>449</v>
      </c>
      <c r="B349" s="34"/>
      <c r="C349" s="34"/>
      <c r="D349" s="35" t="s">
        <v>357</v>
      </c>
      <c r="E349" s="79">
        <f>E350</f>
        <v>2000</v>
      </c>
      <c r="F349" s="79">
        <f aca="true" t="shared" si="35" ref="F349:G353">F350</f>
        <v>2000</v>
      </c>
      <c r="G349" s="79">
        <f t="shared" si="35"/>
        <v>2000</v>
      </c>
    </row>
    <row r="350" spans="1:7" ht="33">
      <c r="A350" s="33" t="s">
        <v>563</v>
      </c>
      <c r="B350" s="10"/>
      <c r="C350" s="125"/>
      <c r="D350" s="11" t="s">
        <v>450</v>
      </c>
      <c r="E350" s="78">
        <f>E351</f>
        <v>2000</v>
      </c>
      <c r="F350" s="78">
        <f t="shared" si="35"/>
        <v>2000</v>
      </c>
      <c r="G350" s="78">
        <f t="shared" si="35"/>
        <v>2000</v>
      </c>
    </row>
    <row r="351" spans="1:7" ht="49.5">
      <c r="A351" s="33" t="s">
        <v>563</v>
      </c>
      <c r="B351" s="10" t="s">
        <v>345</v>
      </c>
      <c r="C351" s="125"/>
      <c r="D351" s="11" t="s">
        <v>344</v>
      </c>
      <c r="E351" s="78">
        <f>E352</f>
        <v>2000</v>
      </c>
      <c r="F351" s="78">
        <f t="shared" si="35"/>
        <v>2000</v>
      </c>
      <c r="G351" s="78">
        <f t="shared" si="35"/>
        <v>2000</v>
      </c>
    </row>
    <row r="352" spans="1:7" ht="39" customHeight="1">
      <c r="A352" s="33" t="s">
        <v>563</v>
      </c>
      <c r="B352" s="10" t="s">
        <v>565</v>
      </c>
      <c r="C352" s="125"/>
      <c r="D352" s="11" t="s">
        <v>564</v>
      </c>
      <c r="E352" s="78">
        <f>E353</f>
        <v>2000</v>
      </c>
      <c r="F352" s="78">
        <f t="shared" si="35"/>
        <v>2000</v>
      </c>
      <c r="G352" s="78">
        <f t="shared" si="35"/>
        <v>2000</v>
      </c>
    </row>
    <row r="353" spans="1:7" ht="16.5">
      <c r="A353" s="33" t="s">
        <v>563</v>
      </c>
      <c r="B353" s="10" t="s">
        <v>566</v>
      </c>
      <c r="C353" s="125"/>
      <c r="D353" s="11" t="s">
        <v>567</v>
      </c>
      <c r="E353" s="78">
        <f>E354</f>
        <v>2000</v>
      </c>
      <c r="F353" s="78">
        <f t="shared" si="35"/>
        <v>2000</v>
      </c>
      <c r="G353" s="78">
        <f t="shared" si="35"/>
        <v>2000</v>
      </c>
    </row>
    <row r="354" spans="1:7" ht="16.5">
      <c r="A354" s="33" t="s">
        <v>563</v>
      </c>
      <c r="B354" s="10" t="s">
        <v>566</v>
      </c>
      <c r="C354" s="125">
        <v>700</v>
      </c>
      <c r="D354" s="11" t="s">
        <v>568</v>
      </c>
      <c r="E354" s="78">
        <f>9!F225</f>
        <v>2000</v>
      </c>
      <c r="F354" s="78">
        <f>9!G225</f>
        <v>2000</v>
      </c>
      <c r="G354" s="78">
        <f>9!H225</f>
        <v>2000</v>
      </c>
    </row>
  </sheetData>
  <sheetProtection/>
  <mergeCells count="11">
    <mergeCell ref="E1:G1"/>
    <mergeCell ref="B2:G2"/>
    <mergeCell ref="A3:G3"/>
    <mergeCell ref="A5:G5"/>
    <mergeCell ref="E8:E9"/>
    <mergeCell ref="F8:G8"/>
    <mergeCell ref="A7:A9"/>
    <mergeCell ref="B7:B9"/>
    <mergeCell ref="C7:C9"/>
    <mergeCell ref="D7:D9"/>
    <mergeCell ref="E7:G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PageLayoutView="0" workbookViewId="0" topLeftCell="A61">
      <selection activeCell="E44" sqref="E44"/>
    </sheetView>
  </sheetViews>
  <sheetFormatPr defaultColWidth="9.00390625" defaultRowHeight="12.75"/>
  <cols>
    <col min="1" max="1" width="7.125" style="102" customWidth="1"/>
    <col min="2" max="2" width="10.125" style="64" customWidth="1"/>
    <col min="3" max="3" width="7.00390625" style="70" customWidth="1"/>
    <col min="4" max="4" width="77.75390625" style="2" customWidth="1"/>
    <col min="5" max="5" width="11.25390625" style="74" customWidth="1"/>
    <col min="6" max="6" width="10.875" style="74" customWidth="1"/>
    <col min="7" max="7" width="11.125" style="74" customWidth="1"/>
    <col min="8" max="16384" width="9.125" style="2" customWidth="1"/>
  </cols>
  <sheetData>
    <row r="1" spans="5:7" ht="16.5">
      <c r="E1" s="207" t="s">
        <v>26</v>
      </c>
      <c r="F1" s="207"/>
      <c r="G1" s="207"/>
    </row>
    <row r="2" spans="2:7" ht="16.5">
      <c r="B2" s="195" t="s">
        <v>368</v>
      </c>
      <c r="C2" s="195"/>
      <c r="D2" s="195"/>
      <c r="E2" s="195"/>
      <c r="F2" s="195"/>
      <c r="G2" s="195"/>
    </row>
    <row r="3" spans="1:7" ht="16.5">
      <c r="A3" s="196" t="s">
        <v>546</v>
      </c>
      <c r="B3" s="196"/>
      <c r="C3" s="196"/>
      <c r="D3" s="196"/>
      <c r="E3" s="196"/>
      <c r="F3" s="196"/>
      <c r="G3" s="196"/>
    </row>
    <row r="4" spans="1:7" ht="16.5">
      <c r="A4" s="103"/>
      <c r="B4" s="65"/>
      <c r="C4" s="71"/>
      <c r="D4" s="59"/>
      <c r="E4" s="75"/>
      <c r="F4" s="75"/>
      <c r="G4" s="75"/>
    </row>
    <row r="5" spans="1:7" s="60" customFormat="1" ht="51.75" customHeight="1">
      <c r="A5" s="211" t="s">
        <v>24</v>
      </c>
      <c r="B5" s="211"/>
      <c r="C5" s="211"/>
      <c r="D5" s="211"/>
      <c r="E5" s="211"/>
      <c r="F5" s="211"/>
      <c r="G5" s="211"/>
    </row>
    <row r="6" spans="1:7" ht="16.5">
      <c r="A6" s="104"/>
      <c r="B6" s="66"/>
      <c r="C6" s="72"/>
      <c r="D6" s="58"/>
      <c r="E6" s="76"/>
      <c r="F6" s="76"/>
      <c r="G6" s="76"/>
    </row>
    <row r="7" spans="1:7" ht="16.5">
      <c r="A7" s="197" t="s">
        <v>30</v>
      </c>
      <c r="B7" s="197" t="s">
        <v>29</v>
      </c>
      <c r="C7" s="197" t="s">
        <v>371</v>
      </c>
      <c r="D7" s="218" t="s">
        <v>374</v>
      </c>
      <c r="E7" s="242" t="s">
        <v>442</v>
      </c>
      <c r="F7" s="243"/>
      <c r="G7" s="205"/>
    </row>
    <row r="8" spans="1:7" ht="16.5">
      <c r="A8" s="197" t="s">
        <v>455</v>
      </c>
      <c r="B8" s="197" t="s">
        <v>455</v>
      </c>
      <c r="C8" s="197" t="s">
        <v>455</v>
      </c>
      <c r="D8" s="219"/>
      <c r="E8" s="209" t="s">
        <v>348</v>
      </c>
      <c r="F8" s="242" t="s">
        <v>506</v>
      </c>
      <c r="G8" s="205"/>
    </row>
    <row r="9" spans="1:7" ht="16.5">
      <c r="A9" s="197" t="s">
        <v>455</v>
      </c>
      <c r="B9" s="197" t="s">
        <v>455</v>
      </c>
      <c r="C9" s="197" t="s">
        <v>455</v>
      </c>
      <c r="D9" s="220"/>
      <c r="E9" s="210"/>
      <c r="F9" s="78" t="s">
        <v>456</v>
      </c>
      <c r="G9" s="78" t="s">
        <v>505</v>
      </c>
    </row>
    <row r="10" spans="1:7" ht="16.5">
      <c r="A10" s="37">
        <v>1</v>
      </c>
      <c r="B10" s="67" t="s">
        <v>470</v>
      </c>
      <c r="C10" s="38">
        <v>3</v>
      </c>
      <c r="D10" s="37">
        <v>4</v>
      </c>
      <c r="E10" s="80">
        <v>5</v>
      </c>
      <c r="F10" s="80">
        <v>6</v>
      </c>
      <c r="G10" s="80">
        <v>7</v>
      </c>
    </row>
    <row r="11" spans="1:7" s="62" customFormat="1" ht="16.5">
      <c r="A11" s="105"/>
      <c r="B11" s="68"/>
      <c r="C11" s="73"/>
      <c r="D11" s="61" t="s">
        <v>323</v>
      </c>
      <c r="E11" s="79">
        <f>E12+E19+E24+E29+E36+E43+E46+E52+E67+E72+E81</f>
        <v>623044.0999999999</v>
      </c>
      <c r="F11" s="79">
        <f>F12+F19+F24+F29+F36+F43+F46+F52+F67+F72+F81</f>
        <v>554267.7999999999</v>
      </c>
      <c r="G11" s="79">
        <f>G12+G19+G24+G29+G36+G43+G46+G52+G67+G72+G81</f>
        <v>537907.4000000001</v>
      </c>
    </row>
    <row r="12" spans="1:7" s="62" customFormat="1" ht="49.5">
      <c r="A12" s="34" t="s">
        <v>31</v>
      </c>
      <c r="B12" s="34"/>
      <c r="C12" s="34"/>
      <c r="D12" s="35" t="s">
        <v>514</v>
      </c>
      <c r="E12" s="79">
        <f>E13+E15+E17</f>
        <v>420928.6999999999</v>
      </c>
      <c r="F12" s="79">
        <f>F13+F15+F17</f>
        <v>385890.5</v>
      </c>
      <c r="G12" s="79">
        <f>G13+G15+G17</f>
        <v>381015.2</v>
      </c>
    </row>
    <row r="13" spans="1:7" ht="33">
      <c r="A13" s="33" t="s">
        <v>31</v>
      </c>
      <c r="B13" s="33" t="s">
        <v>347</v>
      </c>
      <c r="C13" s="33"/>
      <c r="D13" s="31" t="s">
        <v>515</v>
      </c>
      <c r="E13" s="78">
        <f>E14</f>
        <v>400380.0999999999</v>
      </c>
      <c r="F13" s="78">
        <f>F14</f>
        <v>366756.6</v>
      </c>
      <c r="G13" s="78">
        <f>G14</f>
        <v>362254.39999999997</v>
      </c>
    </row>
    <row r="14" spans="1:7" ht="33">
      <c r="A14" s="33" t="s">
        <v>31</v>
      </c>
      <c r="B14" s="33" t="s">
        <v>347</v>
      </c>
      <c r="C14" s="33" t="s">
        <v>359</v>
      </c>
      <c r="D14" s="31" t="s">
        <v>360</v>
      </c>
      <c r="E14" s="78">
        <f>'12'!D13</f>
        <v>400380.0999999999</v>
      </c>
      <c r="F14" s="78">
        <f>'12'!E13</f>
        <v>366756.6</v>
      </c>
      <c r="G14" s="78">
        <f>'12'!F13</f>
        <v>362254.39999999997</v>
      </c>
    </row>
    <row r="15" spans="1:7" ht="49.5">
      <c r="A15" s="33" t="s">
        <v>31</v>
      </c>
      <c r="B15" s="69" t="s">
        <v>470</v>
      </c>
      <c r="C15" s="38"/>
      <c r="D15" s="31" t="s">
        <v>571</v>
      </c>
      <c r="E15" s="78">
        <f>E16</f>
        <v>5103.6</v>
      </c>
      <c r="F15" s="78">
        <f>F16</f>
        <v>4609.9</v>
      </c>
      <c r="G15" s="78">
        <f>G16</f>
        <v>4479.900000000001</v>
      </c>
    </row>
    <row r="16" spans="1:7" ht="33">
      <c r="A16" s="33" t="s">
        <v>31</v>
      </c>
      <c r="B16" s="69" t="s">
        <v>470</v>
      </c>
      <c r="C16" s="33" t="s">
        <v>349</v>
      </c>
      <c r="D16" s="31" t="s">
        <v>355</v>
      </c>
      <c r="E16" s="78">
        <f>'12'!D44</f>
        <v>5103.6</v>
      </c>
      <c r="F16" s="78">
        <f>'12'!E44</f>
        <v>4609.9</v>
      </c>
      <c r="G16" s="78">
        <f>'12'!F44</f>
        <v>4479.900000000001</v>
      </c>
    </row>
    <row r="17" spans="1:7" ht="16.5">
      <c r="A17" s="33" t="s">
        <v>31</v>
      </c>
      <c r="B17" s="10" t="s">
        <v>475</v>
      </c>
      <c r="C17" s="38"/>
      <c r="D17" s="31" t="s">
        <v>325</v>
      </c>
      <c r="E17" s="78">
        <f>E18</f>
        <v>15445</v>
      </c>
      <c r="F17" s="78">
        <f>F18</f>
        <v>14524</v>
      </c>
      <c r="G17" s="78">
        <f>G18</f>
        <v>14280.9</v>
      </c>
    </row>
    <row r="18" spans="1:7" ht="33">
      <c r="A18" s="69" t="s">
        <v>31</v>
      </c>
      <c r="B18" s="69" t="s">
        <v>475</v>
      </c>
      <c r="C18" s="33" t="s">
        <v>359</v>
      </c>
      <c r="D18" s="31" t="s">
        <v>360</v>
      </c>
      <c r="E18" s="78">
        <f>'12'!D61</f>
        <v>15445</v>
      </c>
      <c r="F18" s="78">
        <f>'12'!E61</f>
        <v>14524</v>
      </c>
      <c r="G18" s="78">
        <f>'12'!F61</f>
        <v>14280.9</v>
      </c>
    </row>
    <row r="19" spans="1:7" s="62" customFormat="1" ht="33">
      <c r="A19" s="34" t="s">
        <v>32</v>
      </c>
      <c r="B19" s="34"/>
      <c r="C19" s="34"/>
      <c r="D19" s="35" t="s">
        <v>626</v>
      </c>
      <c r="E19" s="79">
        <f>E20+E22</f>
        <v>44883.4</v>
      </c>
      <c r="F19" s="79">
        <f>F20+F22</f>
        <v>37155.2</v>
      </c>
      <c r="G19" s="79">
        <f>G20+G22</f>
        <v>38675.700000000004</v>
      </c>
    </row>
    <row r="20" spans="1:7" ht="33">
      <c r="A20" s="69" t="s">
        <v>32</v>
      </c>
      <c r="B20" s="5">
        <v>1</v>
      </c>
      <c r="C20" s="10"/>
      <c r="D20" s="31" t="s">
        <v>628</v>
      </c>
      <c r="E20" s="78">
        <f>E21</f>
        <v>37283.4</v>
      </c>
      <c r="F20" s="78">
        <f>F21</f>
        <v>37155.2</v>
      </c>
      <c r="G20" s="78">
        <f>G21</f>
        <v>38675.700000000004</v>
      </c>
    </row>
    <row r="21" spans="1:7" ht="16.5">
      <c r="A21" s="69" t="s">
        <v>32</v>
      </c>
      <c r="B21" s="5">
        <v>1</v>
      </c>
      <c r="C21" s="33" t="s">
        <v>375</v>
      </c>
      <c r="D21" s="31" t="s">
        <v>503</v>
      </c>
      <c r="E21" s="78">
        <f>'12'!D69</f>
        <v>37283.4</v>
      </c>
      <c r="F21" s="78">
        <f>'12'!E69</f>
        <v>37155.2</v>
      </c>
      <c r="G21" s="78">
        <f>'12'!F69</f>
        <v>38675.700000000004</v>
      </c>
    </row>
    <row r="22" spans="1:7" ht="33">
      <c r="A22" s="69" t="s">
        <v>32</v>
      </c>
      <c r="B22" s="55">
        <v>2</v>
      </c>
      <c r="C22" s="83"/>
      <c r="D22" s="31" t="s">
        <v>644</v>
      </c>
      <c r="E22" s="78">
        <f>E23</f>
        <v>7600</v>
      </c>
      <c r="F22" s="78">
        <f>F23</f>
        <v>0</v>
      </c>
      <c r="G22" s="78">
        <f>G23</f>
        <v>0</v>
      </c>
    </row>
    <row r="23" spans="1:7" ht="16.5">
      <c r="A23" s="69" t="s">
        <v>32</v>
      </c>
      <c r="B23" s="55">
        <v>2</v>
      </c>
      <c r="C23" s="33" t="s">
        <v>375</v>
      </c>
      <c r="D23" s="31" t="s">
        <v>503</v>
      </c>
      <c r="E23" s="78">
        <f>'12'!D86</f>
        <v>7600</v>
      </c>
      <c r="F23" s="78">
        <f>'12'!E86</f>
        <v>0</v>
      </c>
      <c r="G23" s="78">
        <f>'12'!F86</f>
        <v>0</v>
      </c>
    </row>
    <row r="24" spans="1:7" s="62" customFormat="1" ht="49.5">
      <c r="A24" s="34" t="s">
        <v>33</v>
      </c>
      <c r="B24" s="34"/>
      <c r="C24" s="34"/>
      <c r="D24" s="35" t="s">
        <v>588</v>
      </c>
      <c r="E24" s="79">
        <f>E25+E27</f>
        <v>26106.1</v>
      </c>
      <c r="F24" s="79">
        <f>F25+F27</f>
        <v>22951.600000000006</v>
      </c>
      <c r="G24" s="79">
        <f>G25+G27</f>
        <v>22377.100000000002</v>
      </c>
    </row>
    <row r="25" spans="1:7" ht="33">
      <c r="A25" s="69" t="s">
        <v>33</v>
      </c>
      <c r="B25" s="55">
        <v>1</v>
      </c>
      <c r="C25" s="83"/>
      <c r="D25" s="31" t="s">
        <v>590</v>
      </c>
      <c r="E25" s="78">
        <f>E26</f>
        <v>23755.5</v>
      </c>
      <c r="F25" s="78">
        <f>F26</f>
        <v>20707.200000000004</v>
      </c>
      <c r="G25" s="78">
        <f>G26</f>
        <v>20160.600000000002</v>
      </c>
    </row>
    <row r="26" spans="1:7" ht="33">
      <c r="A26" s="69" t="s">
        <v>33</v>
      </c>
      <c r="B26" s="55">
        <v>1</v>
      </c>
      <c r="C26" s="83" t="s">
        <v>349</v>
      </c>
      <c r="D26" s="31" t="s">
        <v>355</v>
      </c>
      <c r="E26" s="78">
        <f>'12'!D90</f>
        <v>23755.5</v>
      </c>
      <c r="F26" s="78">
        <f>'12'!E90</f>
        <v>20707.200000000004</v>
      </c>
      <c r="G26" s="78">
        <f>'12'!F90</f>
        <v>20160.600000000002</v>
      </c>
    </row>
    <row r="27" spans="1:7" ht="16.5">
      <c r="A27" s="69" t="s">
        <v>33</v>
      </c>
      <c r="B27" s="55">
        <v>9</v>
      </c>
      <c r="C27" s="83"/>
      <c r="D27" s="31" t="s">
        <v>325</v>
      </c>
      <c r="E27" s="78">
        <f>E28</f>
        <v>2350.6000000000004</v>
      </c>
      <c r="F27" s="78">
        <f>F28</f>
        <v>2244.4</v>
      </c>
      <c r="G27" s="78">
        <f>G28</f>
        <v>2216.5000000000005</v>
      </c>
    </row>
    <row r="28" spans="1:7" ht="33">
      <c r="A28" s="69" t="s">
        <v>33</v>
      </c>
      <c r="B28" s="55">
        <v>9</v>
      </c>
      <c r="C28" s="83" t="s">
        <v>349</v>
      </c>
      <c r="D28" s="31" t="s">
        <v>355</v>
      </c>
      <c r="E28" s="78">
        <f>'12'!D99</f>
        <v>2350.6000000000004</v>
      </c>
      <c r="F28" s="78">
        <f>'12'!E99</f>
        <v>2244.4</v>
      </c>
      <c r="G28" s="78">
        <f>'12'!F99</f>
        <v>2216.5000000000005</v>
      </c>
    </row>
    <row r="29" spans="1:7" s="62" customFormat="1" ht="66">
      <c r="A29" s="34" t="s">
        <v>34</v>
      </c>
      <c r="B29" s="34"/>
      <c r="C29" s="34"/>
      <c r="D29" s="35" t="s">
        <v>619</v>
      </c>
      <c r="E29" s="79">
        <f>E30+E32+E34</f>
        <v>14710.7</v>
      </c>
      <c r="F29" s="79">
        <f>F30+F32+F34</f>
        <v>10973.3</v>
      </c>
      <c r="G29" s="79">
        <f>G30+G32+G34</f>
        <v>6079.2</v>
      </c>
    </row>
    <row r="30" spans="1:7" ht="49.5">
      <c r="A30" s="69" t="s">
        <v>34</v>
      </c>
      <c r="B30" s="55" t="s">
        <v>347</v>
      </c>
      <c r="C30" s="83"/>
      <c r="D30" s="31" t="s">
        <v>719</v>
      </c>
      <c r="E30" s="78">
        <f>E31</f>
        <v>6491</v>
      </c>
      <c r="F30" s="78">
        <f>F31</f>
        <v>4744.5</v>
      </c>
      <c r="G30" s="78">
        <f>G31</f>
        <v>0</v>
      </c>
    </row>
    <row r="31" spans="1:7" ht="16.5">
      <c r="A31" s="69" t="s">
        <v>34</v>
      </c>
      <c r="B31" s="55" t="s">
        <v>347</v>
      </c>
      <c r="C31" s="83" t="s">
        <v>375</v>
      </c>
      <c r="D31" s="31" t="s">
        <v>503</v>
      </c>
      <c r="E31" s="78">
        <f>'12'!D103</f>
        <v>6491</v>
      </c>
      <c r="F31" s="78">
        <f>'12'!E103</f>
        <v>4744.5</v>
      </c>
      <c r="G31" s="78">
        <f>'12'!F103</f>
        <v>0</v>
      </c>
    </row>
    <row r="32" spans="1:7" ht="16.5">
      <c r="A32" s="69" t="s">
        <v>34</v>
      </c>
      <c r="B32" s="55" t="s">
        <v>470</v>
      </c>
      <c r="C32" s="83"/>
      <c r="D32" s="31" t="s">
        <v>714</v>
      </c>
      <c r="E32" s="78">
        <f>E33</f>
        <v>1798.2</v>
      </c>
      <c r="F32" s="78">
        <f>F33</f>
        <v>1947.8</v>
      </c>
      <c r="G32" s="78">
        <f>G33</f>
        <v>1798.2</v>
      </c>
    </row>
    <row r="33" spans="1:7" ht="33">
      <c r="A33" s="33" t="s">
        <v>34</v>
      </c>
      <c r="B33" s="10" t="s">
        <v>470</v>
      </c>
      <c r="C33" s="83" t="s">
        <v>349</v>
      </c>
      <c r="D33" s="31" t="s">
        <v>355</v>
      </c>
      <c r="E33" s="78">
        <f>'12'!D106</f>
        <v>1798.2</v>
      </c>
      <c r="F33" s="78">
        <f>'12'!E106</f>
        <v>1947.8</v>
      </c>
      <c r="G33" s="78">
        <f>'12'!F106</f>
        <v>1798.2</v>
      </c>
    </row>
    <row r="34" spans="1:7" ht="33">
      <c r="A34" s="33" t="s">
        <v>34</v>
      </c>
      <c r="B34" s="10" t="s">
        <v>471</v>
      </c>
      <c r="C34" s="83"/>
      <c r="D34" s="31" t="s">
        <v>620</v>
      </c>
      <c r="E34" s="78">
        <f>E35</f>
        <v>6421.5</v>
      </c>
      <c r="F34" s="78">
        <f>F35</f>
        <v>4281</v>
      </c>
      <c r="G34" s="78">
        <f>G35</f>
        <v>4281</v>
      </c>
    </row>
    <row r="35" spans="1:7" ht="33">
      <c r="A35" s="33" t="s">
        <v>34</v>
      </c>
      <c r="B35" s="10" t="s">
        <v>471</v>
      </c>
      <c r="C35" s="83" t="s">
        <v>414</v>
      </c>
      <c r="D35" s="31" t="s">
        <v>334</v>
      </c>
      <c r="E35" s="78">
        <f>'12'!D109</f>
        <v>6421.5</v>
      </c>
      <c r="F35" s="78">
        <f>'12'!E109</f>
        <v>4281</v>
      </c>
      <c r="G35" s="78">
        <f>'12'!F109</f>
        <v>4281</v>
      </c>
    </row>
    <row r="36" spans="1:7" s="62" customFormat="1" ht="49.5">
      <c r="A36" s="34" t="s">
        <v>604</v>
      </c>
      <c r="B36" s="34"/>
      <c r="C36" s="34"/>
      <c r="D36" s="35" t="s">
        <v>718</v>
      </c>
      <c r="E36" s="79">
        <f>E37+E39+E41</f>
        <v>21310.999999999996</v>
      </c>
      <c r="F36" s="79">
        <f>F37+F39+F41</f>
        <v>16203.1</v>
      </c>
      <c r="G36" s="79">
        <f>G37+G39+G41</f>
        <v>9863.3</v>
      </c>
    </row>
    <row r="37" spans="1:7" ht="33">
      <c r="A37" s="33" t="s">
        <v>604</v>
      </c>
      <c r="B37" s="10" t="s">
        <v>470</v>
      </c>
      <c r="C37" s="85"/>
      <c r="D37" s="50" t="s">
        <v>724</v>
      </c>
      <c r="E37" s="78">
        <f>E38</f>
        <v>4753.8</v>
      </c>
      <c r="F37" s="78">
        <f>F38</f>
        <v>4638.4</v>
      </c>
      <c r="G37" s="78">
        <f>G38</f>
        <v>0</v>
      </c>
    </row>
    <row r="38" spans="1:7" ht="16.5">
      <c r="A38" s="33" t="s">
        <v>604</v>
      </c>
      <c r="B38" s="10" t="s">
        <v>470</v>
      </c>
      <c r="C38" s="20" t="s">
        <v>375</v>
      </c>
      <c r="D38" s="50" t="s">
        <v>503</v>
      </c>
      <c r="E38" s="78">
        <f>'12'!D115</f>
        <v>4753.8</v>
      </c>
      <c r="F38" s="78">
        <f>'12'!E115</f>
        <v>4638.4</v>
      </c>
      <c r="G38" s="78">
        <f>'12'!F115</f>
        <v>0</v>
      </c>
    </row>
    <row r="39" spans="1:7" ht="33">
      <c r="A39" s="33" t="s">
        <v>604</v>
      </c>
      <c r="B39" s="10" t="s">
        <v>471</v>
      </c>
      <c r="C39" s="20"/>
      <c r="D39" s="50" t="s">
        <v>2</v>
      </c>
      <c r="E39" s="78">
        <f>E40</f>
        <v>648</v>
      </c>
      <c r="F39" s="78">
        <f>F40</f>
        <v>0</v>
      </c>
      <c r="G39" s="78">
        <f>G40</f>
        <v>0</v>
      </c>
    </row>
    <row r="40" spans="1:7" ht="16.5">
      <c r="A40" s="33" t="s">
        <v>604</v>
      </c>
      <c r="B40" s="10" t="s">
        <v>471</v>
      </c>
      <c r="C40" s="20" t="s">
        <v>375</v>
      </c>
      <c r="D40" s="50" t="s">
        <v>503</v>
      </c>
      <c r="E40" s="78">
        <f>'12'!D118</f>
        <v>648</v>
      </c>
      <c r="F40" s="78">
        <f>'12'!E118</f>
        <v>0</v>
      </c>
      <c r="G40" s="78">
        <f>'12'!F118</f>
        <v>0</v>
      </c>
    </row>
    <row r="41" spans="1:7" ht="33">
      <c r="A41" s="33" t="s">
        <v>604</v>
      </c>
      <c r="B41" s="10" t="s">
        <v>472</v>
      </c>
      <c r="C41" s="85"/>
      <c r="D41" s="50" t="s">
        <v>5</v>
      </c>
      <c r="E41" s="78">
        <f>E42</f>
        <v>15909.199999999997</v>
      </c>
      <c r="F41" s="78">
        <f>F42</f>
        <v>11564.7</v>
      </c>
      <c r="G41" s="78">
        <f>G42</f>
        <v>9863.3</v>
      </c>
    </row>
    <row r="42" spans="1:7" ht="16.5">
      <c r="A42" s="33" t="s">
        <v>604</v>
      </c>
      <c r="B42" s="10" t="s">
        <v>472</v>
      </c>
      <c r="C42" s="20" t="s">
        <v>375</v>
      </c>
      <c r="D42" s="50" t="s">
        <v>503</v>
      </c>
      <c r="E42" s="78">
        <f>'12'!D121</f>
        <v>15909.199999999997</v>
      </c>
      <c r="F42" s="78">
        <f>'12'!E121</f>
        <v>11564.7</v>
      </c>
      <c r="G42" s="78">
        <f>'12'!F121</f>
        <v>9863.3</v>
      </c>
    </row>
    <row r="43" spans="1:7" s="62" customFormat="1" ht="49.5">
      <c r="A43" s="34" t="s">
        <v>35</v>
      </c>
      <c r="B43" s="34"/>
      <c r="C43" s="34"/>
      <c r="D43" s="35" t="s">
        <v>691</v>
      </c>
      <c r="E43" s="79">
        <f aca="true" t="shared" si="0" ref="E43:G44">E44</f>
        <v>12674.1</v>
      </c>
      <c r="F43" s="79">
        <f t="shared" si="0"/>
        <v>7556.7</v>
      </c>
      <c r="G43" s="79">
        <f t="shared" si="0"/>
        <v>7941.9</v>
      </c>
    </row>
    <row r="44" spans="1:7" ht="33">
      <c r="A44" s="33" t="s">
        <v>35</v>
      </c>
      <c r="B44" s="10" t="s">
        <v>347</v>
      </c>
      <c r="C44" s="85"/>
      <c r="D44" s="50" t="s">
        <v>693</v>
      </c>
      <c r="E44" s="78">
        <f t="shared" si="0"/>
        <v>12674.1</v>
      </c>
      <c r="F44" s="78">
        <f t="shared" si="0"/>
        <v>7556.7</v>
      </c>
      <c r="G44" s="78">
        <f t="shared" si="0"/>
        <v>7941.9</v>
      </c>
    </row>
    <row r="45" spans="1:7" ht="16.5">
      <c r="A45" s="33" t="s">
        <v>35</v>
      </c>
      <c r="B45" s="10" t="s">
        <v>347</v>
      </c>
      <c r="C45" s="20" t="s">
        <v>375</v>
      </c>
      <c r="D45" s="50" t="s">
        <v>503</v>
      </c>
      <c r="E45" s="78">
        <f>'12'!D137</f>
        <v>12674.1</v>
      </c>
      <c r="F45" s="78">
        <f>'12'!E137</f>
        <v>7556.7</v>
      </c>
      <c r="G45" s="78">
        <f>'12'!F137</f>
        <v>7941.9</v>
      </c>
    </row>
    <row r="46" spans="1:7" s="62" customFormat="1" ht="49.5">
      <c r="A46" s="34" t="s">
        <v>36</v>
      </c>
      <c r="B46" s="34"/>
      <c r="C46" s="34"/>
      <c r="D46" s="35" t="s">
        <v>697</v>
      </c>
      <c r="E46" s="79">
        <f>E47+E50</f>
        <v>295.2</v>
      </c>
      <c r="F46" s="79">
        <f>F47+F50</f>
        <v>198.10000000000002</v>
      </c>
      <c r="G46" s="79">
        <f>G47+G50</f>
        <v>171.7</v>
      </c>
    </row>
    <row r="47" spans="1:7" ht="33">
      <c r="A47" s="33" t="s">
        <v>36</v>
      </c>
      <c r="B47" s="10" t="s">
        <v>347</v>
      </c>
      <c r="C47" s="85"/>
      <c r="D47" s="50" t="s">
        <v>698</v>
      </c>
      <c r="E47" s="78">
        <f>E48+E49</f>
        <v>190</v>
      </c>
      <c r="F47" s="78">
        <f>F48+F49</f>
        <v>73.7</v>
      </c>
      <c r="G47" s="78">
        <f>G48+G49</f>
        <v>64</v>
      </c>
    </row>
    <row r="48" spans="1:7" ht="16.5">
      <c r="A48" s="33" t="s">
        <v>36</v>
      </c>
      <c r="B48" s="10" t="s">
        <v>347</v>
      </c>
      <c r="C48" s="85" t="s">
        <v>375</v>
      </c>
      <c r="D48" s="50" t="s">
        <v>503</v>
      </c>
      <c r="E48" s="78">
        <f>'12'!D144+'12'!D146</f>
        <v>150</v>
      </c>
      <c r="F48" s="78">
        <f>'12'!E144+'12'!E146</f>
        <v>20</v>
      </c>
      <c r="G48" s="78">
        <f>'12'!F144+'12'!F146</f>
        <v>17.5</v>
      </c>
    </row>
    <row r="49" spans="1:7" ht="33">
      <c r="A49" s="33" t="s">
        <v>36</v>
      </c>
      <c r="B49" s="10" t="s">
        <v>347</v>
      </c>
      <c r="C49" s="85" t="s">
        <v>349</v>
      </c>
      <c r="D49" s="50" t="s">
        <v>355</v>
      </c>
      <c r="E49" s="78">
        <f>'12'!D149</f>
        <v>40</v>
      </c>
      <c r="F49" s="78">
        <f>'12'!E149</f>
        <v>53.7</v>
      </c>
      <c r="G49" s="78">
        <f>'12'!F149</f>
        <v>46.5</v>
      </c>
    </row>
    <row r="50" spans="1:7" ht="16.5">
      <c r="A50" s="33" t="s">
        <v>36</v>
      </c>
      <c r="B50" s="10" t="s">
        <v>470</v>
      </c>
      <c r="C50" s="85"/>
      <c r="D50" s="50" t="s">
        <v>705</v>
      </c>
      <c r="E50" s="78">
        <f>E51</f>
        <v>105.2</v>
      </c>
      <c r="F50" s="78">
        <f>F51</f>
        <v>124.4</v>
      </c>
      <c r="G50" s="78">
        <f>G51</f>
        <v>107.7</v>
      </c>
    </row>
    <row r="51" spans="1:7" ht="16.5">
      <c r="A51" s="33" t="s">
        <v>36</v>
      </c>
      <c r="B51" s="10" t="s">
        <v>470</v>
      </c>
      <c r="C51" s="85" t="s">
        <v>375</v>
      </c>
      <c r="D51" s="50" t="s">
        <v>503</v>
      </c>
      <c r="E51" s="78">
        <f>'12'!D150</f>
        <v>105.2</v>
      </c>
      <c r="F51" s="78">
        <f>'12'!E150</f>
        <v>124.4</v>
      </c>
      <c r="G51" s="78">
        <f>'12'!F150</f>
        <v>107.7</v>
      </c>
    </row>
    <row r="52" spans="1:7" s="62" customFormat="1" ht="49.5">
      <c r="A52" s="34" t="s">
        <v>569</v>
      </c>
      <c r="B52" s="34"/>
      <c r="C52" s="34"/>
      <c r="D52" s="35" t="s">
        <v>121</v>
      </c>
      <c r="E52" s="79">
        <f>E53+E55+E57+E59+E61+E63+E65</f>
        <v>52901</v>
      </c>
      <c r="F52" s="79">
        <f>F53+F55+F57+F59+F61+F63+F65</f>
        <v>48701.200000000004</v>
      </c>
      <c r="G52" s="79">
        <f>G53+G55+G57+G59+G61+G63+G65</f>
        <v>47886.100000000006</v>
      </c>
    </row>
    <row r="53" spans="1:7" ht="49.5">
      <c r="A53" s="33" t="s">
        <v>569</v>
      </c>
      <c r="B53" s="10" t="s">
        <v>347</v>
      </c>
      <c r="C53" s="85"/>
      <c r="D53" s="50" t="s">
        <v>340</v>
      </c>
      <c r="E53" s="78">
        <f>E54</f>
        <v>1149.6</v>
      </c>
      <c r="F53" s="78">
        <f>F54</f>
        <v>180.6</v>
      </c>
      <c r="G53" s="78">
        <f>G54</f>
        <v>213</v>
      </c>
    </row>
    <row r="54" spans="1:7" ht="16.5">
      <c r="A54" s="33" t="s">
        <v>569</v>
      </c>
      <c r="B54" s="10" t="s">
        <v>347</v>
      </c>
      <c r="C54" s="85" t="s">
        <v>375</v>
      </c>
      <c r="D54" s="50" t="s">
        <v>503</v>
      </c>
      <c r="E54" s="78">
        <f>'12'!D158</f>
        <v>1149.6</v>
      </c>
      <c r="F54" s="78">
        <f>'12'!E158</f>
        <v>180.6</v>
      </c>
      <c r="G54" s="78">
        <f>'12'!F158</f>
        <v>213</v>
      </c>
    </row>
    <row r="55" spans="1:7" ht="82.5">
      <c r="A55" s="33" t="s">
        <v>569</v>
      </c>
      <c r="B55" s="10">
        <v>2</v>
      </c>
      <c r="C55" s="85"/>
      <c r="D55" s="50" t="s">
        <v>677</v>
      </c>
      <c r="E55" s="78">
        <f>E56</f>
        <v>75</v>
      </c>
      <c r="F55" s="78">
        <f>F56</f>
        <v>50.3</v>
      </c>
      <c r="G55" s="78">
        <f>G56</f>
        <v>44</v>
      </c>
    </row>
    <row r="56" spans="1:7" ht="16.5">
      <c r="A56" s="33" t="s">
        <v>569</v>
      </c>
      <c r="B56" s="10">
        <v>2</v>
      </c>
      <c r="C56" s="85" t="s">
        <v>375</v>
      </c>
      <c r="D56" s="50" t="s">
        <v>503</v>
      </c>
      <c r="E56" s="78">
        <f>'12'!D165</f>
        <v>75</v>
      </c>
      <c r="F56" s="78">
        <f>'12'!E165</f>
        <v>50.3</v>
      </c>
      <c r="G56" s="78">
        <f>'12'!F165</f>
        <v>44</v>
      </c>
    </row>
    <row r="57" spans="1:7" ht="33">
      <c r="A57" s="33" t="s">
        <v>569</v>
      </c>
      <c r="B57" s="10" t="s">
        <v>471</v>
      </c>
      <c r="C57" s="85"/>
      <c r="D57" s="50" t="s">
        <v>683</v>
      </c>
      <c r="E57" s="78">
        <f>E58</f>
        <v>180</v>
      </c>
      <c r="F57" s="78">
        <f>F58</f>
        <v>121</v>
      </c>
      <c r="G57" s="78">
        <f>G58</f>
        <v>105</v>
      </c>
    </row>
    <row r="58" spans="1:7" ht="16.5">
      <c r="A58" s="33" t="s">
        <v>569</v>
      </c>
      <c r="B58" s="10" t="s">
        <v>471</v>
      </c>
      <c r="C58" s="85" t="s">
        <v>375</v>
      </c>
      <c r="D58" s="50" t="s">
        <v>503</v>
      </c>
      <c r="E58" s="78">
        <f>'12'!D170</f>
        <v>180</v>
      </c>
      <c r="F58" s="78">
        <f>'12'!E170</f>
        <v>121</v>
      </c>
      <c r="G58" s="78">
        <f>'12'!F170</f>
        <v>105</v>
      </c>
    </row>
    <row r="59" spans="1:7" ht="33">
      <c r="A59" s="33" t="s">
        <v>569</v>
      </c>
      <c r="B59" s="10" t="s">
        <v>472</v>
      </c>
      <c r="C59" s="85"/>
      <c r="D59" s="50" t="s">
        <v>687</v>
      </c>
      <c r="E59" s="78">
        <f>E60</f>
        <v>6647.1</v>
      </c>
      <c r="F59" s="78">
        <f>F60</f>
        <v>6201.4</v>
      </c>
      <c r="G59" s="78">
        <f>G60</f>
        <v>6083.9</v>
      </c>
    </row>
    <row r="60" spans="1:7" ht="16.5">
      <c r="A60" s="33" t="s">
        <v>569</v>
      </c>
      <c r="B60" s="10" t="s">
        <v>472</v>
      </c>
      <c r="C60" s="85" t="s">
        <v>375</v>
      </c>
      <c r="D60" s="50" t="s">
        <v>503</v>
      </c>
      <c r="E60" s="78">
        <f>'12'!D173</f>
        <v>6647.1</v>
      </c>
      <c r="F60" s="78">
        <f>'12'!E173</f>
        <v>6201.4</v>
      </c>
      <c r="G60" s="78">
        <f>'12'!F173</f>
        <v>6083.9</v>
      </c>
    </row>
    <row r="61" spans="1:7" ht="49.5">
      <c r="A61" s="33" t="s">
        <v>569</v>
      </c>
      <c r="B61" s="10" t="s">
        <v>473</v>
      </c>
      <c r="C61" s="85"/>
      <c r="D61" s="50" t="s">
        <v>663</v>
      </c>
      <c r="E61" s="78">
        <f>E62</f>
        <v>2045.1</v>
      </c>
      <c r="F61" s="78">
        <f>F62</f>
        <v>1369</v>
      </c>
      <c r="G61" s="78">
        <f>G62</f>
        <v>1192.5</v>
      </c>
    </row>
    <row r="62" spans="1:7" ht="16.5">
      <c r="A62" s="33" t="s">
        <v>569</v>
      </c>
      <c r="B62" s="10" t="s">
        <v>473</v>
      </c>
      <c r="C62" s="85" t="s">
        <v>375</v>
      </c>
      <c r="D62" s="50" t="s">
        <v>503</v>
      </c>
      <c r="E62" s="78">
        <f>'12'!D176</f>
        <v>2045.1</v>
      </c>
      <c r="F62" s="78">
        <f>'12'!E176</f>
        <v>1369</v>
      </c>
      <c r="G62" s="78">
        <f>'12'!F176</f>
        <v>1192.5</v>
      </c>
    </row>
    <row r="63" spans="1:7" ht="16.5">
      <c r="A63" s="33" t="s">
        <v>569</v>
      </c>
      <c r="B63" s="10" t="s">
        <v>474</v>
      </c>
      <c r="C63" s="85"/>
      <c r="D63" s="50" t="s">
        <v>650</v>
      </c>
      <c r="E63" s="78">
        <f>E64</f>
        <v>3140.4</v>
      </c>
      <c r="F63" s="78">
        <f>F64</f>
        <v>2845.1</v>
      </c>
      <c r="G63" s="78">
        <f>G64</f>
        <v>2767.1</v>
      </c>
    </row>
    <row r="64" spans="1:7" ht="16.5">
      <c r="A64" s="33" t="s">
        <v>569</v>
      </c>
      <c r="B64" s="10" t="s">
        <v>474</v>
      </c>
      <c r="C64" s="85" t="s">
        <v>375</v>
      </c>
      <c r="D64" s="50" t="s">
        <v>503</v>
      </c>
      <c r="E64" s="78">
        <f>'12'!D185</f>
        <v>3140.4</v>
      </c>
      <c r="F64" s="78">
        <f>'12'!E185</f>
        <v>2845.1</v>
      </c>
      <c r="G64" s="78">
        <f>'12'!F185</f>
        <v>2767.1</v>
      </c>
    </row>
    <row r="65" spans="1:7" ht="16.5">
      <c r="A65" s="33" t="s">
        <v>569</v>
      </c>
      <c r="B65" s="10" t="s">
        <v>475</v>
      </c>
      <c r="C65" s="85"/>
      <c r="D65" s="50" t="s">
        <v>325</v>
      </c>
      <c r="E65" s="78">
        <f>E66</f>
        <v>39663.8</v>
      </c>
      <c r="F65" s="78">
        <f>F66</f>
        <v>37933.8</v>
      </c>
      <c r="G65" s="78">
        <f>G66</f>
        <v>37480.600000000006</v>
      </c>
    </row>
    <row r="66" spans="1:7" ht="16.5">
      <c r="A66" s="33" t="s">
        <v>569</v>
      </c>
      <c r="B66" s="10" t="s">
        <v>475</v>
      </c>
      <c r="C66" s="85" t="s">
        <v>375</v>
      </c>
      <c r="D66" s="50" t="s">
        <v>503</v>
      </c>
      <c r="E66" s="78">
        <f>'12'!D198</f>
        <v>39663.8</v>
      </c>
      <c r="F66" s="78">
        <f>'12'!E198</f>
        <v>37933.8</v>
      </c>
      <c r="G66" s="78">
        <f>'12'!F198</f>
        <v>37480.600000000006</v>
      </c>
    </row>
    <row r="67" spans="1:7" s="62" customFormat="1" ht="49.5">
      <c r="A67" s="34" t="s">
        <v>37</v>
      </c>
      <c r="B67" s="34"/>
      <c r="C67" s="34"/>
      <c r="D67" s="35" t="s">
        <v>606</v>
      </c>
      <c r="E67" s="79">
        <f>E68+E70</f>
        <v>9298.3</v>
      </c>
      <c r="F67" s="79">
        <f>F68+F70</f>
        <v>7463</v>
      </c>
      <c r="G67" s="79">
        <f>G68+G70</f>
        <v>7133.7</v>
      </c>
    </row>
    <row r="68" spans="1:7" ht="33">
      <c r="A68" s="33" t="s">
        <v>37</v>
      </c>
      <c r="B68" s="10" t="s">
        <v>347</v>
      </c>
      <c r="C68" s="85"/>
      <c r="D68" s="50" t="s">
        <v>608</v>
      </c>
      <c r="E68" s="78">
        <f>E69</f>
        <v>4130.8</v>
      </c>
      <c r="F68" s="78">
        <f>F69</f>
        <v>2373</v>
      </c>
      <c r="G68" s="78">
        <f>G69</f>
        <v>2064.5</v>
      </c>
    </row>
    <row r="69" spans="1:7" ht="33">
      <c r="A69" s="33" t="s">
        <v>37</v>
      </c>
      <c r="B69" s="10" t="s">
        <v>347</v>
      </c>
      <c r="C69" s="85" t="s">
        <v>414</v>
      </c>
      <c r="D69" s="50" t="s">
        <v>334</v>
      </c>
      <c r="E69" s="78">
        <f>'12'!D212</f>
        <v>4130.8</v>
      </c>
      <c r="F69" s="78">
        <f>'12'!E212</f>
        <v>2373</v>
      </c>
      <c r="G69" s="78">
        <f>'12'!F212</f>
        <v>2064.5</v>
      </c>
    </row>
    <row r="70" spans="1:7" ht="16.5">
      <c r="A70" s="33" t="s">
        <v>37</v>
      </c>
      <c r="B70" s="10" t="s">
        <v>475</v>
      </c>
      <c r="C70" s="85"/>
      <c r="D70" s="50" t="s">
        <v>325</v>
      </c>
      <c r="E70" s="78">
        <f>E71</f>
        <v>5167.5</v>
      </c>
      <c r="F70" s="78">
        <f>F71</f>
        <v>5090</v>
      </c>
      <c r="G70" s="78">
        <f>G71</f>
        <v>5069.2</v>
      </c>
    </row>
    <row r="71" spans="1:7" ht="33">
      <c r="A71" s="33" t="s">
        <v>37</v>
      </c>
      <c r="B71" s="10" t="s">
        <v>475</v>
      </c>
      <c r="C71" s="85" t="s">
        <v>414</v>
      </c>
      <c r="D71" s="50" t="s">
        <v>334</v>
      </c>
      <c r="E71" s="78">
        <f>'12'!D221</f>
        <v>5167.5</v>
      </c>
      <c r="F71" s="78">
        <f>'12'!E221</f>
        <v>5090</v>
      </c>
      <c r="G71" s="78">
        <f>'12'!F221</f>
        <v>5069.2</v>
      </c>
    </row>
    <row r="72" spans="1:7" s="62" customFormat="1" ht="49.5">
      <c r="A72" s="34">
        <v>10</v>
      </c>
      <c r="B72" s="34"/>
      <c r="C72" s="34"/>
      <c r="D72" s="35" t="s">
        <v>344</v>
      </c>
      <c r="E72" s="79">
        <f>E73+E75+E79+E77</f>
        <v>13108.500000000002</v>
      </c>
      <c r="F72" s="79">
        <f>F73+F75+F79+F77</f>
        <v>12103.500000000002</v>
      </c>
      <c r="G72" s="79">
        <f>G73+G75+G79+G77</f>
        <v>11759.5</v>
      </c>
    </row>
    <row r="73" spans="1:7" ht="33">
      <c r="A73" s="33">
        <v>10</v>
      </c>
      <c r="B73" s="10" t="s">
        <v>347</v>
      </c>
      <c r="C73" s="85"/>
      <c r="D73" s="50" t="s">
        <v>38</v>
      </c>
      <c r="E73" s="78">
        <f>E74</f>
        <v>1403.1</v>
      </c>
      <c r="F73" s="78">
        <f>F74</f>
        <v>523.1</v>
      </c>
      <c r="G73" s="78">
        <f>G74</f>
        <v>523.1</v>
      </c>
    </row>
    <row r="74" spans="1:7" ht="33">
      <c r="A74" s="33" t="s">
        <v>476</v>
      </c>
      <c r="B74" s="10" t="s">
        <v>347</v>
      </c>
      <c r="C74" s="85" t="s">
        <v>416</v>
      </c>
      <c r="D74" s="50" t="s">
        <v>452</v>
      </c>
      <c r="E74" s="78">
        <f>'12'!D225</f>
        <v>1403.1</v>
      </c>
      <c r="F74" s="78">
        <f>'12'!E225</f>
        <v>523.1</v>
      </c>
      <c r="G74" s="78">
        <f>'12'!F225</f>
        <v>523.1</v>
      </c>
    </row>
    <row r="75" spans="1:7" ht="33">
      <c r="A75" s="33">
        <v>10</v>
      </c>
      <c r="B75" s="10" t="s">
        <v>470</v>
      </c>
      <c r="C75" s="85"/>
      <c r="D75" s="50" t="s">
        <v>564</v>
      </c>
      <c r="E75" s="78">
        <f>E76</f>
        <v>2000</v>
      </c>
      <c r="F75" s="78">
        <f>F76</f>
        <v>2000</v>
      </c>
      <c r="G75" s="78">
        <f>G76</f>
        <v>2000</v>
      </c>
    </row>
    <row r="76" spans="1:7" ht="33">
      <c r="A76" s="33">
        <v>10</v>
      </c>
      <c r="B76" s="10" t="s">
        <v>470</v>
      </c>
      <c r="C76" s="85" t="s">
        <v>416</v>
      </c>
      <c r="D76" s="50" t="s">
        <v>452</v>
      </c>
      <c r="E76" s="78">
        <f>'12'!D228</f>
        <v>2000</v>
      </c>
      <c r="F76" s="78">
        <f>'12'!E228</f>
        <v>2000</v>
      </c>
      <c r="G76" s="78">
        <f>'12'!F228</f>
        <v>2000</v>
      </c>
    </row>
    <row r="77" spans="1:7" ht="16.5">
      <c r="A77" s="33">
        <v>10</v>
      </c>
      <c r="B77" s="33" t="s">
        <v>471</v>
      </c>
      <c r="C77" s="33"/>
      <c r="D77" s="31" t="s">
        <v>558</v>
      </c>
      <c r="E77" s="78">
        <f>E78</f>
        <v>36</v>
      </c>
      <c r="F77" s="78">
        <f>F78</f>
        <v>36</v>
      </c>
      <c r="G77" s="78">
        <f>G78</f>
        <v>36</v>
      </c>
    </row>
    <row r="78" spans="1:7" ht="33">
      <c r="A78" s="33">
        <v>10</v>
      </c>
      <c r="B78" s="10" t="s">
        <v>471</v>
      </c>
      <c r="C78" s="85" t="s">
        <v>416</v>
      </c>
      <c r="D78" s="50" t="s">
        <v>452</v>
      </c>
      <c r="E78" s="78">
        <f>'12'!D231</f>
        <v>36</v>
      </c>
      <c r="F78" s="78">
        <f>'12'!E231</f>
        <v>36</v>
      </c>
      <c r="G78" s="78">
        <f>'12'!F231</f>
        <v>36</v>
      </c>
    </row>
    <row r="79" spans="1:7" ht="16.5">
      <c r="A79" s="37">
        <v>10</v>
      </c>
      <c r="B79" s="10" t="s">
        <v>475</v>
      </c>
      <c r="C79" s="85"/>
      <c r="D79" s="50" t="s">
        <v>325</v>
      </c>
      <c r="E79" s="78">
        <f>E80</f>
        <v>9669.400000000001</v>
      </c>
      <c r="F79" s="78">
        <f>F80</f>
        <v>9544.400000000001</v>
      </c>
      <c r="G79" s="78">
        <f>G80</f>
        <v>9200.4</v>
      </c>
    </row>
    <row r="80" spans="1:7" ht="33">
      <c r="A80" s="33">
        <v>10</v>
      </c>
      <c r="B80" s="10" t="s">
        <v>475</v>
      </c>
      <c r="C80" s="85" t="s">
        <v>416</v>
      </c>
      <c r="D80" s="50" t="s">
        <v>452</v>
      </c>
      <c r="E80" s="78">
        <f>'12'!D234</f>
        <v>9669.400000000001</v>
      </c>
      <c r="F80" s="78">
        <f>'12'!E234</f>
        <v>9544.400000000001</v>
      </c>
      <c r="G80" s="78">
        <f>'12'!F234</f>
        <v>9200.4</v>
      </c>
    </row>
    <row r="81" spans="1:7" s="62" customFormat="1" ht="33">
      <c r="A81" s="34">
        <v>99</v>
      </c>
      <c r="B81" s="34"/>
      <c r="C81" s="34"/>
      <c r="D81" s="35" t="s">
        <v>39</v>
      </c>
      <c r="E81" s="79">
        <f>E82+E84+E86</f>
        <v>6827.1</v>
      </c>
      <c r="F81" s="79">
        <f>F82+F84+F86</f>
        <v>5071.6</v>
      </c>
      <c r="G81" s="79">
        <f>G82+G84+G86</f>
        <v>5004</v>
      </c>
    </row>
    <row r="82" spans="1:7" ht="33">
      <c r="A82" s="33">
        <v>99</v>
      </c>
      <c r="B82" s="10" t="s">
        <v>347</v>
      </c>
      <c r="C82" s="85"/>
      <c r="D82" s="50" t="s">
        <v>562</v>
      </c>
      <c r="E82" s="78">
        <f>E83</f>
        <v>500</v>
      </c>
      <c r="F82" s="78">
        <f>F83</f>
        <v>0</v>
      </c>
      <c r="G82" s="78">
        <f>G83</f>
        <v>0</v>
      </c>
    </row>
    <row r="83" spans="1:7" ht="33">
      <c r="A83" s="33" t="s">
        <v>40</v>
      </c>
      <c r="B83" s="10" t="s">
        <v>347</v>
      </c>
      <c r="C83" s="85" t="s">
        <v>416</v>
      </c>
      <c r="D83" s="50" t="s">
        <v>452</v>
      </c>
      <c r="E83" s="78">
        <f>'12'!D238</f>
        <v>500</v>
      </c>
      <c r="F83" s="78">
        <f>'12'!E238</f>
        <v>0</v>
      </c>
      <c r="G83" s="78">
        <f>'12'!F238</f>
        <v>0</v>
      </c>
    </row>
    <row r="84" spans="1:7" ht="33">
      <c r="A84" s="33">
        <v>99</v>
      </c>
      <c r="B84" s="10" t="s">
        <v>470</v>
      </c>
      <c r="C84" s="85"/>
      <c r="D84" s="50" t="s">
        <v>561</v>
      </c>
      <c r="E84" s="78">
        <f>E85</f>
        <v>2000</v>
      </c>
      <c r="F84" s="78">
        <f>F85</f>
        <v>1000</v>
      </c>
      <c r="G84" s="78">
        <f>G85</f>
        <v>1000</v>
      </c>
    </row>
    <row r="85" spans="1:7" ht="33">
      <c r="A85" s="33">
        <v>99</v>
      </c>
      <c r="B85" s="10" t="s">
        <v>470</v>
      </c>
      <c r="C85" s="85" t="s">
        <v>416</v>
      </c>
      <c r="D85" s="50" t="s">
        <v>452</v>
      </c>
      <c r="E85" s="78">
        <f>'12'!D241</f>
        <v>2000</v>
      </c>
      <c r="F85" s="78">
        <f>'12'!E241</f>
        <v>1000</v>
      </c>
      <c r="G85" s="78">
        <f>'12'!F241</f>
        <v>1000</v>
      </c>
    </row>
    <row r="86" spans="1:7" ht="33">
      <c r="A86" s="33">
        <v>99</v>
      </c>
      <c r="B86" s="10" t="s">
        <v>475</v>
      </c>
      <c r="C86" s="85"/>
      <c r="D86" s="50" t="s">
        <v>336</v>
      </c>
      <c r="E86" s="78">
        <f>E87</f>
        <v>4327.1</v>
      </c>
      <c r="F86" s="78">
        <f>F87</f>
        <v>4071.6</v>
      </c>
      <c r="G86" s="78">
        <f>G87</f>
        <v>4004</v>
      </c>
    </row>
    <row r="87" spans="1:7" ht="16.5">
      <c r="A87" s="33" t="s">
        <v>40</v>
      </c>
      <c r="B87" s="10" t="s">
        <v>475</v>
      </c>
      <c r="C87" s="85" t="s">
        <v>369</v>
      </c>
      <c r="D87" s="50" t="s">
        <v>333</v>
      </c>
      <c r="E87" s="78">
        <f>'12'!D244</f>
        <v>4327.1</v>
      </c>
      <c r="F87" s="78">
        <f>'12'!E244</f>
        <v>4071.6</v>
      </c>
      <c r="G87" s="78">
        <f>'12'!F244</f>
        <v>4004</v>
      </c>
    </row>
  </sheetData>
  <sheetProtection/>
  <mergeCells count="11">
    <mergeCell ref="E1:G1"/>
    <mergeCell ref="B2:G2"/>
    <mergeCell ref="A3:G3"/>
    <mergeCell ref="A5:G5"/>
    <mergeCell ref="F8:G8"/>
    <mergeCell ref="A7:A9"/>
    <mergeCell ref="B7:B9"/>
    <mergeCell ref="C7:C9"/>
    <mergeCell ref="D7:D9"/>
    <mergeCell ref="E7:G7"/>
    <mergeCell ref="E8:E9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0"/>
  <sheetViews>
    <sheetView zoomScalePageLayoutView="0" workbookViewId="0" topLeftCell="A241">
      <selection activeCell="C64" sqref="C64"/>
    </sheetView>
  </sheetViews>
  <sheetFormatPr defaultColWidth="9.00390625" defaultRowHeight="12.75"/>
  <cols>
    <col min="1" max="1" width="11.125" style="102" customWidth="1"/>
    <col min="2" max="2" width="7.00390625" style="70" customWidth="1"/>
    <col min="3" max="3" width="82.75390625" style="2" customWidth="1"/>
    <col min="4" max="4" width="11.125" style="74" customWidth="1"/>
    <col min="5" max="5" width="10.625" style="74" customWidth="1"/>
    <col min="6" max="6" width="11.625" style="74" customWidth="1"/>
    <col min="7" max="16384" width="9.125" style="2" customWidth="1"/>
  </cols>
  <sheetData>
    <row r="1" spans="4:6" ht="16.5">
      <c r="D1" s="207" t="s">
        <v>25</v>
      </c>
      <c r="E1" s="207"/>
      <c r="F1" s="207"/>
    </row>
    <row r="2" spans="2:6" ht="16.5">
      <c r="B2" s="195" t="s">
        <v>368</v>
      </c>
      <c r="C2" s="195"/>
      <c r="D2" s="195"/>
      <c r="E2" s="195"/>
      <c r="F2" s="195"/>
    </row>
    <row r="3" spans="1:6" ht="16.5">
      <c r="A3" s="196" t="s">
        <v>547</v>
      </c>
      <c r="B3" s="196"/>
      <c r="C3" s="196"/>
      <c r="D3" s="196"/>
      <c r="E3" s="196"/>
      <c r="F3" s="196"/>
    </row>
    <row r="4" spans="1:6" ht="16.5">
      <c r="A4" s="103"/>
      <c r="B4" s="71"/>
      <c r="C4" s="59"/>
      <c r="D4" s="75"/>
      <c r="E4" s="75"/>
      <c r="F4" s="75"/>
    </row>
    <row r="5" spans="1:6" s="60" customFormat="1" ht="53.25" customHeight="1">
      <c r="A5" s="211" t="s">
        <v>42</v>
      </c>
      <c r="B5" s="211"/>
      <c r="C5" s="211"/>
      <c r="D5" s="211"/>
      <c r="E5" s="211"/>
      <c r="F5" s="211"/>
    </row>
    <row r="6" spans="1:6" ht="16.5">
      <c r="A6" s="104"/>
      <c r="B6" s="72"/>
      <c r="C6" s="58"/>
      <c r="D6" s="76"/>
      <c r="E6" s="76"/>
      <c r="F6" s="76"/>
    </row>
    <row r="7" spans="1:6" ht="16.5">
      <c r="A7" s="197" t="s">
        <v>372</v>
      </c>
      <c r="B7" s="197" t="s">
        <v>371</v>
      </c>
      <c r="C7" s="218" t="s">
        <v>374</v>
      </c>
      <c r="D7" s="242" t="s">
        <v>442</v>
      </c>
      <c r="E7" s="243"/>
      <c r="F7" s="205"/>
    </row>
    <row r="8" spans="1:6" ht="16.5">
      <c r="A8" s="197"/>
      <c r="B8" s="197"/>
      <c r="C8" s="219"/>
      <c r="D8" s="209" t="s">
        <v>348</v>
      </c>
      <c r="E8" s="242" t="s">
        <v>506</v>
      </c>
      <c r="F8" s="205"/>
    </row>
    <row r="9" spans="1:6" ht="16.5">
      <c r="A9" s="197"/>
      <c r="B9" s="197"/>
      <c r="C9" s="220"/>
      <c r="D9" s="210"/>
      <c r="E9" s="78" t="s">
        <v>456</v>
      </c>
      <c r="F9" s="78" t="s">
        <v>505</v>
      </c>
    </row>
    <row r="10" spans="1:6" ht="16.5">
      <c r="A10" s="37">
        <v>1</v>
      </c>
      <c r="B10" s="38">
        <v>2</v>
      </c>
      <c r="C10" s="37">
        <v>3</v>
      </c>
      <c r="D10" s="80">
        <v>4</v>
      </c>
      <c r="E10" s="80">
        <v>5</v>
      </c>
      <c r="F10" s="80">
        <v>6</v>
      </c>
    </row>
    <row r="11" spans="1:6" s="62" customFormat="1" ht="16.5">
      <c r="A11" s="105"/>
      <c r="B11" s="73"/>
      <c r="C11" s="61" t="s">
        <v>323</v>
      </c>
      <c r="D11" s="79">
        <f>D12+D68+D89+D102+D114+D136+D142+D157+D211+D224+D237</f>
        <v>623044.0999999999</v>
      </c>
      <c r="E11" s="79">
        <f>E12+E68+E89+E102+E114+E136+E142+E157+E211+E224+E237</f>
        <v>554267.7999999999</v>
      </c>
      <c r="F11" s="79">
        <f>F12+F68+F89+F102+F114+F136+F142+F157+F211+F224+F237</f>
        <v>537907.4000000001</v>
      </c>
    </row>
    <row r="12" spans="1:6" s="62" customFormat="1" ht="33">
      <c r="A12" s="34" t="s">
        <v>516</v>
      </c>
      <c r="B12" s="34"/>
      <c r="C12" s="35" t="s">
        <v>514</v>
      </c>
      <c r="D12" s="79">
        <f>D13+D44+D61</f>
        <v>420928.6999999999</v>
      </c>
      <c r="E12" s="79">
        <f>E13+E44+E61</f>
        <v>385890.5</v>
      </c>
      <c r="F12" s="79">
        <f>F13+F44+F61</f>
        <v>381015.2</v>
      </c>
    </row>
    <row r="13" spans="1:6" s="62" customFormat="1" ht="33">
      <c r="A13" s="34" t="s">
        <v>517</v>
      </c>
      <c r="B13" s="34"/>
      <c r="C13" s="35" t="s">
        <v>515</v>
      </c>
      <c r="D13" s="79">
        <f>D14+D16+D18+D20+D22+D24+D26+D28+D30+D32+D34+D36+D38+D40+D42</f>
        <v>400380.0999999999</v>
      </c>
      <c r="E13" s="79">
        <f>E14+E16+E18+E20+E22+E24+E26+E28+E30+E32+E34+E36+E38+E40+E42</f>
        <v>366756.6</v>
      </c>
      <c r="F13" s="79">
        <f>F14+F16+F18+F20+F22+F24+F26+F28+F30+F32+F34+F36+F38+F40+F42</f>
        <v>362254.39999999997</v>
      </c>
    </row>
    <row r="14" spans="1:6" ht="66">
      <c r="A14" s="10" t="s">
        <v>118</v>
      </c>
      <c r="B14" s="10"/>
      <c r="C14" s="86" t="s">
        <v>551</v>
      </c>
      <c r="D14" s="78">
        <f>D15</f>
        <v>265.8</v>
      </c>
      <c r="E14" s="78">
        <f>E15</f>
        <v>265.8</v>
      </c>
      <c r="F14" s="78">
        <f>F15</f>
        <v>265.8</v>
      </c>
    </row>
    <row r="15" spans="1:6" ht="16.5">
      <c r="A15" s="10" t="s">
        <v>118</v>
      </c>
      <c r="B15" s="33" t="s">
        <v>359</v>
      </c>
      <c r="C15" s="31" t="s">
        <v>360</v>
      </c>
      <c r="D15" s="78">
        <f>9!F375</f>
        <v>265.8</v>
      </c>
      <c r="E15" s="78">
        <f>9!G375</f>
        <v>265.8</v>
      </c>
      <c r="F15" s="78">
        <f>9!H375</f>
        <v>265.8</v>
      </c>
    </row>
    <row r="16" spans="1:6" ht="33">
      <c r="A16" s="10" t="s">
        <v>518</v>
      </c>
      <c r="B16" s="10"/>
      <c r="C16" s="86" t="s">
        <v>519</v>
      </c>
      <c r="D16" s="78">
        <f>D17</f>
        <v>75437.2</v>
      </c>
      <c r="E16" s="78">
        <f>E17</f>
        <v>65973.1</v>
      </c>
      <c r="F16" s="78">
        <f>F17</f>
        <v>63435.9</v>
      </c>
    </row>
    <row r="17" spans="1:6" ht="16.5">
      <c r="A17" s="10" t="s">
        <v>518</v>
      </c>
      <c r="B17" s="10" t="s">
        <v>359</v>
      </c>
      <c r="C17" s="86" t="s">
        <v>360</v>
      </c>
      <c r="D17" s="78">
        <f>9!F329</f>
        <v>75437.2</v>
      </c>
      <c r="E17" s="78">
        <f>9!G329</f>
        <v>65973.1</v>
      </c>
      <c r="F17" s="78">
        <f>9!H329</f>
        <v>63435.9</v>
      </c>
    </row>
    <row r="18" spans="1:6" ht="49.5">
      <c r="A18" s="10" t="s">
        <v>520</v>
      </c>
      <c r="B18" s="10"/>
      <c r="C18" s="86" t="s">
        <v>521</v>
      </c>
      <c r="D18" s="78">
        <f>D19</f>
        <v>84922</v>
      </c>
      <c r="E18" s="78">
        <f>E19</f>
        <v>84922</v>
      </c>
      <c r="F18" s="78">
        <f>F19</f>
        <v>84922</v>
      </c>
    </row>
    <row r="19" spans="1:6" ht="16.5">
      <c r="A19" s="10" t="s">
        <v>520</v>
      </c>
      <c r="B19" s="10" t="s">
        <v>359</v>
      </c>
      <c r="C19" s="86" t="s">
        <v>360</v>
      </c>
      <c r="D19" s="78">
        <f>9!F337</f>
        <v>84922</v>
      </c>
      <c r="E19" s="78">
        <f>9!G337</f>
        <v>84922</v>
      </c>
      <c r="F19" s="78">
        <f>9!H337</f>
        <v>84922</v>
      </c>
    </row>
    <row r="20" spans="1:6" ht="49.5">
      <c r="A20" s="10" t="s">
        <v>525</v>
      </c>
      <c r="B20" s="10"/>
      <c r="C20" s="86" t="s">
        <v>526</v>
      </c>
      <c r="D20" s="78">
        <f>D21</f>
        <v>35456.3</v>
      </c>
      <c r="E20" s="78">
        <f>E21</f>
        <v>25628.1</v>
      </c>
      <c r="F20" s="78">
        <f>F21</f>
        <v>23037</v>
      </c>
    </row>
    <row r="21" spans="1:6" ht="16.5">
      <c r="A21" s="10" t="s">
        <v>525</v>
      </c>
      <c r="B21" s="10" t="s">
        <v>359</v>
      </c>
      <c r="C21" s="86" t="s">
        <v>360</v>
      </c>
      <c r="D21" s="78">
        <f>9!F342</f>
        <v>35456.3</v>
      </c>
      <c r="E21" s="78">
        <f>9!G342</f>
        <v>25628.1</v>
      </c>
      <c r="F21" s="78">
        <f>9!H342</f>
        <v>23037</v>
      </c>
    </row>
    <row r="22" spans="1:6" ht="82.5">
      <c r="A22" s="10" t="s">
        <v>556</v>
      </c>
      <c r="B22" s="10"/>
      <c r="C22" s="86" t="s">
        <v>557</v>
      </c>
      <c r="D22" s="78">
        <f>D23</f>
        <v>170210</v>
      </c>
      <c r="E22" s="78">
        <f>E23</f>
        <v>170210</v>
      </c>
      <c r="F22" s="78">
        <f>F23</f>
        <v>170210</v>
      </c>
    </row>
    <row r="23" spans="1:6" ht="16.5">
      <c r="A23" s="10" t="s">
        <v>556</v>
      </c>
      <c r="B23" s="10" t="s">
        <v>359</v>
      </c>
      <c r="C23" s="86" t="s">
        <v>360</v>
      </c>
      <c r="D23" s="78">
        <f>9!F356</f>
        <v>170210</v>
      </c>
      <c r="E23" s="78">
        <f>9!G356</f>
        <v>170210</v>
      </c>
      <c r="F23" s="78">
        <f>9!H356</f>
        <v>170210</v>
      </c>
    </row>
    <row r="24" spans="1:6" ht="33">
      <c r="A24" s="10" t="s">
        <v>527</v>
      </c>
      <c r="B24" s="10"/>
      <c r="C24" s="86" t="s">
        <v>528</v>
      </c>
      <c r="D24" s="78">
        <f>D25</f>
        <v>3681.8</v>
      </c>
      <c r="E24" s="78">
        <f>E25</f>
        <v>3526.3</v>
      </c>
      <c r="F24" s="78">
        <f>F25</f>
        <v>3779.1</v>
      </c>
    </row>
    <row r="25" spans="1:6" ht="16.5">
      <c r="A25" s="10" t="s">
        <v>527</v>
      </c>
      <c r="B25" s="10" t="s">
        <v>359</v>
      </c>
      <c r="C25" s="86" t="s">
        <v>360</v>
      </c>
      <c r="D25" s="78">
        <f>9!F345</f>
        <v>3681.8</v>
      </c>
      <c r="E25" s="78">
        <f>9!G345</f>
        <v>3526.3</v>
      </c>
      <c r="F25" s="78">
        <f>9!H345</f>
        <v>3779.1</v>
      </c>
    </row>
    <row r="26" spans="1:6" ht="33">
      <c r="A26" s="10" t="s">
        <v>529</v>
      </c>
      <c r="B26" s="10"/>
      <c r="C26" s="86" t="s">
        <v>530</v>
      </c>
      <c r="D26" s="78">
        <f>D27</f>
        <v>7686.6</v>
      </c>
      <c r="E26" s="78">
        <f>E27</f>
        <v>6294.8</v>
      </c>
      <c r="F26" s="78">
        <f>F27</f>
        <v>6668.1</v>
      </c>
    </row>
    <row r="27" spans="1:6" ht="16.5">
      <c r="A27" s="10" t="s">
        <v>529</v>
      </c>
      <c r="B27" s="10" t="s">
        <v>359</v>
      </c>
      <c r="C27" s="86" t="s">
        <v>360</v>
      </c>
      <c r="D27" s="78">
        <f>9!F346</f>
        <v>7686.6</v>
      </c>
      <c r="E27" s="78">
        <f>9!G346</f>
        <v>6294.8</v>
      </c>
      <c r="F27" s="78">
        <f>9!H346</f>
        <v>6668.1</v>
      </c>
    </row>
    <row r="28" spans="1:6" ht="33">
      <c r="A28" s="10" t="s">
        <v>112</v>
      </c>
      <c r="B28" s="10"/>
      <c r="C28" s="86" t="s">
        <v>523</v>
      </c>
      <c r="D28" s="78">
        <f>D29</f>
        <v>1365.4</v>
      </c>
      <c r="E28" s="78">
        <f>E29</f>
        <v>0</v>
      </c>
      <c r="F28" s="78">
        <f>F29</f>
        <v>0</v>
      </c>
    </row>
    <row r="29" spans="1:6" ht="16.5">
      <c r="A29" s="10" t="s">
        <v>112</v>
      </c>
      <c r="B29" s="10" t="s">
        <v>359</v>
      </c>
      <c r="C29" s="86" t="s">
        <v>360</v>
      </c>
      <c r="D29" s="78">
        <f>9!F331</f>
        <v>1365.4</v>
      </c>
      <c r="E29" s="78">
        <f>9!G331</f>
        <v>0</v>
      </c>
      <c r="F29" s="78">
        <f>9!H331</f>
        <v>0</v>
      </c>
    </row>
    <row r="30" spans="1:6" ht="33">
      <c r="A30" s="10" t="s">
        <v>113</v>
      </c>
      <c r="B30" s="10"/>
      <c r="C30" s="86" t="s">
        <v>524</v>
      </c>
      <c r="D30" s="78">
        <f>D31</f>
        <v>235.8</v>
      </c>
      <c r="E30" s="78">
        <f>E31</f>
        <v>0</v>
      </c>
      <c r="F30" s="78">
        <f>F31</f>
        <v>0</v>
      </c>
    </row>
    <row r="31" spans="1:6" ht="16.5">
      <c r="A31" s="10" t="s">
        <v>113</v>
      </c>
      <c r="B31" s="10" t="s">
        <v>359</v>
      </c>
      <c r="C31" s="86" t="s">
        <v>360</v>
      </c>
      <c r="D31" s="78">
        <f>9!F333</f>
        <v>235.8</v>
      </c>
      <c r="E31" s="78">
        <f>9!G333</f>
        <v>0</v>
      </c>
      <c r="F31" s="78">
        <f>9!H333</f>
        <v>0</v>
      </c>
    </row>
    <row r="32" spans="1:6" ht="33">
      <c r="A32" s="10" t="s">
        <v>114</v>
      </c>
      <c r="B32" s="10"/>
      <c r="C32" s="86" t="s">
        <v>534</v>
      </c>
      <c r="D32" s="78">
        <f>D33</f>
        <v>1037.1</v>
      </c>
      <c r="E32" s="78">
        <f>E33</f>
        <v>0</v>
      </c>
      <c r="F32" s="78">
        <f>F33</f>
        <v>0</v>
      </c>
    </row>
    <row r="33" spans="1:6" ht="16.5">
      <c r="A33" s="10" t="s">
        <v>114</v>
      </c>
      <c r="B33" s="10" t="s">
        <v>359</v>
      </c>
      <c r="C33" s="86" t="s">
        <v>360</v>
      </c>
      <c r="D33" s="78">
        <f>9!F335</f>
        <v>1037.1</v>
      </c>
      <c r="E33" s="78">
        <f>9!G335</f>
        <v>0</v>
      </c>
      <c r="F33" s="78">
        <f>9!H335</f>
        <v>0</v>
      </c>
    </row>
    <row r="34" spans="1:6" ht="33">
      <c r="A34" s="10" t="s">
        <v>115</v>
      </c>
      <c r="B34" s="10"/>
      <c r="C34" s="86" t="s">
        <v>531</v>
      </c>
      <c r="D34" s="78">
        <f>D35</f>
        <v>4554</v>
      </c>
      <c r="E34" s="78">
        <f>E35</f>
        <v>0</v>
      </c>
      <c r="F34" s="78">
        <f>F35</f>
        <v>0</v>
      </c>
    </row>
    <row r="35" spans="1:6" ht="16.5">
      <c r="A35" s="10" t="s">
        <v>115</v>
      </c>
      <c r="B35" s="10" t="s">
        <v>359</v>
      </c>
      <c r="C35" s="86" t="s">
        <v>360</v>
      </c>
      <c r="D35" s="78">
        <f>9!F348</f>
        <v>4554</v>
      </c>
      <c r="E35" s="78">
        <f>9!G348</f>
        <v>0</v>
      </c>
      <c r="F35" s="78">
        <f>9!H348</f>
        <v>0</v>
      </c>
    </row>
    <row r="36" spans="1:6" ht="33">
      <c r="A36" s="10" t="s">
        <v>116</v>
      </c>
      <c r="B36" s="10"/>
      <c r="C36" s="86" t="s">
        <v>533</v>
      </c>
      <c r="D36" s="78">
        <f>D37</f>
        <v>464.5</v>
      </c>
      <c r="E36" s="78">
        <f>E37</f>
        <v>0</v>
      </c>
      <c r="F36" s="78">
        <f>F37</f>
        <v>0</v>
      </c>
    </row>
    <row r="37" spans="1:6" ht="16.5">
      <c r="A37" s="10" t="s">
        <v>116</v>
      </c>
      <c r="B37" s="10" t="s">
        <v>359</v>
      </c>
      <c r="C37" s="86" t="s">
        <v>360</v>
      </c>
      <c r="D37" s="78">
        <f>9!F350</f>
        <v>464.5</v>
      </c>
      <c r="E37" s="78">
        <f>9!G350</f>
        <v>0</v>
      </c>
      <c r="F37" s="78">
        <f>9!H350</f>
        <v>0</v>
      </c>
    </row>
    <row r="38" spans="1:6" ht="33">
      <c r="A38" s="10" t="s">
        <v>117</v>
      </c>
      <c r="B38" s="10"/>
      <c r="C38" s="86" t="s">
        <v>535</v>
      </c>
      <c r="D38" s="78">
        <f>D39</f>
        <v>5127.1</v>
      </c>
      <c r="E38" s="78">
        <f>E39</f>
        <v>0</v>
      </c>
      <c r="F38" s="78">
        <f>F39</f>
        <v>0</v>
      </c>
    </row>
    <row r="39" spans="1:6" ht="16.5">
      <c r="A39" s="10" t="s">
        <v>117</v>
      </c>
      <c r="B39" s="10" t="s">
        <v>359</v>
      </c>
      <c r="C39" s="86" t="s">
        <v>360</v>
      </c>
      <c r="D39" s="78">
        <f>9!F352</f>
        <v>5127.1</v>
      </c>
      <c r="E39" s="78">
        <f>9!G352</f>
        <v>0</v>
      </c>
      <c r="F39" s="78">
        <f>9!H352</f>
        <v>0</v>
      </c>
    </row>
    <row r="40" spans="1:6" ht="33">
      <c r="A40" s="10" t="s">
        <v>536</v>
      </c>
      <c r="B40" s="10"/>
      <c r="C40" s="86" t="s">
        <v>537</v>
      </c>
      <c r="D40" s="78">
        <f>D41</f>
        <v>4852.7</v>
      </c>
      <c r="E40" s="78">
        <f>E41</f>
        <v>4852.7</v>
      </c>
      <c r="F40" s="78">
        <f>F41</f>
        <v>4852.7</v>
      </c>
    </row>
    <row r="41" spans="1:6" ht="16.5">
      <c r="A41" s="10" t="s">
        <v>536</v>
      </c>
      <c r="B41" s="10" t="s">
        <v>359</v>
      </c>
      <c r="C41" s="86" t="s">
        <v>360</v>
      </c>
      <c r="D41" s="78">
        <f>9!F354</f>
        <v>4852.7</v>
      </c>
      <c r="E41" s="78">
        <f>9!G354</f>
        <v>4852.7</v>
      </c>
      <c r="F41" s="78">
        <f>9!H354</f>
        <v>4852.7</v>
      </c>
    </row>
    <row r="42" spans="1:6" ht="49.5">
      <c r="A42" s="10" t="s">
        <v>554</v>
      </c>
      <c r="B42" s="10"/>
      <c r="C42" s="86" t="s">
        <v>555</v>
      </c>
      <c r="D42" s="78">
        <f>D43</f>
        <v>5083.8</v>
      </c>
      <c r="E42" s="78">
        <f>E43</f>
        <v>5083.8</v>
      </c>
      <c r="F42" s="78">
        <f>F43</f>
        <v>5083.8</v>
      </c>
    </row>
    <row r="43" spans="1:6" ht="16.5">
      <c r="A43" s="10" t="s">
        <v>554</v>
      </c>
      <c r="B43" s="10" t="s">
        <v>359</v>
      </c>
      <c r="C43" s="86" t="s">
        <v>360</v>
      </c>
      <c r="D43" s="78">
        <f>9!F380</f>
        <v>5083.8</v>
      </c>
      <c r="E43" s="78">
        <f>9!G380</f>
        <v>5083.8</v>
      </c>
      <c r="F43" s="78">
        <f>9!H380</f>
        <v>5083.8</v>
      </c>
    </row>
    <row r="44" spans="1:6" s="62" customFormat="1" ht="49.5">
      <c r="A44" s="34" t="s">
        <v>570</v>
      </c>
      <c r="B44" s="34"/>
      <c r="C44" s="35" t="s">
        <v>571</v>
      </c>
      <c r="D44" s="79">
        <f>D45+D47+D49+D51+D53+D55+D57+D59</f>
        <v>5103.6</v>
      </c>
      <c r="E44" s="79">
        <f>E45+E47+E49+E51+E53+E55+E57+E59</f>
        <v>4609.9</v>
      </c>
      <c r="F44" s="79">
        <f>F45+F47+F49+F51+F53+F55+F57+F59</f>
        <v>4479.900000000001</v>
      </c>
    </row>
    <row r="45" spans="1:6" ht="16.5">
      <c r="A45" s="10" t="s">
        <v>572</v>
      </c>
      <c r="B45" s="10"/>
      <c r="C45" s="86" t="s">
        <v>573</v>
      </c>
      <c r="D45" s="78">
        <f>D46</f>
        <v>39.6</v>
      </c>
      <c r="E45" s="78">
        <f>E46</f>
        <v>26.5</v>
      </c>
      <c r="F45" s="78">
        <f>F46</f>
        <v>25</v>
      </c>
    </row>
    <row r="46" spans="1:6" ht="33">
      <c r="A46" s="10" t="s">
        <v>572</v>
      </c>
      <c r="B46" s="10" t="s">
        <v>349</v>
      </c>
      <c r="C46" s="86" t="s">
        <v>355</v>
      </c>
      <c r="D46" s="78">
        <f>9!F285</f>
        <v>39.6</v>
      </c>
      <c r="E46" s="78">
        <f>9!G285</f>
        <v>26.5</v>
      </c>
      <c r="F46" s="78">
        <f>9!H285</f>
        <v>25</v>
      </c>
    </row>
    <row r="47" spans="1:6" ht="33">
      <c r="A47" s="10" t="s">
        <v>574</v>
      </c>
      <c r="B47" s="10"/>
      <c r="C47" s="86" t="s">
        <v>575</v>
      </c>
      <c r="D47" s="78">
        <f>D48</f>
        <v>13</v>
      </c>
      <c r="E47" s="78">
        <f>E48</f>
        <v>0</v>
      </c>
      <c r="F47" s="78">
        <f>F48</f>
        <v>0</v>
      </c>
    </row>
    <row r="48" spans="1:6" ht="33">
      <c r="A48" s="10" t="s">
        <v>574</v>
      </c>
      <c r="B48" s="10" t="s">
        <v>349</v>
      </c>
      <c r="C48" s="86" t="s">
        <v>355</v>
      </c>
      <c r="D48" s="78">
        <f>9!F286</f>
        <v>13</v>
      </c>
      <c r="E48" s="78">
        <f>9!G286</f>
        <v>0</v>
      </c>
      <c r="F48" s="78">
        <f>9!H286</f>
        <v>0</v>
      </c>
    </row>
    <row r="49" spans="1:6" ht="16.5">
      <c r="A49" s="10" t="s">
        <v>576</v>
      </c>
      <c r="B49" s="10"/>
      <c r="C49" s="86" t="s">
        <v>577</v>
      </c>
      <c r="D49" s="78">
        <f>D50</f>
        <v>62</v>
      </c>
      <c r="E49" s="78">
        <f>E50</f>
        <v>62</v>
      </c>
      <c r="F49" s="78">
        <f>F50</f>
        <v>62</v>
      </c>
    </row>
    <row r="50" spans="1:6" ht="33">
      <c r="A50" s="10" t="s">
        <v>576</v>
      </c>
      <c r="B50" s="10" t="s">
        <v>349</v>
      </c>
      <c r="C50" s="86" t="s">
        <v>355</v>
      </c>
      <c r="D50" s="78">
        <f>9!F289</f>
        <v>62</v>
      </c>
      <c r="E50" s="78">
        <f>9!G289</f>
        <v>62</v>
      </c>
      <c r="F50" s="78">
        <f>9!H289</f>
        <v>62</v>
      </c>
    </row>
    <row r="51" spans="1:6" ht="16.5">
      <c r="A51" s="10" t="s">
        <v>583</v>
      </c>
      <c r="B51" s="10"/>
      <c r="C51" s="86" t="s">
        <v>578</v>
      </c>
      <c r="D51" s="78">
        <f>D52</f>
        <v>4508.1</v>
      </c>
      <c r="E51" s="78">
        <f>E52</f>
        <v>4210.9</v>
      </c>
      <c r="F51" s="78">
        <f>F52</f>
        <v>4132.7</v>
      </c>
    </row>
    <row r="52" spans="1:6" ht="33">
      <c r="A52" s="10" t="s">
        <v>583</v>
      </c>
      <c r="B52" s="10" t="s">
        <v>349</v>
      </c>
      <c r="C52" s="86" t="s">
        <v>355</v>
      </c>
      <c r="D52" s="78">
        <f>9!F290</f>
        <v>4508.1</v>
      </c>
      <c r="E52" s="78">
        <f>9!G290</f>
        <v>4210.9</v>
      </c>
      <c r="F52" s="78">
        <f>9!H290</f>
        <v>4132.7</v>
      </c>
    </row>
    <row r="53" spans="1:6" ht="33">
      <c r="A53" s="10" t="s">
        <v>584</v>
      </c>
      <c r="B53" s="10"/>
      <c r="C53" s="86" t="s">
        <v>579</v>
      </c>
      <c r="D53" s="78">
        <f>D54</f>
        <v>230.9</v>
      </c>
      <c r="E53" s="78">
        <f>E54</f>
        <v>166</v>
      </c>
      <c r="F53" s="78">
        <f>F54</f>
        <v>134.6</v>
      </c>
    </row>
    <row r="54" spans="1:6" ht="33">
      <c r="A54" s="10" t="s">
        <v>584</v>
      </c>
      <c r="B54" s="10" t="s">
        <v>349</v>
      </c>
      <c r="C54" s="86" t="s">
        <v>355</v>
      </c>
      <c r="D54" s="78">
        <f>9!F292</f>
        <v>230.9</v>
      </c>
      <c r="E54" s="78">
        <f>9!G292</f>
        <v>166</v>
      </c>
      <c r="F54" s="78">
        <f>9!H292</f>
        <v>134.6</v>
      </c>
    </row>
    <row r="55" spans="1:6" ht="16.5">
      <c r="A55" s="10" t="s">
        <v>585</v>
      </c>
      <c r="B55" s="10"/>
      <c r="C55" s="86" t="s">
        <v>580</v>
      </c>
      <c r="D55" s="78">
        <f>D56</f>
        <v>56</v>
      </c>
      <c r="E55" s="78">
        <f>E56</f>
        <v>37.5</v>
      </c>
      <c r="F55" s="78">
        <f>F56</f>
        <v>32.6</v>
      </c>
    </row>
    <row r="56" spans="1:6" ht="33">
      <c r="A56" s="10" t="s">
        <v>585</v>
      </c>
      <c r="B56" s="10" t="s">
        <v>349</v>
      </c>
      <c r="C56" s="86" t="s">
        <v>355</v>
      </c>
      <c r="D56" s="78">
        <f>9!F294</f>
        <v>56</v>
      </c>
      <c r="E56" s="78">
        <f>9!G294</f>
        <v>37.5</v>
      </c>
      <c r="F56" s="78">
        <f>9!H294</f>
        <v>32.6</v>
      </c>
    </row>
    <row r="57" spans="1:6" ht="33">
      <c r="A57" s="10" t="s">
        <v>586</v>
      </c>
      <c r="B57" s="10"/>
      <c r="C57" s="86" t="s">
        <v>581</v>
      </c>
      <c r="D57" s="78">
        <f>D58</f>
        <v>35</v>
      </c>
      <c r="E57" s="78">
        <f>E58</f>
        <v>0</v>
      </c>
      <c r="F57" s="78">
        <f>F58</f>
        <v>0</v>
      </c>
    </row>
    <row r="58" spans="1:6" ht="33">
      <c r="A58" s="10" t="s">
        <v>586</v>
      </c>
      <c r="B58" s="10" t="s">
        <v>349</v>
      </c>
      <c r="C58" s="86" t="s">
        <v>355</v>
      </c>
      <c r="D58" s="78">
        <f>9!F296</f>
        <v>35</v>
      </c>
      <c r="E58" s="78">
        <f>9!G296</f>
        <v>0</v>
      </c>
      <c r="F58" s="78">
        <f>9!H296</f>
        <v>0</v>
      </c>
    </row>
    <row r="59" spans="1:6" ht="49.5">
      <c r="A59" s="10" t="s">
        <v>587</v>
      </c>
      <c r="B59" s="10"/>
      <c r="C59" s="86" t="s">
        <v>582</v>
      </c>
      <c r="D59" s="78">
        <f>D60</f>
        <v>159</v>
      </c>
      <c r="E59" s="78">
        <f>E60</f>
        <v>107</v>
      </c>
      <c r="F59" s="78">
        <f>F60</f>
        <v>93</v>
      </c>
    </row>
    <row r="60" spans="1:6" ht="33">
      <c r="A60" s="10" t="s">
        <v>587</v>
      </c>
      <c r="B60" s="10" t="s">
        <v>349</v>
      </c>
      <c r="C60" s="86" t="s">
        <v>355</v>
      </c>
      <c r="D60" s="78">
        <f>9!F298</f>
        <v>159</v>
      </c>
      <c r="E60" s="78">
        <f>9!G298</f>
        <v>107</v>
      </c>
      <c r="F60" s="78">
        <f>9!H298</f>
        <v>93</v>
      </c>
    </row>
    <row r="61" spans="1:6" s="62" customFormat="1" ht="16.5">
      <c r="A61" s="34" t="s">
        <v>538</v>
      </c>
      <c r="B61" s="73"/>
      <c r="C61" s="35" t="s">
        <v>325</v>
      </c>
      <c r="D61" s="79">
        <f>D62+D64+D66</f>
        <v>15445</v>
      </c>
      <c r="E61" s="79">
        <f>E62+E64+E66</f>
        <v>14524</v>
      </c>
      <c r="F61" s="79">
        <f>F62+F64+F66</f>
        <v>14280.9</v>
      </c>
    </row>
    <row r="62" spans="1:6" ht="49.5">
      <c r="A62" s="10" t="s">
        <v>539</v>
      </c>
      <c r="B62" s="10"/>
      <c r="C62" s="86" t="s">
        <v>466</v>
      </c>
      <c r="D62" s="78">
        <f>D63</f>
        <v>1975.7</v>
      </c>
      <c r="E62" s="78">
        <f>E63</f>
        <v>1954.2</v>
      </c>
      <c r="F62" s="78">
        <f>F63</f>
        <v>1948.3999999999999</v>
      </c>
    </row>
    <row r="63" spans="1:6" ht="16.5">
      <c r="A63" s="10" t="s">
        <v>539</v>
      </c>
      <c r="B63" s="10" t="s">
        <v>359</v>
      </c>
      <c r="C63" s="86" t="s">
        <v>360</v>
      </c>
      <c r="D63" s="78">
        <f>9!F361</f>
        <v>1975.7</v>
      </c>
      <c r="E63" s="78">
        <f>9!G361</f>
        <v>1954.2</v>
      </c>
      <c r="F63" s="78">
        <f>9!H361</f>
        <v>1948.3999999999999</v>
      </c>
    </row>
    <row r="64" spans="1:6" ht="33">
      <c r="A64" s="10" t="s">
        <v>540</v>
      </c>
      <c r="B64" s="10"/>
      <c r="C64" s="31" t="s">
        <v>643</v>
      </c>
      <c r="D64" s="78">
        <f>D65</f>
        <v>8601.9</v>
      </c>
      <c r="E64" s="78">
        <f>E65</f>
        <v>7969.400000000001</v>
      </c>
      <c r="F64" s="78">
        <f>F65</f>
        <v>7802.5</v>
      </c>
    </row>
    <row r="65" spans="1:6" ht="16.5">
      <c r="A65" s="10" t="s">
        <v>540</v>
      </c>
      <c r="B65" s="10" t="s">
        <v>359</v>
      </c>
      <c r="C65" s="86" t="s">
        <v>360</v>
      </c>
      <c r="D65" s="78">
        <f>9!F364</f>
        <v>8601.9</v>
      </c>
      <c r="E65" s="78">
        <f>9!G364</f>
        <v>7969.400000000001</v>
      </c>
      <c r="F65" s="78">
        <f>9!H364</f>
        <v>7802.5</v>
      </c>
    </row>
    <row r="66" spans="1:6" ht="33">
      <c r="A66" s="10" t="s">
        <v>542</v>
      </c>
      <c r="B66" s="10"/>
      <c r="C66" s="86" t="s">
        <v>541</v>
      </c>
      <c r="D66" s="78">
        <f>D67</f>
        <v>4867.4</v>
      </c>
      <c r="E66" s="78">
        <f>E67</f>
        <v>4600.4</v>
      </c>
      <c r="F66" s="78">
        <f>F67</f>
        <v>4530</v>
      </c>
    </row>
    <row r="67" spans="1:6" ht="16.5">
      <c r="A67" s="10" t="s">
        <v>542</v>
      </c>
      <c r="B67" s="10" t="s">
        <v>359</v>
      </c>
      <c r="C67" s="86" t="s">
        <v>360</v>
      </c>
      <c r="D67" s="78">
        <f>9!F368</f>
        <v>4867.4</v>
      </c>
      <c r="E67" s="78">
        <f>9!G368</f>
        <v>4600.4</v>
      </c>
      <c r="F67" s="78">
        <f>9!H368</f>
        <v>4530</v>
      </c>
    </row>
    <row r="68" spans="1:6" s="62" customFormat="1" ht="33">
      <c r="A68" s="34" t="s">
        <v>625</v>
      </c>
      <c r="B68" s="34"/>
      <c r="C68" s="35" t="s">
        <v>626</v>
      </c>
      <c r="D68" s="79">
        <f>D69+D86</f>
        <v>44883.4</v>
      </c>
      <c r="E68" s="79">
        <f>E69+E86</f>
        <v>37155.2</v>
      </c>
      <c r="F68" s="79">
        <f>F69+F86</f>
        <v>38675.700000000004</v>
      </c>
    </row>
    <row r="69" spans="1:6" s="62" customFormat="1" ht="33">
      <c r="A69" s="96" t="s">
        <v>627</v>
      </c>
      <c r="B69" s="8"/>
      <c r="C69" s="35" t="s">
        <v>628</v>
      </c>
      <c r="D69" s="79">
        <f>D70+D72+D74+D76+D78+D80+D82+D84</f>
        <v>37283.4</v>
      </c>
      <c r="E69" s="79">
        <f>E70+E72+E74+E76+E78+E80+E82+E84</f>
        <v>37155.2</v>
      </c>
      <c r="F69" s="79">
        <f>F70+F72+F74+F76+F78+F80+F82+F84</f>
        <v>38675.700000000004</v>
      </c>
    </row>
    <row r="70" spans="1:6" ht="16.5">
      <c r="A70" s="10" t="s">
        <v>632</v>
      </c>
      <c r="B70" s="10"/>
      <c r="C70" s="86" t="s">
        <v>629</v>
      </c>
      <c r="D70" s="78">
        <f>D71</f>
        <v>204</v>
      </c>
      <c r="E70" s="78">
        <f>E71</f>
        <v>136</v>
      </c>
      <c r="F70" s="78">
        <f>F71</f>
        <v>119</v>
      </c>
    </row>
    <row r="71" spans="1:6" ht="16.5">
      <c r="A71" s="10" t="s">
        <v>632</v>
      </c>
      <c r="B71" s="10" t="s">
        <v>375</v>
      </c>
      <c r="C71" s="86" t="s">
        <v>503</v>
      </c>
      <c r="D71" s="78">
        <f>9!F142</f>
        <v>204</v>
      </c>
      <c r="E71" s="78">
        <f>9!G142</f>
        <v>136</v>
      </c>
      <c r="F71" s="78">
        <f>9!H142</f>
        <v>119</v>
      </c>
    </row>
    <row r="72" spans="1:6" ht="16.5">
      <c r="A72" s="10" t="s">
        <v>633</v>
      </c>
      <c r="B72" s="10"/>
      <c r="C72" s="86" t="s">
        <v>630</v>
      </c>
      <c r="D72" s="78">
        <f>D73</f>
        <v>45</v>
      </c>
      <c r="E72" s="78">
        <f>E73</f>
        <v>30</v>
      </c>
      <c r="F72" s="78">
        <f>F73</f>
        <v>26</v>
      </c>
    </row>
    <row r="73" spans="1:6" ht="16.5">
      <c r="A73" s="10" t="s">
        <v>633</v>
      </c>
      <c r="B73" s="10" t="s">
        <v>375</v>
      </c>
      <c r="C73" s="86" t="s">
        <v>503</v>
      </c>
      <c r="D73" s="78">
        <f>9!F144</f>
        <v>45</v>
      </c>
      <c r="E73" s="78">
        <f>9!G144</f>
        <v>30</v>
      </c>
      <c r="F73" s="78">
        <f>9!H144</f>
        <v>26</v>
      </c>
    </row>
    <row r="74" spans="1:6" ht="33">
      <c r="A74" s="10" t="s">
        <v>634</v>
      </c>
      <c r="B74" s="10"/>
      <c r="C74" s="86" t="s">
        <v>631</v>
      </c>
      <c r="D74" s="78">
        <f>D75</f>
        <v>189.3</v>
      </c>
      <c r="E74" s="78">
        <f>E75</f>
        <v>127</v>
      </c>
      <c r="F74" s="78">
        <f>F75</f>
        <v>110.7</v>
      </c>
    </row>
    <row r="75" spans="1:6" ht="16.5">
      <c r="A75" s="10" t="s">
        <v>634</v>
      </c>
      <c r="B75" s="10" t="s">
        <v>375</v>
      </c>
      <c r="C75" s="86" t="s">
        <v>503</v>
      </c>
      <c r="D75" s="78">
        <f>9!F146</f>
        <v>189.3</v>
      </c>
      <c r="E75" s="78">
        <f>9!G146</f>
        <v>127</v>
      </c>
      <c r="F75" s="78">
        <f>9!H146</f>
        <v>110.7</v>
      </c>
    </row>
    <row r="76" spans="1:6" ht="33">
      <c r="A76" s="10" t="s">
        <v>635</v>
      </c>
      <c r="B76" s="10"/>
      <c r="C76" s="86" t="s">
        <v>636</v>
      </c>
      <c r="D76" s="78">
        <f>D77</f>
        <v>280</v>
      </c>
      <c r="E76" s="78">
        <f>E77</f>
        <v>188</v>
      </c>
      <c r="F76" s="78">
        <f>F77</f>
        <v>150</v>
      </c>
    </row>
    <row r="77" spans="1:6" ht="16.5">
      <c r="A77" s="10" t="s">
        <v>635</v>
      </c>
      <c r="B77" s="10" t="s">
        <v>375</v>
      </c>
      <c r="C77" s="86" t="s">
        <v>503</v>
      </c>
      <c r="D77" s="78">
        <f>9!F148</f>
        <v>280</v>
      </c>
      <c r="E77" s="78">
        <f>9!G148</f>
        <v>188</v>
      </c>
      <c r="F77" s="78">
        <f>9!H148</f>
        <v>150</v>
      </c>
    </row>
    <row r="78" spans="1:6" ht="33">
      <c r="A78" s="10" t="s">
        <v>638</v>
      </c>
      <c r="B78" s="10"/>
      <c r="C78" s="86" t="s">
        <v>637</v>
      </c>
      <c r="D78" s="78">
        <f>D79</f>
        <v>12552</v>
      </c>
      <c r="E78" s="78">
        <f>E79</f>
        <v>12068.4</v>
      </c>
      <c r="F78" s="78">
        <f>F79</f>
        <v>12387.6</v>
      </c>
    </row>
    <row r="79" spans="1:6" ht="16.5">
      <c r="A79" s="10" t="s">
        <v>638</v>
      </c>
      <c r="B79" s="10" t="s">
        <v>375</v>
      </c>
      <c r="C79" s="86" t="s">
        <v>503</v>
      </c>
      <c r="D79" s="78">
        <f>9!F150</f>
        <v>12552</v>
      </c>
      <c r="E79" s="78">
        <f>9!G150</f>
        <v>12068.4</v>
      </c>
      <c r="F79" s="78">
        <f>9!H150</f>
        <v>12387.6</v>
      </c>
    </row>
    <row r="80" spans="1:6" ht="16.5">
      <c r="A80" s="10" t="s">
        <v>22</v>
      </c>
      <c r="B80" s="10"/>
      <c r="C80" s="86" t="s">
        <v>23</v>
      </c>
      <c r="D80" s="78">
        <f>D81</f>
        <v>15249.6</v>
      </c>
      <c r="E80" s="78">
        <f>E81</f>
        <v>15848.4</v>
      </c>
      <c r="F80" s="78">
        <f>F81</f>
        <v>16732.9</v>
      </c>
    </row>
    <row r="81" spans="1:6" ht="16.5">
      <c r="A81" s="10" t="s">
        <v>22</v>
      </c>
      <c r="B81" s="10" t="s">
        <v>375</v>
      </c>
      <c r="C81" s="86" t="s">
        <v>503</v>
      </c>
      <c r="D81" s="78">
        <f>9!F137</f>
        <v>15249.6</v>
      </c>
      <c r="E81" s="78">
        <f>9!G137</f>
        <v>15848.4</v>
      </c>
      <c r="F81" s="78">
        <f>9!H137</f>
        <v>16732.9</v>
      </c>
    </row>
    <row r="82" spans="1:6" ht="49.5">
      <c r="A82" s="10" t="s">
        <v>640</v>
      </c>
      <c r="B82" s="10"/>
      <c r="C82" s="86" t="s">
        <v>639</v>
      </c>
      <c r="D82" s="78">
        <f>D83</f>
        <v>53</v>
      </c>
      <c r="E82" s="78">
        <f>E83</f>
        <v>36</v>
      </c>
      <c r="F82" s="78">
        <f>F83</f>
        <v>31</v>
      </c>
    </row>
    <row r="83" spans="1:6" ht="16.5">
      <c r="A83" s="10" t="s">
        <v>640</v>
      </c>
      <c r="B83" s="10" t="s">
        <v>375</v>
      </c>
      <c r="C83" s="86" t="s">
        <v>503</v>
      </c>
      <c r="D83" s="78">
        <f>9!F152</f>
        <v>53</v>
      </c>
      <c r="E83" s="78">
        <f>9!G152</f>
        <v>36</v>
      </c>
      <c r="F83" s="78">
        <f>9!H152</f>
        <v>31</v>
      </c>
    </row>
    <row r="84" spans="1:6" ht="16.5">
      <c r="A84" s="10" t="s">
        <v>641</v>
      </c>
      <c r="B84" s="10"/>
      <c r="C84" s="86" t="s">
        <v>642</v>
      </c>
      <c r="D84" s="78">
        <f>D85</f>
        <v>8710.5</v>
      </c>
      <c r="E84" s="78">
        <f>E85</f>
        <v>8721.4</v>
      </c>
      <c r="F84" s="78">
        <f>F85</f>
        <v>9118.500000000002</v>
      </c>
    </row>
    <row r="85" spans="1:6" ht="16.5">
      <c r="A85" s="10" t="s">
        <v>641</v>
      </c>
      <c r="B85" s="10" t="s">
        <v>375</v>
      </c>
      <c r="C85" s="86" t="s">
        <v>503</v>
      </c>
      <c r="D85" s="78">
        <f>9!F154</f>
        <v>8710.5</v>
      </c>
      <c r="E85" s="78">
        <f>9!G154</f>
        <v>8721.4</v>
      </c>
      <c r="F85" s="78">
        <f>9!H154</f>
        <v>9118.500000000002</v>
      </c>
    </row>
    <row r="86" spans="1:6" s="62" customFormat="1" ht="33">
      <c r="A86" s="96" t="s">
        <v>646</v>
      </c>
      <c r="B86" s="8"/>
      <c r="C86" s="35" t="s">
        <v>644</v>
      </c>
      <c r="D86" s="79">
        <f aca="true" t="shared" si="0" ref="D86:F87">D87</f>
        <v>7600</v>
      </c>
      <c r="E86" s="79">
        <f t="shared" si="0"/>
        <v>0</v>
      </c>
      <c r="F86" s="79">
        <f t="shared" si="0"/>
        <v>0</v>
      </c>
    </row>
    <row r="87" spans="1:6" ht="49.5">
      <c r="A87" s="10" t="s">
        <v>647</v>
      </c>
      <c r="B87" s="10"/>
      <c r="C87" s="86" t="s">
        <v>645</v>
      </c>
      <c r="D87" s="78">
        <f t="shared" si="0"/>
        <v>7600</v>
      </c>
      <c r="E87" s="78">
        <f t="shared" si="0"/>
        <v>0</v>
      </c>
      <c r="F87" s="78">
        <f t="shared" si="0"/>
        <v>0</v>
      </c>
    </row>
    <row r="88" spans="1:6" ht="16.5">
      <c r="A88" s="10" t="s">
        <v>647</v>
      </c>
      <c r="B88" s="10" t="s">
        <v>375</v>
      </c>
      <c r="C88" s="86" t="s">
        <v>503</v>
      </c>
      <c r="D88" s="78">
        <f>9!F159</f>
        <v>7600</v>
      </c>
      <c r="E88" s="78">
        <f>9!G159</f>
        <v>0</v>
      </c>
      <c r="F88" s="78">
        <f>9!H159</f>
        <v>0</v>
      </c>
    </row>
    <row r="89" spans="1:6" s="62" customFormat="1" ht="49.5">
      <c r="A89" s="34" t="s">
        <v>589</v>
      </c>
      <c r="B89" s="34"/>
      <c r="C89" s="35" t="s">
        <v>588</v>
      </c>
      <c r="D89" s="79">
        <f>D90+D99</f>
        <v>26106.1</v>
      </c>
      <c r="E89" s="79">
        <f>E90+E99</f>
        <v>22951.600000000006</v>
      </c>
      <c r="F89" s="79">
        <f>F90+F99</f>
        <v>22377.100000000002</v>
      </c>
    </row>
    <row r="90" spans="1:6" s="62" customFormat="1" ht="33">
      <c r="A90" s="96" t="s">
        <v>591</v>
      </c>
      <c r="B90" s="106"/>
      <c r="C90" s="35" t="s">
        <v>590</v>
      </c>
      <c r="D90" s="79">
        <f>D91+D93+D95+D97</f>
        <v>23755.5</v>
      </c>
      <c r="E90" s="79">
        <f>E91+E93+E95+E97</f>
        <v>20707.200000000004</v>
      </c>
      <c r="F90" s="79">
        <f>F91+F93+F95+F97</f>
        <v>20160.600000000002</v>
      </c>
    </row>
    <row r="91" spans="1:6" ht="16.5">
      <c r="A91" s="10" t="s">
        <v>598</v>
      </c>
      <c r="B91" s="10"/>
      <c r="C91" s="86" t="s">
        <v>595</v>
      </c>
      <c r="D91" s="78">
        <f>D92</f>
        <v>1190.7</v>
      </c>
      <c r="E91" s="78">
        <f>E92</f>
        <v>798</v>
      </c>
      <c r="F91" s="78">
        <f>F92</f>
        <v>694.5</v>
      </c>
    </row>
    <row r="92" spans="1:6" ht="33">
      <c r="A92" s="10" t="s">
        <v>598</v>
      </c>
      <c r="B92" s="10" t="s">
        <v>349</v>
      </c>
      <c r="C92" s="86" t="s">
        <v>355</v>
      </c>
      <c r="D92" s="78">
        <f>9!F311+9!F312</f>
        <v>1190.7</v>
      </c>
      <c r="E92" s="78">
        <f>9!G311</f>
        <v>798</v>
      </c>
      <c r="F92" s="78">
        <f>9!H311</f>
        <v>694.5</v>
      </c>
    </row>
    <row r="93" spans="1:6" ht="33">
      <c r="A93" s="10" t="s">
        <v>599</v>
      </c>
      <c r="B93" s="10"/>
      <c r="C93" s="86" t="s">
        <v>596</v>
      </c>
      <c r="D93" s="78">
        <f>D94</f>
        <v>9147.1</v>
      </c>
      <c r="E93" s="78">
        <f>E94</f>
        <v>7738.1</v>
      </c>
      <c r="F93" s="78">
        <f>F94</f>
        <v>7366.5</v>
      </c>
    </row>
    <row r="94" spans="1:6" ht="33">
      <c r="A94" s="10" t="s">
        <v>599</v>
      </c>
      <c r="B94" s="10" t="s">
        <v>349</v>
      </c>
      <c r="C94" s="86" t="s">
        <v>355</v>
      </c>
      <c r="D94" s="78">
        <f>9!F313</f>
        <v>9147.1</v>
      </c>
      <c r="E94" s="78">
        <f>9!G313</f>
        <v>7738.1</v>
      </c>
      <c r="F94" s="78">
        <f>9!H313</f>
        <v>7366.5</v>
      </c>
    </row>
    <row r="95" spans="1:6" ht="49.5">
      <c r="A95" s="10" t="s">
        <v>593</v>
      </c>
      <c r="B95" s="10"/>
      <c r="C95" s="86" t="s">
        <v>592</v>
      </c>
      <c r="D95" s="78">
        <f>D96</f>
        <v>13036.6</v>
      </c>
      <c r="E95" s="78">
        <f>E96</f>
        <v>11892.2</v>
      </c>
      <c r="F95" s="78">
        <f>F96</f>
        <v>11847.7</v>
      </c>
    </row>
    <row r="96" spans="1:6" ht="33">
      <c r="A96" s="10" t="s">
        <v>593</v>
      </c>
      <c r="B96" s="10" t="s">
        <v>349</v>
      </c>
      <c r="C96" s="86" t="s">
        <v>355</v>
      </c>
      <c r="D96" s="78">
        <f>9!F279</f>
        <v>13036.6</v>
      </c>
      <c r="E96" s="78">
        <f>9!G279</f>
        <v>11892.2</v>
      </c>
      <c r="F96" s="78">
        <f>9!H279</f>
        <v>11847.7</v>
      </c>
    </row>
    <row r="97" spans="1:6" ht="33">
      <c r="A97" s="10" t="s">
        <v>600</v>
      </c>
      <c r="B97" s="10"/>
      <c r="C97" s="86" t="s">
        <v>597</v>
      </c>
      <c r="D97" s="78">
        <f>D98</f>
        <v>381.1</v>
      </c>
      <c r="E97" s="78">
        <f>E98</f>
        <v>278.9</v>
      </c>
      <c r="F97" s="78">
        <f>F98</f>
        <v>251.9</v>
      </c>
    </row>
    <row r="98" spans="1:6" ht="33">
      <c r="A98" s="10" t="s">
        <v>600</v>
      </c>
      <c r="B98" s="10" t="s">
        <v>349</v>
      </c>
      <c r="C98" s="86" t="s">
        <v>355</v>
      </c>
      <c r="D98" s="78">
        <f>9!F315</f>
        <v>381.1</v>
      </c>
      <c r="E98" s="78">
        <f>9!G315</f>
        <v>278.9</v>
      </c>
      <c r="F98" s="78">
        <f>9!H315</f>
        <v>251.9</v>
      </c>
    </row>
    <row r="99" spans="1:6" s="62" customFormat="1" ht="16.5">
      <c r="A99" s="96" t="s">
        <v>602</v>
      </c>
      <c r="B99" s="160"/>
      <c r="C99" s="35" t="s">
        <v>325</v>
      </c>
      <c r="D99" s="79">
        <f aca="true" t="shared" si="1" ref="D99:F100">D100</f>
        <v>2350.6000000000004</v>
      </c>
      <c r="E99" s="79">
        <f t="shared" si="1"/>
        <v>2244.4</v>
      </c>
      <c r="F99" s="79">
        <f t="shared" si="1"/>
        <v>2216.5000000000005</v>
      </c>
    </row>
    <row r="100" spans="1:6" ht="49.5">
      <c r="A100" s="10" t="s">
        <v>603</v>
      </c>
      <c r="B100" s="10"/>
      <c r="C100" s="86" t="s">
        <v>466</v>
      </c>
      <c r="D100" s="78">
        <f t="shared" si="1"/>
        <v>2350.6000000000004</v>
      </c>
      <c r="E100" s="78">
        <f t="shared" si="1"/>
        <v>2244.4</v>
      </c>
      <c r="F100" s="78">
        <f t="shared" si="1"/>
        <v>2216.5000000000005</v>
      </c>
    </row>
    <row r="101" spans="1:6" ht="33">
      <c r="A101" s="10" t="s">
        <v>603</v>
      </c>
      <c r="B101" s="10" t="s">
        <v>349</v>
      </c>
      <c r="C101" s="86" t="s">
        <v>355</v>
      </c>
      <c r="D101" s="78">
        <f>9!F320</f>
        <v>2350.6000000000004</v>
      </c>
      <c r="E101" s="78">
        <f>9!G320</f>
        <v>2244.4</v>
      </c>
      <c r="F101" s="78">
        <f>9!H320</f>
        <v>2216.5000000000005</v>
      </c>
    </row>
    <row r="102" spans="1:6" s="62" customFormat="1" ht="49.5">
      <c r="A102" s="34" t="s">
        <v>621</v>
      </c>
      <c r="B102" s="34"/>
      <c r="C102" s="35" t="s">
        <v>619</v>
      </c>
      <c r="D102" s="79">
        <f>D103+D106+D109</f>
        <v>14710.7</v>
      </c>
      <c r="E102" s="79">
        <f>E103+E106+E109</f>
        <v>10973.3</v>
      </c>
      <c r="F102" s="79">
        <f>F103+F106+F109</f>
        <v>6079.2</v>
      </c>
    </row>
    <row r="103" spans="1:6" s="62" customFormat="1" ht="49.5">
      <c r="A103" s="96" t="s">
        <v>721</v>
      </c>
      <c r="B103" s="106"/>
      <c r="C103" s="35" t="s">
        <v>719</v>
      </c>
      <c r="D103" s="79">
        <f aca="true" t="shared" si="2" ref="D103:F104">D104</f>
        <v>6491</v>
      </c>
      <c r="E103" s="79">
        <f t="shared" si="2"/>
        <v>4744.5</v>
      </c>
      <c r="F103" s="79">
        <f t="shared" si="2"/>
        <v>0</v>
      </c>
    </row>
    <row r="104" spans="1:6" ht="49.5">
      <c r="A104" s="10" t="s">
        <v>110</v>
      </c>
      <c r="B104" s="10"/>
      <c r="C104" s="86" t="s">
        <v>720</v>
      </c>
      <c r="D104" s="78">
        <f t="shared" si="2"/>
        <v>6491</v>
      </c>
      <c r="E104" s="78">
        <f t="shared" si="2"/>
        <v>4744.5</v>
      </c>
      <c r="F104" s="78">
        <f t="shared" si="2"/>
        <v>0</v>
      </c>
    </row>
    <row r="105" spans="1:6" ht="16.5">
      <c r="A105" s="10" t="s">
        <v>317</v>
      </c>
      <c r="B105" s="10" t="s">
        <v>375</v>
      </c>
      <c r="C105" s="86" t="s">
        <v>503</v>
      </c>
      <c r="D105" s="78">
        <f>9!F107</f>
        <v>6491</v>
      </c>
      <c r="E105" s="78">
        <f>9!G107</f>
        <v>4744.5</v>
      </c>
      <c r="F105" s="78">
        <f>9!H107</f>
        <v>0</v>
      </c>
    </row>
    <row r="106" spans="1:6" s="62" customFormat="1" ht="16.5">
      <c r="A106" s="96" t="s">
        <v>715</v>
      </c>
      <c r="B106" s="106"/>
      <c r="C106" s="35" t="s">
        <v>714</v>
      </c>
      <c r="D106" s="79">
        <f aca="true" t="shared" si="3" ref="D106:F107">D107</f>
        <v>1798.2</v>
      </c>
      <c r="E106" s="79">
        <f t="shared" si="3"/>
        <v>1947.8</v>
      </c>
      <c r="F106" s="79">
        <f t="shared" si="3"/>
        <v>1798.2</v>
      </c>
    </row>
    <row r="107" spans="1:6" ht="33">
      <c r="A107" s="10" t="s">
        <v>716</v>
      </c>
      <c r="B107" s="10"/>
      <c r="C107" s="86" t="s">
        <v>717</v>
      </c>
      <c r="D107" s="78">
        <f t="shared" si="3"/>
        <v>1798.2</v>
      </c>
      <c r="E107" s="78">
        <f t="shared" si="3"/>
        <v>1947.8</v>
      </c>
      <c r="F107" s="78">
        <f t="shared" si="3"/>
        <v>1798.2</v>
      </c>
    </row>
    <row r="108" spans="1:6" ht="33">
      <c r="A108" s="10" t="s">
        <v>716</v>
      </c>
      <c r="B108" s="10" t="s">
        <v>349</v>
      </c>
      <c r="C108" s="86" t="s">
        <v>355</v>
      </c>
      <c r="D108" s="78">
        <f>9!F304</f>
        <v>1798.2</v>
      </c>
      <c r="E108" s="78">
        <f>9!G304</f>
        <v>1947.8</v>
      </c>
      <c r="F108" s="78">
        <f>9!H304</f>
        <v>1798.2</v>
      </c>
    </row>
    <row r="109" spans="1:6" s="62" customFormat="1" ht="33">
      <c r="A109" s="96" t="s">
        <v>622</v>
      </c>
      <c r="B109" s="106"/>
      <c r="C109" s="35" t="s">
        <v>620</v>
      </c>
      <c r="D109" s="79">
        <f>D110+D112</f>
        <v>6421.5</v>
      </c>
      <c r="E109" s="79">
        <f>E110+E112</f>
        <v>4281</v>
      </c>
      <c r="F109" s="79">
        <f>F110+F112</f>
        <v>4281</v>
      </c>
    </row>
    <row r="110" spans="1:6" ht="49.5">
      <c r="A110" s="10" t="s">
        <v>624</v>
      </c>
      <c r="B110" s="10"/>
      <c r="C110" s="86" t="s">
        <v>623</v>
      </c>
      <c r="D110" s="78">
        <f>D111</f>
        <v>2140.5</v>
      </c>
      <c r="E110" s="78">
        <f>E111</f>
        <v>0</v>
      </c>
      <c r="F110" s="78">
        <f>F111</f>
        <v>0</v>
      </c>
    </row>
    <row r="111" spans="1:6" ht="33">
      <c r="A111" s="10" t="s">
        <v>624</v>
      </c>
      <c r="B111" s="10" t="s">
        <v>414</v>
      </c>
      <c r="C111" s="86" t="s">
        <v>334</v>
      </c>
      <c r="D111" s="78">
        <f>9!F251</f>
        <v>2140.5</v>
      </c>
      <c r="E111" s="78">
        <f>9!G251</f>
        <v>0</v>
      </c>
      <c r="F111" s="78">
        <f>9!H251</f>
        <v>0</v>
      </c>
    </row>
    <row r="112" spans="1:6" ht="49.5">
      <c r="A112" s="10" t="s">
        <v>48</v>
      </c>
      <c r="B112" s="10"/>
      <c r="C112" s="86" t="s">
        <v>47</v>
      </c>
      <c r="D112" s="78">
        <f>D113</f>
        <v>4281</v>
      </c>
      <c r="E112" s="78">
        <f>E113</f>
        <v>4281</v>
      </c>
      <c r="F112" s="78">
        <f>F113</f>
        <v>4281</v>
      </c>
    </row>
    <row r="113" spans="1:6" ht="33">
      <c r="A113" s="10" t="s">
        <v>48</v>
      </c>
      <c r="B113" s="10" t="s">
        <v>414</v>
      </c>
      <c r="C113" s="86" t="s">
        <v>334</v>
      </c>
      <c r="D113" s="78">
        <f>9!F253</f>
        <v>4281</v>
      </c>
      <c r="E113" s="78">
        <f>9!G253</f>
        <v>4281</v>
      </c>
      <c r="F113" s="78">
        <f>9!H253</f>
        <v>4281</v>
      </c>
    </row>
    <row r="114" spans="1:6" s="62" customFormat="1" ht="49.5">
      <c r="A114" s="34" t="s">
        <v>722</v>
      </c>
      <c r="B114" s="34"/>
      <c r="C114" s="35" t="s">
        <v>718</v>
      </c>
      <c r="D114" s="79">
        <f>D115+D118+D121</f>
        <v>21310.999999999996</v>
      </c>
      <c r="E114" s="79">
        <f>E115+E118+E121</f>
        <v>16203.1</v>
      </c>
      <c r="F114" s="79">
        <f>F115+F118+F121</f>
        <v>9863.3</v>
      </c>
    </row>
    <row r="115" spans="1:6" s="62" customFormat="1" ht="49.5">
      <c r="A115" s="34" t="s">
        <v>723</v>
      </c>
      <c r="B115" s="34"/>
      <c r="C115" s="35" t="s">
        <v>724</v>
      </c>
      <c r="D115" s="79">
        <f aca="true" t="shared" si="4" ref="D115:F116">D116</f>
        <v>4753.8</v>
      </c>
      <c r="E115" s="79">
        <f t="shared" si="4"/>
        <v>4638.4</v>
      </c>
      <c r="F115" s="79">
        <f t="shared" si="4"/>
        <v>0</v>
      </c>
    </row>
    <row r="116" spans="1:6" ht="33">
      <c r="A116" s="20" t="s">
        <v>63</v>
      </c>
      <c r="B116" s="10"/>
      <c r="C116" s="86" t="s">
        <v>0</v>
      </c>
      <c r="D116" s="78">
        <f t="shared" si="4"/>
        <v>4753.8</v>
      </c>
      <c r="E116" s="78">
        <f t="shared" si="4"/>
        <v>4638.4</v>
      </c>
      <c r="F116" s="78">
        <f t="shared" si="4"/>
        <v>0</v>
      </c>
    </row>
    <row r="117" spans="1:6" ht="16.5">
      <c r="A117" s="20" t="s">
        <v>63</v>
      </c>
      <c r="B117" s="10" t="s">
        <v>375</v>
      </c>
      <c r="C117" s="86" t="s">
        <v>503</v>
      </c>
      <c r="D117" s="78">
        <f>9!F113</f>
        <v>4753.8</v>
      </c>
      <c r="E117" s="78">
        <f>9!G113</f>
        <v>4638.4</v>
      </c>
      <c r="F117" s="78">
        <f>9!H113</f>
        <v>0</v>
      </c>
    </row>
    <row r="118" spans="1:6" s="62" customFormat="1" ht="33">
      <c r="A118" s="34" t="s">
        <v>1</v>
      </c>
      <c r="B118" s="34"/>
      <c r="C118" s="35" t="s">
        <v>2</v>
      </c>
      <c r="D118" s="79">
        <f aca="true" t="shared" si="5" ref="D118:F119">D119</f>
        <v>648</v>
      </c>
      <c r="E118" s="79">
        <f t="shared" si="5"/>
        <v>0</v>
      </c>
      <c r="F118" s="79">
        <f t="shared" si="5"/>
        <v>0</v>
      </c>
    </row>
    <row r="119" spans="1:6" ht="33">
      <c r="A119" s="20" t="s">
        <v>64</v>
      </c>
      <c r="B119" s="20"/>
      <c r="C119" s="50" t="s">
        <v>3</v>
      </c>
      <c r="D119" s="78">
        <f t="shared" si="5"/>
        <v>648</v>
      </c>
      <c r="E119" s="78">
        <f t="shared" si="5"/>
        <v>0</v>
      </c>
      <c r="F119" s="78">
        <f t="shared" si="5"/>
        <v>0</v>
      </c>
    </row>
    <row r="120" spans="1:6" ht="16.5">
      <c r="A120" s="20" t="s">
        <v>64</v>
      </c>
      <c r="B120" s="20" t="s">
        <v>375</v>
      </c>
      <c r="C120" s="50" t="s">
        <v>503</v>
      </c>
      <c r="D120" s="78">
        <f>9!F115</f>
        <v>648</v>
      </c>
      <c r="E120" s="78">
        <f>9!G115</f>
        <v>0</v>
      </c>
      <c r="F120" s="78">
        <f>9!H115</f>
        <v>0</v>
      </c>
    </row>
    <row r="121" spans="1:6" s="62" customFormat="1" ht="33">
      <c r="A121" s="34" t="s">
        <v>4</v>
      </c>
      <c r="B121" s="34"/>
      <c r="C121" s="35" t="s">
        <v>5</v>
      </c>
      <c r="D121" s="79">
        <f>D122+D124+D126+D128+D130+D132+D134</f>
        <v>15909.199999999997</v>
      </c>
      <c r="E121" s="79">
        <f>E122+E124+E126+E128+E130+E132+E134</f>
        <v>11564.7</v>
      </c>
      <c r="F121" s="79">
        <f>F122+F124+F126+F128+F130+F132+F134</f>
        <v>9863.3</v>
      </c>
    </row>
    <row r="122" spans="1:6" ht="16.5">
      <c r="A122" s="33" t="s">
        <v>6</v>
      </c>
      <c r="B122" s="20"/>
      <c r="C122" s="50" t="s">
        <v>7</v>
      </c>
      <c r="D122" s="78">
        <f>D123</f>
        <v>11133.599999999999</v>
      </c>
      <c r="E122" s="78">
        <f>E123</f>
        <v>7624</v>
      </c>
      <c r="F122" s="78">
        <f>F123</f>
        <v>6633.5</v>
      </c>
    </row>
    <row r="123" spans="1:6" ht="16.5">
      <c r="A123" s="33" t="s">
        <v>6</v>
      </c>
      <c r="B123" s="20" t="s">
        <v>375</v>
      </c>
      <c r="C123" s="50" t="s">
        <v>503</v>
      </c>
      <c r="D123" s="78">
        <f>9!F120</f>
        <v>11133.599999999999</v>
      </c>
      <c r="E123" s="78">
        <f>9!G120</f>
        <v>7624</v>
      </c>
      <c r="F123" s="78">
        <f>9!H120</f>
        <v>6633.5</v>
      </c>
    </row>
    <row r="124" spans="1:6" ht="16.5">
      <c r="A124" s="33" t="s">
        <v>8</v>
      </c>
      <c r="B124" s="20"/>
      <c r="C124" s="50" t="s">
        <v>9</v>
      </c>
      <c r="D124" s="78">
        <f>D125</f>
        <v>1240.8</v>
      </c>
      <c r="E124" s="78">
        <f>E125</f>
        <v>831.3</v>
      </c>
      <c r="F124" s="78">
        <f>F125</f>
        <v>723.4</v>
      </c>
    </row>
    <row r="125" spans="1:6" ht="16.5">
      <c r="A125" s="33" t="s">
        <v>8</v>
      </c>
      <c r="B125" s="20" t="s">
        <v>375</v>
      </c>
      <c r="C125" s="50" t="s">
        <v>503</v>
      </c>
      <c r="D125" s="78">
        <f>9!F123</f>
        <v>1240.8</v>
      </c>
      <c r="E125" s="78">
        <f>9!G123</f>
        <v>831.3</v>
      </c>
      <c r="F125" s="78">
        <f>9!H123</f>
        <v>723.4</v>
      </c>
    </row>
    <row r="126" spans="1:6" ht="16.5">
      <c r="A126" s="33" t="s">
        <v>10</v>
      </c>
      <c r="B126" s="20"/>
      <c r="C126" s="50" t="s">
        <v>11</v>
      </c>
      <c r="D126" s="78">
        <f>D127</f>
        <v>2444.4</v>
      </c>
      <c r="E126" s="78">
        <f>E127</f>
        <v>1637.6</v>
      </c>
      <c r="F126" s="78">
        <f>F127</f>
        <v>1425.1</v>
      </c>
    </row>
    <row r="127" spans="1:6" ht="16.5">
      <c r="A127" s="33" t="s">
        <v>10</v>
      </c>
      <c r="B127" s="20" t="s">
        <v>375</v>
      </c>
      <c r="C127" s="50" t="s">
        <v>503</v>
      </c>
      <c r="D127" s="78">
        <f>9!F124</f>
        <v>2444.4</v>
      </c>
      <c r="E127" s="78">
        <f>9!G124</f>
        <v>1637.6</v>
      </c>
      <c r="F127" s="78">
        <f>9!H124</f>
        <v>1425.1</v>
      </c>
    </row>
    <row r="128" spans="1:6" ht="16.5">
      <c r="A128" s="33" t="s">
        <v>12</v>
      </c>
      <c r="B128" s="20"/>
      <c r="C128" s="50" t="s">
        <v>13</v>
      </c>
      <c r="D128" s="78">
        <f>D129</f>
        <v>250.2</v>
      </c>
      <c r="E128" s="78">
        <f>E129</f>
        <v>167.6</v>
      </c>
      <c r="F128" s="78">
        <f>F129</f>
        <v>145.9</v>
      </c>
    </row>
    <row r="129" spans="1:6" ht="16.5">
      <c r="A129" s="33" t="s">
        <v>12</v>
      </c>
      <c r="B129" s="20" t="s">
        <v>375</v>
      </c>
      <c r="C129" s="50" t="s">
        <v>503</v>
      </c>
      <c r="D129" s="78">
        <f>9!F127</f>
        <v>250.2</v>
      </c>
      <c r="E129" s="78">
        <f>9!G127</f>
        <v>167.6</v>
      </c>
      <c r="F129" s="78">
        <f>9!H127</f>
        <v>145.9</v>
      </c>
    </row>
    <row r="130" spans="1:6" ht="16.5">
      <c r="A130" s="33" t="s">
        <v>14</v>
      </c>
      <c r="B130" s="20"/>
      <c r="C130" s="50" t="s">
        <v>15</v>
      </c>
      <c r="D130" s="78">
        <f>D131</f>
        <v>384.3</v>
      </c>
      <c r="E130" s="78">
        <f>E131</f>
        <v>257</v>
      </c>
      <c r="F130" s="78">
        <f>F131</f>
        <v>224</v>
      </c>
    </row>
    <row r="131" spans="1:6" ht="16.5">
      <c r="A131" s="33" t="s">
        <v>14</v>
      </c>
      <c r="B131" s="20" t="s">
        <v>375</v>
      </c>
      <c r="C131" s="50" t="s">
        <v>503</v>
      </c>
      <c r="D131" s="78">
        <f>9!F129</f>
        <v>384.3</v>
      </c>
      <c r="E131" s="78">
        <f>9!G129</f>
        <v>257</v>
      </c>
      <c r="F131" s="78">
        <f>9!H129</f>
        <v>224</v>
      </c>
    </row>
    <row r="132" spans="1:6" ht="33">
      <c r="A132" s="33" t="s">
        <v>16</v>
      </c>
      <c r="B132" s="20"/>
      <c r="C132" s="50" t="s">
        <v>17</v>
      </c>
      <c r="D132" s="78">
        <f>D133</f>
        <v>455.9</v>
      </c>
      <c r="E132" s="78">
        <f>E133</f>
        <v>306</v>
      </c>
      <c r="F132" s="78">
        <f>F133</f>
        <v>265.8</v>
      </c>
    </row>
    <row r="133" spans="1:6" ht="16.5">
      <c r="A133" s="33" t="s">
        <v>16</v>
      </c>
      <c r="B133" s="20" t="s">
        <v>375</v>
      </c>
      <c r="C133" s="50" t="s">
        <v>503</v>
      </c>
      <c r="D133" s="78">
        <f>9!F130</f>
        <v>455.9</v>
      </c>
      <c r="E133" s="78">
        <f>9!G130</f>
        <v>306</v>
      </c>
      <c r="F133" s="78">
        <f>9!H130</f>
        <v>265.8</v>
      </c>
    </row>
    <row r="134" spans="1:6" ht="82.5">
      <c r="A134" s="33" t="s">
        <v>20</v>
      </c>
      <c r="B134" s="20"/>
      <c r="C134" s="50" t="s">
        <v>21</v>
      </c>
      <c r="D134" s="78">
        <f>D135</f>
        <v>0</v>
      </c>
      <c r="E134" s="78">
        <f>E135</f>
        <v>741.2</v>
      </c>
      <c r="F134" s="78">
        <f>F135</f>
        <v>445.6</v>
      </c>
    </row>
    <row r="135" spans="1:6" ht="16.5">
      <c r="A135" s="33" t="s">
        <v>20</v>
      </c>
      <c r="B135" s="20" t="s">
        <v>375</v>
      </c>
      <c r="C135" s="50" t="s">
        <v>503</v>
      </c>
      <c r="D135" s="78">
        <f>9!F80</f>
        <v>0</v>
      </c>
      <c r="E135" s="78">
        <f>9!G80</f>
        <v>741.2</v>
      </c>
      <c r="F135" s="78">
        <f>9!H80</f>
        <v>445.6</v>
      </c>
    </row>
    <row r="136" spans="1:6" s="62" customFormat="1" ht="49.5">
      <c r="A136" s="34" t="s">
        <v>690</v>
      </c>
      <c r="B136" s="34"/>
      <c r="C136" s="35" t="s">
        <v>691</v>
      </c>
      <c r="D136" s="79">
        <f aca="true" t="shared" si="6" ref="D136:F138">D137</f>
        <v>12674.1</v>
      </c>
      <c r="E136" s="79">
        <f t="shared" si="6"/>
        <v>7556.7</v>
      </c>
      <c r="F136" s="79">
        <f t="shared" si="6"/>
        <v>7941.9</v>
      </c>
    </row>
    <row r="137" spans="1:6" s="62" customFormat="1" ht="33">
      <c r="A137" s="34" t="s">
        <v>692</v>
      </c>
      <c r="B137" s="107"/>
      <c r="C137" s="63" t="s">
        <v>693</v>
      </c>
      <c r="D137" s="79">
        <f>D138+D140</f>
        <v>12674.1</v>
      </c>
      <c r="E137" s="79">
        <f>E138+E140</f>
        <v>7556.7</v>
      </c>
      <c r="F137" s="79">
        <f>F138+F140</f>
        <v>7941.9</v>
      </c>
    </row>
    <row r="138" spans="1:6" ht="49.5">
      <c r="A138" s="33" t="s">
        <v>694</v>
      </c>
      <c r="B138" s="20"/>
      <c r="C138" s="50" t="s">
        <v>695</v>
      </c>
      <c r="D138" s="78">
        <f t="shared" si="6"/>
        <v>8326.2</v>
      </c>
      <c r="E138" s="78">
        <f t="shared" si="6"/>
        <v>7556.7</v>
      </c>
      <c r="F138" s="78">
        <f t="shared" si="6"/>
        <v>7941.9</v>
      </c>
    </row>
    <row r="139" spans="1:6" ht="16.5">
      <c r="A139" s="33" t="s">
        <v>694</v>
      </c>
      <c r="B139" s="20" t="s">
        <v>375</v>
      </c>
      <c r="C139" s="50" t="s">
        <v>503</v>
      </c>
      <c r="D139" s="78">
        <f>9!F85</f>
        <v>8326.2</v>
      </c>
      <c r="E139" s="78">
        <f>9!G85</f>
        <v>7556.7</v>
      </c>
      <c r="F139" s="78">
        <f>9!H85</f>
        <v>7941.9</v>
      </c>
    </row>
    <row r="140" spans="1:6" ht="33">
      <c r="A140" s="69" t="s">
        <v>297</v>
      </c>
      <c r="B140" s="125"/>
      <c r="C140" s="11" t="s">
        <v>298</v>
      </c>
      <c r="D140" s="78">
        <f>D141</f>
        <v>4347.9</v>
      </c>
      <c r="E140" s="78">
        <f>E141</f>
        <v>0</v>
      </c>
      <c r="F140" s="78">
        <f>F141</f>
        <v>0</v>
      </c>
    </row>
    <row r="141" spans="1:6" ht="16.5">
      <c r="A141" s="69" t="s">
        <v>297</v>
      </c>
      <c r="B141" s="20" t="s">
        <v>375</v>
      </c>
      <c r="C141" s="50" t="s">
        <v>503</v>
      </c>
      <c r="D141" s="78">
        <f>9!F88</f>
        <v>4347.9</v>
      </c>
      <c r="E141" s="78">
        <f>9!G88</f>
        <v>0</v>
      </c>
      <c r="F141" s="78">
        <f>9!H88</f>
        <v>0</v>
      </c>
    </row>
    <row r="142" spans="1:6" s="62" customFormat="1" ht="49.5">
      <c r="A142" s="34" t="s">
        <v>696</v>
      </c>
      <c r="B142" s="34"/>
      <c r="C142" s="35" t="s">
        <v>697</v>
      </c>
      <c r="D142" s="79">
        <f>D143+D150</f>
        <v>295.2</v>
      </c>
      <c r="E142" s="79">
        <f>E143+E150</f>
        <v>198.10000000000002</v>
      </c>
      <c r="F142" s="79">
        <f>F143+F150</f>
        <v>171.7</v>
      </c>
    </row>
    <row r="143" spans="1:6" s="62" customFormat="1" ht="33">
      <c r="A143" s="34" t="s">
        <v>699</v>
      </c>
      <c r="B143" s="34"/>
      <c r="C143" s="35" t="s">
        <v>698</v>
      </c>
      <c r="D143" s="79">
        <f>D144+D146+D148</f>
        <v>190</v>
      </c>
      <c r="E143" s="79">
        <f>E144+E146+E148</f>
        <v>73.7</v>
      </c>
      <c r="F143" s="79">
        <f>F144+F146+F148</f>
        <v>64</v>
      </c>
    </row>
    <row r="144" spans="1:6" ht="33">
      <c r="A144" s="33" t="s">
        <v>701</v>
      </c>
      <c r="B144" s="20"/>
      <c r="C144" s="50" t="s">
        <v>700</v>
      </c>
      <c r="D144" s="78">
        <f>D145</f>
        <v>120</v>
      </c>
      <c r="E144" s="78">
        <f>E145</f>
        <v>0</v>
      </c>
      <c r="F144" s="78">
        <f>F145</f>
        <v>0</v>
      </c>
    </row>
    <row r="145" spans="1:6" ht="16.5">
      <c r="A145" s="33" t="s">
        <v>701</v>
      </c>
      <c r="B145" s="20" t="s">
        <v>375</v>
      </c>
      <c r="C145" s="50" t="s">
        <v>503</v>
      </c>
      <c r="D145" s="78">
        <f>9!F93</f>
        <v>120</v>
      </c>
      <c r="E145" s="78">
        <f>9!G93</f>
        <v>0</v>
      </c>
      <c r="F145" s="78">
        <f>9!H93</f>
        <v>0</v>
      </c>
    </row>
    <row r="146" spans="1:6" ht="33">
      <c r="A146" s="33" t="s">
        <v>703</v>
      </c>
      <c r="B146" s="20"/>
      <c r="C146" s="50" t="s">
        <v>702</v>
      </c>
      <c r="D146" s="78">
        <f>D147</f>
        <v>30</v>
      </c>
      <c r="E146" s="78">
        <f>E147</f>
        <v>20</v>
      </c>
      <c r="F146" s="78">
        <f>F147</f>
        <v>17.5</v>
      </c>
    </row>
    <row r="147" spans="1:6" ht="16.5">
      <c r="A147" s="33" t="s">
        <v>703</v>
      </c>
      <c r="B147" s="20" t="s">
        <v>375</v>
      </c>
      <c r="C147" s="50" t="s">
        <v>503</v>
      </c>
      <c r="D147" s="78">
        <f>9!F94</f>
        <v>30</v>
      </c>
      <c r="E147" s="78">
        <f>9!G94</f>
        <v>20</v>
      </c>
      <c r="F147" s="78">
        <f>9!H94</f>
        <v>17.5</v>
      </c>
    </row>
    <row r="148" spans="1:6" ht="82.5">
      <c r="A148" s="33" t="s">
        <v>713</v>
      </c>
      <c r="B148" s="20"/>
      <c r="C148" s="50" t="s">
        <v>712</v>
      </c>
      <c r="D148" s="78">
        <f>D149</f>
        <v>40</v>
      </c>
      <c r="E148" s="78">
        <f>E149</f>
        <v>53.7</v>
      </c>
      <c r="F148" s="78">
        <f>F149</f>
        <v>46.5</v>
      </c>
    </row>
    <row r="149" spans="1:6" ht="33">
      <c r="A149" s="33" t="s">
        <v>713</v>
      </c>
      <c r="B149" s="20" t="s">
        <v>349</v>
      </c>
      <c r="C149" s="50" t="s">
        <v>355</v>
      </c>
      <c r="D149" s="78">
        <f>9!F273</f>
        <v>40</v>
      </c>
      <c r="E149" s="78">
        <f>9!G273</f>
        <v>53.7</v>
      </c>
      <c r="F149" s="78">
        <f>9!H273</f>
        <v>46.5</v>
      </c>
    </row>
    <row r="150" spans="1:6" s="62" customFormat="1" ht="33">
      <c r="A150" s="34" t="s">
        <v>704</v>
      </c>
      <c r="B150" s="34"/>
      <c r="C150" s="35" t="s">
        <v>705</v>
      </c>
      <c r="D150" s="79">
        <f>D151+D153+D155</f>
        <v>105.2</v>
      </c>
      <c r="E150" s="79">
        <f>E151+E153+E155</f>
        <v>124.4</v>
      </c>
      <c r="F150" s="79">
        <f>F151+F153+F155</f>
        <v>107.7</v>
      </c>
    </row>
    <row r="151" spans="1:6" ht="33">
      <c r="A151" s="33" t="s">
        <v>706</v>
      </c>
      <c r="B151" s="20"/>
      <c r="C151" s="50" t="s">
        <v>707</v>
      </c>
      <c r="D151" s="78">
        <f>D152</f>
        <v>5</v>
      </c>
      <c r="E151" s="78">
        <f>E152</f>
        <v>3.7</v>
      </c>
      <c r="F151" s="78">
        <f>F152</f>
        <v>3.2</v>
      </c>
    </row>
    <row r="152" spans="1:6" ht="16.5">
      <c r="A152" s="33" t="s">
        <v>706</v>
      </c>
      <c r="B152" s="20" t="s">
        <v>375</v>
      </c>
      <c r="C152" s="50" t="s">
        <v>503</v>
      </c>
      <c r="D152" s="78">
        <f>9!F98</f>
        <v>5</v>
      </c>
      <c r="E152" s="78">
        <f>9!G98</f>
        <v>3.7</v>
      </c>
      <c r="F152" s="78">
        <f>9!H98</f>
        <v>3.2</v>
      </c>
    </row>
    <row r="153" spans="1:6" ht="33">
      <c r="A153" s="33" t="s">
        <v>710</v>
      </c>
      <c r="B153" s="20"/>
      <c r="C153" s="50" t="s">
        <v>708</v>
      </c>
      <c r="D153" s="78">
        <f>D154</f>
        <v>100.2</v>
      </c>
      <c r="E153" s="78">
        <f>E154</f>
        <v>67.1</v>
      </c>
      <c r="F153" s="78">
        <f>F154</f>
        <v>58</v>
      </c>
    </row>
    <row r="154" spans="1:6" ht="16.5">
      <c r="A154" s="33" t="s">
        <v>710</v>
      </c>
      <c r="B154" s="20" t="s">
        <v>375</v>
      </c>
      <c r="C154" s="50" t="s">
        <v>503</v>
      </c>
      <c r="D154" s="78">
        <f>9!F99</f>
        <v>100.2</v>
      </c>
      <c r="E154" s="78">
        <f>9!G99</f>
        <v>67.1</v>
      </c>
      <c r="F154" s="78">
        <f>9!H99</f>
        <v>58</v>
      </c>
    </row>
    <row r="155" spans="1:6" ht="33">
      <c r="A155" s="33" t="s">
        <v>711</v>
      </c>
      <c r="B155" s="20"/>
      <c r="C155" s="50" t="s">
        <v>709</v>
      </c>
      <c r="D155" s="78">
        <f>D156</f>
        <v>0</v>
      </c>
      <c r="E155" s="78">
        <f>E156</f>
        <v>53.6</v>
      </c>
      <c r="F155" s="78">
        <f>F156</f>
        <v>46.5</v>
      </c>
    </row>
    <row r="156" spans="1:6" ht="16.5">
      <c r="A156" s="33" t="s">
        <v>711</v>
      </c>
      <c r="B156" s="20" t="s">
        <v>375</v>
      </c>
      <c r="C156" s="50" t="s">
        <v>503</v>
      </c>
      <c r="D156" s="78">
        <f>9!F101</f>
        <v>0</v>
      </c>
      <c r="E156" s="78">
        <f>9!G101</f>
        <v>53.6</v>
      </c>
      <c r="F156" s="78">
        <f>9!H101</f>
        <v>46.5</v>
      </c>
    </row>
    <row r="157" spans="1:6" s="62" customFormat="1" ht="49.5">
      <c r="A157" s="34" t="s">
        <v>324</v>
      </c>
      <c r="B157" s="34"/>
      <c r="C157" s="35" t="s">
        <v>121</v>
      </c>
      <c r="D157" s="79">
        <f>D158+D165+D170+D173+D176+D185+D198</f>
        <v>52901</v>
      </c>
      <c r="E157" s="79">
        <f>E158+E165+E170+E173+E176+E185+E198</f>
        <v>48701.200000000004</v>
      </c>
      <c r="F157" s="79">
        <f>F158+F165+F170+F173+F176+F185+F198</f>
        <v>47886.100000000006</v>
      </c>
    </row>
    <row r="158" spans="1:6" s="62" customFormat="1" ht="49.5">
      <c r="A158" s="34" t="s">
        <v>341</v>
      </c>
      <c r="B158" s="34"/>
      <c r="C158" s="35" t="s">
        <v>340</v>
      </c>
      <c r="D158" s="79">
        <f>D159+D161+D163</f>
        <v>1149.6</v>
      </c>
      <c r="E158" s="79">
        <f>E159+E161+E163</f>
        <v>180.6</v>
      </c>
      <c r="F158" s="79">
        <f>F159+F161+F163</f>
        <v>213</v>
      </c>
    </row>
    <row r="159" spans="1:6" ht="33">
      <c r="A159" s="33" t="s">
        <v>672</v>
      </c>
      <c r="B159" s="20"/>
      <c r="C159" s="50" t="s">
        <v>673</v>
      </c>
      <c r="D159" s="78">
        <f>D160</f>
        <v>269.6</v>
      </c>
      <c r="E159" s="78">
        <f>E160</f>
        <v>180.6</v>
      </c>
      <c r="F159" s="78">
        <f>F160</f>
        <v>157</v>
      </c>
    </row>
    <row r="160" spans="1:6" ht="16.5">
      <c r="A160" s="33" t="s">
        <v>672</v>
      </c>
      <c r="B160" s="20" t="s">
        <v>375</v>
      </c>
      <c r="C160" s="50" t="s">
        <v>503</v>
      </c>
      <c r="D160" s="78">
        <f>9!F40</f>
        <v>269.6</v>
      </c>
      <c r="E160" s="78">
        <f>9!G40</f>
        <v>180.6</v>
      </c>
      <c r="F160" s="78">
        <f>9!H40</f>
        <v>157</v>
      </c>
    </row>
    <row r="161" spans="1:6" ht="33">
      <c r="A161" s="33" t="s">
        <v>674</v>
      </c>
      <c r="B161" s="20"/>
      <c r="C161" s="50" t="s">
        <v>675</v>
      </c>
      <c r="D161" s="78">
        <f>D162</f>
        <v>880</v>
      </c>
      <c r="E161" s="78">
        <f>E162</f>
        <v>0</v>
      </c>
      <c r="F161" s="78">
        <f>F162</f>
        <v>0</v>
      </c>
    </row>
    <row r="162" spans="1:6" ht="16.5">
      <c r="A162" s="33" t="s">
        <v>674</v>
      </c>
      <c r="B162" s="20" t="s">
        <v>375</v>
      </c>
      <c r="C162" s="50" t="s">
        <v>503</v>
      </c>
      <c r="D162" s="78">
        <f>9!F42</f>
        <v>880</v>
      </c>
      <c r="E162" s="78">
        <f>9!G42</f>
        <v>0</v>
      </c>
      <c r="F162" s="78">
        <f>9!H42</f>
        <v>0</v>
      </c>
    </row>
    <row r="163" spans="1:6" ht="49.5">
      <c r="A163" s="33" t="s">
        <v>342</v>
      </c>
      <c r="B163" s="20"/>
      <c r="C163" s="50" t="s">
        <v>343</v>
      </c>
      <c r="D163" s="78">
        <f>D164</f>
        <v>0</v>
      </c>
      <c r="E163" s="78">
        <f>E164</f>
        <v>0</v>
      </c>
      <c r="F163" s="78">
        <f>F164</f>
        <v>56</v>
      </c>
    </row>
    <row r="164" spans="1:6" ht="16.5">
      <c r="A164" s="33" t="s">
        <v>342</v>
      </c>
      <c r="B164" s="20" t="s">
        <v>375</v>
      </c>
      <c r="C164" s="50" t="s">
        <v>503</v>
      </c>
      <c r="D164" s="78">
        <f>9!F34</f>
        <v>0</v>
      </c>
      <c r="E164" s="78">
        <f>9!G34</f>
        <v>0</v>
      </c>
      <c r="F164" s="78">
        <f>9!H34</f>
        <v>56</v>
      </c>
    </row>
    <row r="165" spans="1:6" s="62" customFormat="1" ht="82.5">
      <c r="A165" s="34" t="s">
        <v>676</v>
      </c>
      <c r="B165" s="34"/>
      <c r="C165" s="35" t="s">
        <v>677</v>
      </c>
      <c r="D165" s="79">
        <f>D166+D168</f>
        <v>75</v>
      </c>
      <c r="E165" s="79">
        <f>E166+E168</f>
        <v>50.3</v>
      </c>
      <c r="F165" s="79">
        <f>F166+F168</f>
        <v>44</v>
      </c>
    </row>
    <row r="166" spans="1:6" ht="33">
      <c r="A166" s="33" t="s">
        <v>679</v>
      </c>
      <c r="B166" s="20"/>
      <c r="C166" s="50" t="s">
        <v>678</v>
      </c>
      <c r="D166" s="78">
        <f>D167</f>
        <v>50</v>
      </c>
      <c r="E166" s="78">
        <f>E167</f>
        <v>33.5</v>
      </c>
      <c r="F166" s="78">
        <f>F167</f>
        <v>29</v>
      </c>
    </row>
    <row r="167" spans="1:6" ht="16.5">
      <c r="A167" s="33" t="s">
        <v>679</v>
      </c>
      <c r="B167" s="20" t="s">
        <v>375</v>
      </c>
      <c r="C167" s="50" t="s">
        <v>503</v>
      </c>
      <c r="D167" s="78">
        <f>9!F44</f>
        <v>50</v>
      </c>
      <c r="E167" s="78">
        <f>9!G44</f>
        <v>33.5</v>
      </c>
      <c r="F167" s="78">
        <f>9!H44</f>
        <v>29</v>
      </c>
    </row>
    <row r="168" spans="1:6" ht="49.5">
      <c r="A168" s="33" t="s">
        <v>681</v>
      </c>
      <c r="B168" s="20"/>
      <c r="C168" s="50" t="s">
        <v>680</v>
      </c>
      <c r="D168" s="78">
        <f>D169</f>
        <v>25</v>
      </c>
      <c r="E168" s="78">
        <f>E169</f>
        <v>16.8</v>
      </c>
      <c r="F168" s="78">
        <f>F169</f>
        <v>15</v>
      </c>
    </row>
    <row r="169" spans="1:6" ht="16.5">
      <c r="A169" s="33" t="s">
        <v>681</v>
      </c>
      <c r="B169" s="20" t="s">
        <v>375</v>
      </c>
      <c r="C169" s="50" t="s">
        <v>503</v>
      </c>
      <c r="D169" s="78">
        <f>9!F46</f>
        <v>25</v>
      </c>
      <c r="E169" s="78">
        <f>9!G46</f>
        <v>16.8</v>
      </c>
      <c r="F169" s="78">
        <f>9!H46</f>
        <v>15</v>
      </c>
    </row>
    <row r="170" spans="1:6" s="62" customFormat="1" ht="33">
      <c r="A170" s="34" t="s">
        <v>682</v>
      </c>
      <c r="B170" s="34"/>
      <c r="C170" s="35" t="s">
        <v>683</v>
      </c>
      <c r="D170" s="79">
        <f aca="true" t="shared" si="7" ref="D170:F171">D171</f>
        <v>180</v>
      </c>
      <c r="E170" s="79">
        <f t="shared" si="7"/>
        <v>121</v>
      </c>
      <c r="F170" s="79">
        <f t="shared" si="7"/>
        <v>105</v>
      </c>
    </row>
    <row r="171" spans="1:6" ht="33">
      <c r="A171" s="33" t="s">
        <v>684</v>
      </c>
      <c r="B171" s="20"/>
      <c r="C171" s="50" t="s">
        <v>685</v>
      </c>
      <c r="D171" s="78">
        <f t="shared" si="7"/>
        <v>180</v>
      </c>
      <c r="E171" s="78">
        <f t="shared" si="7"/>
        <v>121</v>
      </c>
      <c r="F171" s="78">
        <f t="shared" si="7"/>
        <v>105</v>
      </c>
    </row>
    <row r="172" spans="1:6" ht="16.5">
      <c r="A172" s="33" t="s">
        <v>684</v>
      </c>
      <c r="B172" s="20" t="s">
        <v>375</v>
      </c>
      <c r="C172" s="50" t="s">
        <v>503</v>
      </c>
      <c r="D172" s="78">
        <f>9!F49</f>
        <v>180</v>
      </c>
      <c r="E172" s="78">
        <f>9!G49</f>
        <v>121</v>
      </c>
      <c r="F172" s="78">
        <f>9!H49</f>
        <v>105</v>
      </c>
    </row>
    <row r="173" spans="1:6" s="62" customFormat="1" ht="33">
      <c r="A173" s="34" t="s">
        <v>686</v>
      </c>
      <c r="B173" s="34"/>
      <c r="C173" s="35" t="s">
        <v>687</v>
      </c>
      <c r="D173" s="79">
        <f aca="true" t="shared" si="8" ref="D173:F174">D174</f>
        <v>6647.1</v>
      </c>
      <c r="E173" s="79">
        <f t="shared" si="8"/>
        <v>6201.4</v>
      </c>
      <c r="F173" s="79">
        <f t="shared" si="8"/>
        <v>6083.9</v>
      </c>
    </row>
    <row r="174" spans="1:6" ht="33">
      <c r="A174" s="33" t="s">
        <v>689</v>
      </c>
      <c r="B174" s="20"/>
      <c r="C174" s="50" t="s">
        <v>688</v>
      </c>
      <c r="D174" s="78">
        <f t="shared" si="8"/>
        <v>6647.1</v>
      </c>
      <c r="E174" s="78">
        <f t="shared" si="8"/>
        <v>6201.4</v>
      </c>
      <c r="F174" s="78">
        <f t="shared" si="8"/>
        <v>6083.9</v>
      </c>
    </row>
    <row r="175" spans="1:6" ht="16.5">
      <c r="A175" s="33" t="s">
        <v>689</v>
      </c>
      <c r="B175" s="20" t="s">
        <v>375</v>
      </c>
      <c r="C175" s="50" t="s">
        <v>503</v>
      </c>
      <c r="D175" s="78">
        <f>9!F74</f>
        <v>6647.1</v>
      </c>
      <c r="E175" s="78">
        <f>9!G74</f>
        <v>6201.4</v>
      </c>
      <c r="F175" s="78">
        <f>9!H74</f>
        <v>6083.9</v>
      </c>
    </row>
    <row r="176" spans="1:6" s="62" customFormat="1" ht="49.5">
      <c r="A176" s="34" t="s">
        <v>662</v>
      </c>
      <c r="B176" s="34"/>
      <c r="C176" s="35" t="s">
        <v>663</v>
      </c>
      <c r="D176" s="79">
        <f>D177+D179+D181+D183</f>
        <v>2045.1</v>
      </c>
      <c r="E176" s="79">
        <f>E177+E179+E181+E183</f>
        <v>1369</v>
      </c>
      <c r="F176" s="79">
        <f>F177+F179+F181+F183</f>
        <v>1192.5</v>
      </c>
    </row>
    <row r="177" spans="1:6" ht="49.5">
      <c r="A177" s="33" t="s">
        <v>665</v>
      </c>
      <c r="B177" s="20"/>
      <c r="C177" s="50" t="s">
        <v>664</v>
      </c>
      <c r="D177" s="78">
        <f>D178</f>
        <v>400</v>
      </c>
      <c r="E177" s="78">
        <f>E178</f>
        <v>268</v>
      </c>
      <c r="F177" s="78">
        <f>F178</f>
        <v>233</v>
      </c>
    </row>
    <row r="178" spans="1:6" ht="16.5">
      <c r="A178" s="33" t="s">
        <v>665</v>
      </c>
      <c r="B178" s="20" t="s">
        <v>375</v>
      </c>
      <c r="C178" s="50" t="s">
        <v>503</v>
      </c>
      <c r="D178" s="78">
        <f>9!F192</f>
        <v>400</v>
      </c>
      <c r="E178" s="78">
        <f>9!G192</f>
        <v>268</v>
      </c>
      <c r="F178" s="78">
        <f>9!H192</f>
        <v>233</v>
      </c>
    </row>
    <row r="179" spans="1:6" ht="33">
      <c r="A179" s="33" t="s">
        <v>671</v>
      </c>
      <c r="B179" s="20"/>
      <c r="C179" s="50" t="s">
        <v>670</v>
      </c>
      <c r="D179" s="78">
        <f>D180</f>
        <v>55.1</v>
      </c>
      <c r="E179" s="78">
        <f>E180</f>
        <v>37</v>
      </c>
      <c r="F179" s="78">
        <f>F180</f>
        <v>32</v>
      </c>
    </row>
    <row r="180" spans="1:6" ht="16.5">
      <c r="A180" s="33" t="s">
        <v>671</v>
      </c>
      <c r="B180" s="20" t="s">
        <v>375</v>
      </c>
      <c r="C180" s="50" t="s">
        <v>503</v>
      </c>
      <c r="D180" s="78">
        <f>9!F52</f>
        <v>55.1</v>
      </c>
      <c r="E180" s="78">
        <f>9!G52</f>
        <v>37</v>
      </c>
      <c r="F180" s="78">
        <f>9!H52</f>
        <v>32</v>
      </c>
    </row>
    <row r="181" spans="1:6" ht="33">
      <c r="A181" s="33" t="s">
        <v>666</v>
      </c>
      <c r="B181" s="20"/>
      <c r="C181" s="50" t="s">
        <v>667</v>
      </c>
      <c r="D181" s="78">
        <f>D182</f>
        <v>1290</v>
      </c>
      <c r="E181" s="78">
        <f>E182</f>
        <v>864</v>
      </c>
      <c r="F181" s="78">
        <f>F182</f>
        <v>752.5</v>
      </c>
    </row>
    <row r="182" spans="1:6" ht="16.5">
      <c r="A182" s="33" t="s">
        <v>666</v>
      </c>
      <c r="B182" s="20" t="s">
        <v>375</v>
      </c>
      <c r="C182" s="50" t="s">
        <v>503</v>
      </c>
      <c r="D182" s="78">
        <f>9!F187+9!F194</f>
        <v>1290</v>
      </c>
      <c r="E182" s="78">
        <f>9!G187+9!G194</f>
        <v>864</v>
      </c>
      <c r="F182" s="78">
        <f>9!H187+9!H194</f>
        <v>752.5</v>
      </c>
    </row>
    <row r="183" spans="1:6" ht="33">
      <c r="A183" s="33" t="s">
        <v>668</v>
      </c>
      <c r="B183" s="20"/>
      <c r="C183" s="50" t="s">
        <v>669</v>
      </c>
      <c r="D183" s="78">
        <f>D184</f>
        <v>300</v>
      </c>
      <c r="E183" s="78">
        <f>E184</f>
        <v>200</v>
      </c>
      <c r="F183" s="78">
        <f>F184</f>
        <v>175</v>
      </c>
    </row>
    <row r="184" spans="1:6" ht="16.5">
      <c r="A184" s="33" t="s">
        <v>668</v>
      </c>
      <c r="B184" s="20" t="s">
        <v>375</v>
      </c>
      <c r="C184" s="50" t="s">
        <v>503</v>
      </c>
      <c r="D184" s="78">
        <f>9!F170</f>
        <v>300</v>
      </c>
      <c r="E184" s="78">
        <f>9!G170</f>
        <v>200</v>
      </c>
      <c r="F184" s="78">
        <f>9!H170</f>
        <v>175</v>
      </c>
    </row>
    <row r="185" spans="1:6" s="62" customFormat="1" ht="16.5">
      <c r="A185" s="34" t="s">
        <v>649</v>
      </c>
      <c r="B185" s="34"/>
      <c r="C185" s="35" t="s">
        <v>650</v>
      </c>
      <c r="D185" s="79">
        <f>D186+D188+D190+D192+D194+D196</f>
        <v>3140.4</v>
      </c>
      <c r="E185" s="79">
        <f>E186+E188+E190+E192+E194+E196</f>
        <v>2845.1</v>
      </c>
      <c r="F185" s="79">
        <f>F186+F188+F190+F192+F194+F196</f>
        <v>2767.1</v>
      </c>
    </row>
    <row r="186" spans="1:6" ht="33">
      <c r="A186" s="33" t="s">
        <v>653</v>
      </c>
      <c r="B186" s="20"/>
      <c r="C186" s="50" t="s">
        <v>652</v>
      </c>
      <c r="D186" s="78">
        <f>D187</f>
        <v>150</v>
      </c>
      <c r="E186" s="78">
        <f>E187</f>
        <v>100</v>
      </c>
      <c r="F186" s="78">
        <f>F187</f>
        <v>87.5</v>
      </c>
    </row>
    <row r="187" spans="1:6" ht="16.5">
      <c r="A187" s="33" t="s">
        <v>653</v>
      </c>
      <c r="B187" s="20" t="s">
        <v>375</v>
      </c>
      <c r="C187" s="50" t="s">
        <v>503</v>
      </c>
      <c r="D187" s="78">
        <f>9!F173</f>
        <v>150</v>
      </c>
      <c r="E187" s="78">
        <f>9!G173</f>
        <v>100</v>
      </c>
      <c r="F187" s="78">
        <f>9!H173</f>
        <v>87.5</v>
      </c>
    </row>
    <row r="188" spans="1:6" ht="33">
      <c r="A188" s="33" t="s">
        <v>655</v>
      </c>
      <c r="B188" s="20"/>
      <c r="C188" s="50" t="s">
        <v>654</v>
      </c>
      <c r="D188" s="78">
        <f>D189</f>
        <v>312</v>
      </c>
      <c r="E188" s="78">
        <f>E189</f>
        <v>209</v>
      </c>
      <c r="F188" s="78">
        <f>F189</f>
        <v>181.9</v>
      </c>
    </row>
    <row r="189" spans="1:6" ht="16.5">
      <c r="A189" s="33" t="s">
        <v>655</v>
      </c>
      <c r="B189" s="20" t="s">
        <v>375</v>
      </c>
      <c r="C189" s="50" t="s">
        <v>503</v>
      </c>
      <c r="D189" s="78">
        <f>9!F175</f>
        <v>312</v>
      </c>
      <c r="E189" s="78">
        <f>9!G175</f>
        <v>209</v>
      </c>
      <c r="F189" s="78">
        <f>9!H175</f>
        <v>181.9</v>
      </c>
    </row>
    <row r="190" spans="1:6" ht="33">
      <c r="A190" s="33" t="s">
        <v>658</v>
      </c>
      <c r="B190" s="20"/>
      <c r="C190" s="50" t="s">
        <v>656</v>
      </c>
      <c r="D190" s="78">
        <f>D191</f>
        <v>233.3</v>
      </c>
      <c r="E190" s="78">
        <f>E191</f>
        <v>157</v>
      </c>
      <c r="F190" s="78">
        <f>F191</f>
        <v>136</v>
      </c>
    </row>
    <row r="191" spans="1:6" ht="16.5">
      <c r="A191" s="33" t="s">
        <v>658</v>
      </c>
      <c r="B191" s="20" t="s">
        <v>375</v>
      </c>
      <c r="C191" s="50" t="s">
        <v>503</v>
      </c>
      <c r="D191" s="78">
        <f>9!F177</f>
        <v>233.3</v>
      </c>
      <c r="E191" s="78">
        <f>9!G177</f>
        <v>157</v>
      </c>
      <c r="F191" s="78">
        <f>9!H177</f>
        <v>136</v>
      </c>
    </row>
    <row r="192" spans="1:6" ht="33">
      <c r="A192" s="33" t="s">
        <v>659</v>
      </c>
      <c r="B192" s="20"/>
      <c r="C192" s="50" t="s">
        <v>657</v>
      </c>
      <c r="D192" s="78">
        <f>D193</f>
        <v>200</v>
      </c>
      <c r="E192" s="78">
        <f>E193</f>
        <v>134</v>
      </c>
      <c r="F192" s="78">
        <f>F193</f>
        <v>116.6</v>
      </c>
    </row>
    <row r="193" spans="1:6" ht="16.5">
      <c r="A193" s="33" t="s">
        <v>659</v>
      </c>
      <c r="B193" s="20" t="s">
        <v>375</v>
      </c>
      <c r="C193" s="50" t="s">
        <v>503</v>
      </c>
      <c r="D193" s="78">
        <f>9!F179</f>
        <v>200</v>
      </c>
      <c r="E193" s="78">
        <f>9!G179</f>
        <v>134</v>
      </c>
      <c r="F193" s="78">
        <f>9!H179</f>
        <v>116.6</v>
      </c>
    </row>
    <row r="194" spans="1:6" ht="49.5">
      <c r="A194" s="33" t="s">
        <v>651</v>
      </c>
      <c r="B194" s="20"/>
      <c r="C194" s="50" t="s">
        <v>457</v>
      </c>
      <c r="D194" s="78">
        <f>D195</f>
        <v>2101.5</v>
      </c>
      <c r="E194" s="78">
        <f>E195</f>
        <v>2101.5</v>
      </c>
      <c r="F194" s="78">
        <f>F195</f>
        <v>2101.5</v>
      </c>
    </row>
    <row r="195" spans="1:6" ht="16.5">
      <c r="A195" s="33" t="s">
        <v>651</v>
      </c>
      <c r="B195" s="20" t="s">
        <v>375</v>
      </c>
      <c r="C195" s="50" t="s">
        <v>503</v>
      </c>
      <c r="D195" s="78">
        <f>9!F165</f>
        <v>2101.5</v>
      </c>
      <c r="E195" s="78">
        <f>9!G165</f>
        <v>2101.5</v>
      </c>
      <c r="F195" s="78">
        <f>9!H165</f>
        <v>2101.5</v>
      </c>
    </row>
    <row r="196" spans="1:6" ht="33">
      <c r="A196" s="33" t="s">
        <v>660</v>
      </c>
      <c r="B196" s="20"/>
      <c r="C196" s="50" t="s">
        <v>661</v>
      </c>
      <c r="D196" s="78">
        <f>D197</f>
        <v>143.6</v>
      </c>
      <c r="E196" s="78">
        <f>E197</f>
        <v>143.6</v>
      </c>
      <c r="F196" s="78">
        <f>F197</f>
        <v>143.6</v>
      </c>
    </row>
    <row r="197" spans="1:6" ht="16.5">
      <c r="A197" s="33" t="s">
        <v>660</v>
      </c>
      <c r="B197" s="20" t="s">
        <v>375</v>
      </c>
      <c r="C197" s="50" t="s">
        <v>503</v>
      </c>
      <c r="D197" s="78">
        <f>9!F181</f>
        <v>143.6</v>
      </c>
      <c r="E197" s="78">
        <f>9!G181</f>
        <v>143.6</v>
      </c>
      <c r="F197" s="78">
        <f>9!H181</f>
        <v>143.6</v>
      </c>
    </row>
    <row r="198" spans="1:6" s="62" customFormat="1" ht="16.5">
      <c r="A198" s="34" t="s">
        <v>326</v>
      </c>
      <c r="B198" s="34"/>
      <c r="C198" s="35" t="s">
        <v>325</v>
      </c>
      <c r="D198" s="79">
        <f>D199+D201+D203+D205+D207+D209</f>
        <v>39663.8</v>
      </c>
      <c r="E198" s="79">
        <f>E199+E201+E203+E205+E207+E209</f>
        <v>37933.8</v>
      </c>
      <c r="F198" s="79">
        <f>F199+F201+F203+F205+F207+F209</f>
        <v>37480.600000000006</v>
      </c>
    </row>
    <row r="199" spans="1:6" ht="16.5">
      <c r="A199" s="33" t="s">
        <v>327</v>
      </c>
      <c r="B199" s="20"/>
      <c r="C199" s="50" t="s">
        <v>399</v>
      </c>
      <c r="D199" s="78">
        <f>D200</f>
        <v>1455.3</v>
      </c>
      <c r="E199" s="78">
        <f>E200</f>
        <v>1455.3</v>
      </c>
      <c r="F199" s="78">
        <f>F200</f>
        <v>1455.3</v>
      </c>
    </row>
    <row r="200" spans="1:6" ht="16.5">
      <c r="A200" s="33" t="s">
        <v>327</v>
      </c>
      <c r="B200" s="20" t="s">
        <v>375</v>
      </c>
      <c r="C200" s="50" t="s">
        <v>503</v>
      </c>
      <c r="D200" s="78">
        <f>9!F17</f>
        <v>1455.3</v>
      </c>
      <c r="E200" s="78">
        <f>9!G17</f>
        <v>1455.3</v>
      </c>
      <c r="F200" s="78">
        <f>9!H17</f>
        <v>1455.3</v>
      </c>
    </row>
    <row r="201" spans="1:6" ht="49.5">
      <c r="A201" s="33" t="s">
        <v>66</v>
      </c>
      <c r="B201" s="20"/>
      <c r="C201" s="50" t="s">
        <v>466</v>
      </c>
      <c r="D201" s="78">
        <f>D202</f>
        <v>35162.6</v>
      </c>
      <c r="E201" s="78">
        <f>E202</f>
        <v>33443.6</v>
      </c>
      <c r="F201" s="78">
        <f>F202</f>
        <v>32990.4</v>
      </c>
    </row>
    <row r="202" spans="1:6" ht="16.5">
      <c r="A202" s="33" t="s">
        <v>66</v>
      </c>
      <c r="B202" s="20" t="s">
        <v>375</v>
      </c>
      <c r="C202" s="50" t="s">
        <v>503</v>
      </c>
      <c r="D202" s="78">
        <f>9!F22</f>
        <v>35162.6</v>
      </c>
      <c r="E202" s="78">
        <f>9!G22</f>
        <v>33443.6</v>
      </c>
      <c r="F202" s="78">
        <f>9!H22</f>
        <v>32990.4</v>
      </c>
    </row>
    <row r="203" spans="1:6" ht="49.5">
      <c r="A203" s="33" t="s">
        <v>330</v>
      </c>
      <c r="B203" s="20"/>
      <c r="C203" s="50" t="s">
        <v>467</v>
      </c>
      <c r="D203" s="78">
        <f>D204</f>
        <v>765.1999999999999</v>
      </c>
      <c r="E203" s="78">
        <f>E204</f>
        <v>765.1999999999999</v>
      </c>
      <c r="F203" s="78">
        <f>F204</f>
        <v>765.1999999999999</v>
      </c>
    </row>
    <row r="204" spans="1:6" ht="16.5">
      <c r="A204" s="33" t="s">
        <v>330</v>
      </c>
      <c r="B204" s="20" t="s">
        <v>375</v>
      </c>
      <c r="C204" s="50" t="s">
        <v>503</v>
      </c>
      <c r="D204" s="78">
        <f>9!F26+9!F56+9!F65</f>
        <v>765.1999999999999</v>
      </c>
      <c r="E204" s="78">
        <f>9!G26+9!G56+9!G65</f>
        <v>765.1999999999999</v>
      </c>
      <c r="F204" s="78">
        <f>9!H26+9!H56+9!H65</f>
        <v>765.1999999999999</v>
      </c>
    </row>
    <row r="205" spans="1:6" ht="66">
      <c r="A205" s="33" t="s">
        <v>142</v>
      </c>
      <c r="B205" s="20"/>
      <c r="C205" s="50" t="s">
        <v>143</v>
      </c>
      <c r="D205" s="78">
        <f>D206</f>
        <v>1404</v>
      </c>
      <c r="E205" s="78">
        <f>E206</f>
        <v>1393</v>
      </c>
      <c r="F205" s="78">
        <f>F206</f>
        <v>1393</v>
      </c>
    </row>
    <row r="206" spans="1:6" ht="16.5">
      <c r="A206" s="33" t="s">
        <v>142</v>
      </c>
      <c r="B206" s="20" t="s">
        <v>375</v>
      </c>
      <c r="C206" s="50" t="s">
        <v>503</v>
      </c>
      <c r="D206" s="78">
        <f>9!F67</f>
        <v>1404</v>
      </c>
      <c r="E206" s="78">
        <f>9!G67</f>
        <v>1393</v>
      </c>
      <c r="F206" s="78">
        <f>9!H67</f>
        <v>1393</v>
      </c>
    </row>
    <row r="207" spans="1:6" ht="66">
      <c r="A207" s="33" t="s">
        <v>55</v>
      </c>
      <c r="B207" s="20"/>
      <c r="C207" s="50" t="s">
        <v>56</v>
      </c>
      <c r="D207" s="78">
        <f>D208</f>
        <v>253.3</v>
      </c>
      <c r="E207" s="78">
        <f>E208</f>
        <v>253.3</v>
      </c>
      <c r="F207" s="78">
        <f>F208</f>
        <v>253.3</v>
      </c>
    </row>
    <row r="208" spans="1:6" ht="16.5">
      <c r="A208" s="33" t="s">
        <v>55</v>
      </c>
      <c r="B208" s="20" t="s">
        <v>375</v>
      </c>
      <c r="C208" s="50" t="s">
        <v>503</v>
      </c>
      <c r="D208" s="78">
        <f>9!F58</f>
        <v>253.3</v>
      </c>
      <c r="E208" s="78">
        <f>9!G58</f>
        <v>253.3</v>
      </c>
      <c r="F208" s="78">
        <f>9!H58</f>
        <v>253.3</v>
      </c>
    </row>
    <row r="209" spans="1:6" ht="49.5">
      <c r="A209" s="33" t="s">
        <v>331</v>
      </c>
      <c r="B209" s="20"/>
      <c r="C209" s="50" t="s">
        <v>332</v>
      </c>
      <c r="D209" s="78">
        <f>D210</f>
        <v>623.4</v>
      </c>
      <c r="E209" s="78">
        <f>E210</f>
        <v>623.4</v>
      </c>
      <c r="F209" s="78">
        <f>F210</f>
        <v>623.4</v>
      </c>
    </row>
    <row r="210" spans="1:6" ht="16.5">
      <c r="A210" s="33" t="s">
        <v>331</v>
      </c>
      <c r="B210" s="20" t="s">
        <v>375</v>
      </c>
      <c r="C210" s="50" t="s">
        <v>503</v>
      </c>
      <c r="D210" s="78">
        <f>9!F28</f>
        <v>623.4</v>
      </c>
      <c r="E210" s="78">
        <f>9!G28</f>
        <v>623.4</v>
      </c>
      <c r="F210" s="78">
        <f>9!H28</f>
        <v>623.4</v>
      </c>
    </row>
    <row r="211" spans="1:6" s="62" customFormat="1" ht="49.5">
      <c r="A211" s="34" t="s">
        <v>605</v>
      </c>
      <c r="B211" s="34"/>
      <c r="C211" s="35" t="s">
        <v>606</v>
      </c>
      <c r="D211" s="79">
        <f>D212+D221</f>
        <v>9298.3</v>
      </c>
      <c r="E211" s="79">
        <f>E212+E221</f>
        <v>7463</v>
      </c>
      <c r="F211" s="79">
        <f>F212+F221</f>
        <v>7133.7</v>
      </c>
    </row>
    <row r="212" spans="1:6" s="62" customFormat="1" ht="33">
      <c r="A212" s="34" t="s">
        <v>607</v>
      </c>
      <c r="B212" s="34"/>
      <c r="C212" s="35" t="s">
        <v>608</v>
      </c>
      <c r="D212" s="79">
        <f>D213+D215+D217+D219</f>
        <v>4130.8</v>
      </c>
      <c r="E212" s="79">
        <f>E213+E215+E217+E219</f>
        <v>2373</v>
      </c>
      <c r="F212" s="79">
        <f>F213+F215+F217+F219</f>
        <v>2064.5</v>
      </c>
    </row>
    <row r="213" spans="1:6" ht="16.5">
      <c r="A213" s="33" t="s">
        <v>609</v>
      </c>
      <c r="B213" s="85"/>
      <c r="C213" s="50" t="s">
        <v>610</v>
      </c>
      <c r="D213" s="78">
        <f>D214</f>
        <v>2861.8</v>
      </c>
      <c r="E213" s="78">
        <f>E214</f>
        <v>1898</v>
      </c>
      <c r="F213" s="78">
        <f>F214</f>
        <v>1652</v>
      </c>
    </row>
    <row r="214" spans="1:6" ht="33">
      <c r="A214" s="33" t="s">
        <v>609</v>
      </c>
      <c r="B214" s="85" t="s">
        <v>414</v>
      </c>
      <c r="C214" s="50" t="s">
        <v>334</v>
      </c>
      <c r="D214" s="78">
        <f>9!F231</f>
        <v>2861.8</v>
      </c>
      <c r="E214" s="78">
        <f>9!G231</f>
        <v>1898</v>
      </c>
      <c r="F214" s="78">
        <f>9!H231</f>
        <v>1652</v>
      </c>
    </row>
    <row r="215" spans="1:6" ht="33">
      <c r="A215" s="33" t="s">
        <v>611</v>
      </c>
      <c r="B215" s="85"/>
      <c r="C215" s="50" t="s">
        <v>612</v>
      </c>
      <c r="D215" s="78">
        <f>D216</f>
        <v>208</v>
      </c>
      <c r="E215" s="78">
        <f>E216</f>
        <v>140</v>
      </c>
      <c r="F215" s="78">
        <f>F216</f>
        <v>121</v>
      </c>
    </row>
    <row r="216" spans="1:6" ht="33">
      <c r="A216" s="33" t="s">
        <v>611</v>
      </c>
      <c r="B216" s="85" t="s">
        <v>414</v>
      </c>
      <c r="C216" s="50" t="s">
        <v>334</v>
      </c>
      <c r="D216" s="78">
        <f>9!F233</f>
        <v>208</v>
      </c>
      <c r="E216" s="78">
        <f>9!G233</f>
        <v>140</v>
      </c>
      <c r="F216" s="78">
        <f>9!H233</f>
        <v>121</v>
      </c>
    </row>
    <row r="217" spans="1:6" ht="16.5">
      <c r="A217" s="33" t="s">
        <v>614</v>
      </c>
      <c r="B217" s="85"/>
      <c r="C217" s="50" t="s">
        <v>613</v>
      </c>
      <c r="D217" s="78">
        <f>D218</f>
        <v>561</v>
      </c>
      <c r="E217" s="78">
        <f>E218</f>
        <v>0</v>
      </c>
      <c r="F217" s="78">
        <f>F218</f>
        <v>0</v>
      </c>
    </row>
    <row r="218" spans="1:6" ht="33">
      <c r="A218" s="33" t="s">
        <v>614</v>
      </c>
      <c r="B218" s="85" t="s">
        <v>414</v>
      </c>
      <c r="C218" s="50" t="s">
        <v>334</v>
      </c>
      <c r="D218" s="78">
        <f>9!F235</f>
        <v>561</v>
      </c>
      <c r="E218" s="78">
        <f>9!G235</f>
        <v>0</v>
      </c>
      <c r="F218" s="78">
        <f>9!H235</f>
        <v>0</v>
      </c>
    </row>
    <row r="219" spans="1:6" ht="33">
      <c r="A219" s="33" t="s">
        <v>618</v>
      </c>
      <c r="B219" s="85"/>
      <c r="C219" s="50" t="s">
        <v>617</v>
      </c>
      <c r="D219" s="78">
        <f>D220</f>
        <v>500</v>
      </c>
      <c r="E219" s="78">
        <f>E220</f>
        <v>335</v>
      </c>
      <c r="F219" s="78">
        <f>F220</f>
        <v>291.5</v>
      </c>
    </row>
    <row r="220" spans="1:6" ht="33">
      <c r="A220" s="33" t="s">
        <v>618</v>
      </c>
      <c r="B220" s="85" t="s">
        <v>414</v>
      </c>
      <c r="C220" s="50" t="s">
        <v>334</v>
      </c>
      <c r="D220" s="78">
        <f>9!F246</f>
        <v>500</v>
      </c>
      <c r="E220" s="78">
        <f>9!G246</f>
        <v>335</v>
      </c>
      <c r="F220" s="78">
        <f>9!H246</f>
        <v>291.5</v>
      </c>
    </row>
    <row r="221" spans="1:6" s="62" customFormat="1" ht="16.5">
      <c r="A221" s="34" t="s">
        <v>615</v>
      </c>
      <c r="B221" s="34"/>
      <c r="C221" s="35" t="s">
        <v>325</v>
      </c>
      <c r="D221" s="79">
        <f aca="true" t="shared" si="9" ref="D221:F222">D222</f>
        <v>5167.5</v>
      </c>
      <c r="E221" s="79">
        <f t="shared" si="9"/>
        <v>5090</v>
      </c>
      <c r="F221" s="79">
        <f t="shared" si="9"/>
        <v>5069.2</v>
      </c>
    </row>
    <row r="222" spans="1:6" ht="49.5">
      <c r="A222" s="33" t="s">
        <v>616</v>
      </c>
      <c r="B222" s="85"/>
      <c r="C222" s="50" t="s">
        <v>466</v>
      </c>
      <c r="D222" s="78">
        <f t="shared" si="9"/>
        <v>5167.5</v>
      </c>
      <c r="E222" s="78">
        <f t="shared" si="9"/>
        <v>5090</v>
      </c>
      <c r="F222" s="78">
        <f t="shared" si="9"/>
        <v>5069.2</v>
      </c>
    </row>
    <row r="223" spans="1:6" ht="33">
      <c r="A223" s="33" t="s">
        <v>616</v>
      </c>
      <c r="B223" s="85" t="s">
        <v>414</v>
      </c>
      <c r="C223" s="50" t="s">
        <v>334</v>
      </c>
      <c r="D223" s="78">
        <f>9!F238</f>
        <v>5167.5</v>
      </c>
      <c r="E223" s="78">
        <f>9!G238</f>
        <v>5090</v>
      </c>
      <c r="F223" s="78">
        <f>9!H238</f>
        <v>5069.2</v>
      </c>
    </row>
    <row r="224" spans="1:6" s="62" customFormat="1" ht="49.5">
      <c r="A224" s="34" t="s">
        <v>345</v>
      </c>
      <c r="B224" s="34"/>
      <c r="C224" s="35" t="s">
        <v>344</v>
      </c>
      <c r="D224" s="79">
        <f>D225+D228+D231+D234</f>
        <v>13108.500000000002</v>
      </c>
      <c r="E224" s="79">
        <f>E225+E228+E231+E234</f>
        <v>12103.500000000002</v>
      </c>
      <c r="F224" s="79">
        <f>F225+F228+F231+F234</f>
        <v>11759.5</v>
      </c>
    </row>
    <row r="225" spans="1:6" s="62" customFormat="1" ht="33">
      <c r="A225" s="34" t="s">
        <v>43</v>
      </c>
      <c r="B225" s="34"/>
      <c r="C225" s="35" t="s">
        <v>38</v>
      </c>
      <c r="D225" s="79">
        <f aca="true" t="shared" si="10" ref="D225:F226">D226</f>
        <v>1403.1</v>
      </c>
      <c r="E225" s="79">
        <f t="shared" si="10"/>
        <v>523.1</v>
      </c>
      <c r="F225" s="79">
        <f t="shared" si="10"/>
        <v>523.1</v>
      </c>
    </row>
    <row r="226" spans="1:6" ht="49.5">
      <c r="A226" s="33" t="s">
        <v>53</v>
      </c>
      <c r="B226" s="85"/>
      <c r="C226" s="50" t="s">
        <v>54</v>
      </c>
      <c r="D226" s="78">
        <f t="shared" si="10"/>
        <v>1403.1</v>
      </c>
      <c r="E226" s="78">
        <f t="shared" si="10"/>
        <v>523.1</v>
      </c>
      <c r="F226" s="78">
        <f t="shared" si="10"/>
        <v>523.1</v>
      </c>
    </row>
    <row r="227" spans="1:6" ht="33">
      <c r="A227" s="33" t="s">
        <v>53</v>
      </c>
      <c r="B227" s="85" t="s">
        <v>416</v>
      </c>
      <c r="C227" s="50" t="s">
        <v>452</v>
      </c>
      <c r="D227" s="78">
        <f>9!F212</f>
        <v>1403.1</v>
      </c>
      <c r="E227" s="78">
        <f>9!G212</f>
        <v>523.1</v>
      </c>
      <c r="F227" s="78">
        <f>9!H212</f>
        <v>523.1</v>
      </c>
    </row>
    <row r="228" spans="1:6" s="62" customFormat="1" ht="33">
      <c r="A228" s="34" t="s">
        <v>565</v>
      </c>
      <c r="B228" s="34"/>
      <c r="C228" s="35" t="s">
        <v>564</v>
      </c>
      <c r="D228" s="79">
        <f aca="true" t="shared" si="11" ref="D228:F229">D229</f>
        <v>2000</v>
      </c>
      <c r="E228" s="79">
        <f t="shared" si="11"/>
        <v>2000</v>
      </c>
      <c r="F228" s="79">
        <f t="shared" si="11"/>
        <v>2000</v>
      </c>
    </row>
    <row r="229" spans="1:6" ht="16.5">
      <c r="A229" s="33" t="s">
        <v>566</v>
      </c>
      <c r="B229" s="85"/>
      <c r="C229" s="50" t="s">
        <v>567</v>
      </c>
      <c r="D229" s="78">
        <f>D230</f>
        <v>2000</v>
      </c>
      <c r="E229" s="78">
        <f t="shared" si="11"/>
        <v>2000</v>
      </c>
      <c r="F229" s="78">
        <f t="shared" si="11"/>
        <v>2000</v>
      </c>
    </row>
    <row r="230" spans="1:6" ht="33">
      <c r="A230" s="33" t="s">
        <v>566</v>
      </c>
      <c r="B230" s="85" t="s">
        <v>416</v>
      </c>
      <c r="C230" s="50" t="s">
        <v>452</v>
      </c>
      <c r="D230" s="78">
        <f>9!F224</f>
        <v>2000</v>
      </c>
      <c r="E230" s="78">
        <f>9!G224</f>
        <v>2000</v>
      </c>
      <c r="F230" s="78">
        <f>9!H224</f>
        <v>2000</v>
      </c>
    </row>
    <row r="231" spans="1:6" s="62" customFormat="1" ht="16.5">
      <c r="A231" s="34" t="s">
        <v>60</v>
      </c>
      <c r="B231" s="34"/>
      <c r="C231" s="35" t="s">
        <v>558</v>
      </c>
      <c r="D231" s="79">
        <f aca="true" t="shared" si="12" ref="D231:F232">D232</f>
        <v>36</v>
      </c>
      <c r="E231" s="79">
        <f t="shared" si="12"/>
        <v>36</v>
      </c>
      <c r="F231" s="79">
        <f t="shared" si="12"/>
        <v>36</v>
      </c>
    </row>
    <row r="232" spans="1:6" ht="33">
      <c r="A232" s="10" t="s">
        <v>61</v>
      </c>
      <c r="B232" s="10"/>
      <c r="C232" s="32" t="s">
        <v>62</v>
      </c>
      <c r="D232" s="78">
        <f t="shared" si="12"/>
        <v>36</v>
      </c>
      <c r="E232" s="78">
        <f t="shared" si="12"/>
        <v>36</v>
      </c>
      <c r="F232" s="78">
        <f t="shared" si="12"/>
        <v>36</v>
      </c>
    </row>
    <row r="233" spans="1:6" ht="33">
      <c r="A233" s="10" t="s">
        <v>61</v>
      </c>
      <c r="B233" s="85" t="s">
        <v>416</v>
      </c>
      <c r="C233" s="50" t="s">
        <v>452</v>
      </c>
      <c r="D233" s="78">
        <f>9!F215</f>
        <v>36</v>
      </c>
      <c r="E233" s="78">
        <f>9!G215</f>
        <v>36</v>
      </c>
      <c r="F233" s="78">
        <f>9!H215</f>
        <v>36</v>
      </c>
    </row>
    <row r="234" spans="1:6" s="62" customFormat="1" ht="16.5">
      <c r="A234" s="34" t="s">
        <v>346</v>
      </c>
      <c r="B234" s="34"/>
      <c r="C234" s="35" t="s">
        <v>325</v>
      </c>
      <c r="D234" s="79">
        <f aca="true" t="shared" si="13" ref="D234:F235">D235</f>
        <v>9669.400000000001</v>
      </c>
      <c r="E234" s="79">
        <f t="shared" si="13"/>
        <v>9544.400000000001</v>
      </c>
      <c r="F234" s="79">
        <f t="shared" si="13"/>
        <v>9200.4</v>
      </c>
    </row>
    <row r="235" spans="1:6" ht="49.5">
      <c r="A235" s="33" t="s">
        <v>616</v>
      </c>
      <c r="B235" s="85"/>
      <c r="C235" s="50" t="s">
        <v>466</v>
      </c>
      <c r="D235" s="78">
        <f t="shared" si="13"/>
        <v>9669.400000000001</v>
      </c>
      <c r="E235" s="78">
        <f t="shared" si="13"/>
        <v>9544.400000000001</v>
      </c>
      <c r="F235" s="78">
        <f t="shared" si="13"/>
        <v>9200.4</v>
      </c>
    </row>
    <row r="236" spans="1:6" ht="33">
      <c r="A236" s="33" t="s">
        <v>616</v>
      </c>
      <c r="B236" s="85" t="s">
        <v>416</v>
      </c>
      <c r="C236" s="50" t="s">
        <v>452</v>
      </c>
      <c r="D236" s="78">
        <f>9!F201</f>
        <v>9669.400000000001</v>
      </c>
      <c r="E236" s="78">
        <f>9!G201</f>
        <v>9544.400000000001</v>
      </c>
      <c r="F236" s="78">
        <f>9!H201</f>
        <v>9200.4</v>
      </c>
    </row>
    <row r="237" spans="1:6" s="62" customFormat="1" ht="33">
      <c r="A237" s="34" t="s">
        <v>44</v>
      </c>
      <c r="B237" s="34"/>
      <c r="C237" s="35" t="s">
        <v>39</v>
      </c>
      <c r="D237" s="79">
        <f>D238+D241+D244</f>
        <v>6827.1</v>
      </c>
      <c r="E237" s="79">
        <f>E238+E241+E244</f>
        <v>5071.6</v>
      </c>
      <c r="F237" s="79">
        <f>F238+F241+F244</f>
        <v>5004</v>
      </c>
    </row>
    <row r="238" spans="1:6" s="62" customFormat="1" ht="33">
      <c r="A238" s="34" t="s">
        <v>52</v>
      </c>
      <c r="B238" s="34"/>
      <c r="C238" s="35" t="s">
        <v>562</v>
      </c>
      <c r="D238" s="79">
        <f aca="true" t="shared" si="14" ref="D238:F239">D239</f>
        <v>500</v>
      </c>
      <c r="E238" s="79">
        <f t="shared" si="14"/>
        <v>0</v>
      </c>
      <c r="F238" s="79">
        <f t="shared" si="14"/>
        <v>0</v>
      </c>
    </row>
    <row r="239" spans="1:6" ht="33">
      <c r="A239" s="33" t="s">
        <v>52</v>
      </c>
      <c r="B239" s="85" t="s">
        <v>455</v>
      </c>
      <c r="C239" s="50" t="s">
        <v>562</v>
      </c>
      <c r="D239" s="78">
        <f t="shared" si="14"/>
        <v>500</v>
      </c>
      <c r="E239" s="78">
        <f t="shared" si="14"/>
        <v>0</v>
      </c>
      <c r="F239" s="78">
        <f t="shared" si="14"/>
        <v>0</v>
      </c>
    </row>
    <row r="240" spans="1:6" ht="33">
      <c r="A240" s="33" t="s">
        <v>52</v>
      </c>
      <c r="B240" s="85" t="s">
        <v>416</v>
      </c>
      <c r="C240" s="50" t="s">
        <v>452</v>
      </c>
      <c r="D240" s="78">
        <f>9!F218</f>
        <v>500</v>
      </c>
      <c r="E240" s="78">
        <f>9!G218</f>
        <v>0</v>
      </c>
      <c r="F240" s="78">
        <f>9!H218</f>
        <v>0</v>
      </c>
    </row>
    <row r="241" spans="1:6" s="62" customFormat="1" ht="33">
      <c r="A241" s="34" t="s">
        <v>560</v>
      </c>
      <c r="B241" s="34"/>
      <c r="C241" s="35" t="s">
        <v>561</v>
      </c>
      <c r="D241" s="79">
        <f aca="true" t="shared" si="15" ref="D241:F242">D242</f>
        <v>2000</v>
      </c>
      <c r="E241" s="79">
        <f t="shared" si="15"/>
        <v>1000</v>
      </c>
      <c r="F241" s="79">
        <f t="shared" si="15"/>
        <v>1000</v>
      </c>
    </row>
    <row r="242" spans="1:6" ht="16.5">
      <c r="A242" s="33">
        <v>9922000</v>
      </c>
      <c r="B242" s="85" t="s">
        <v>455</v>
      </c>
      <c r="C242" s="50" t="s">
        <v>561</v>
      </c>
      <c r="D242" s="78">
        <f t="shared" si="15"/>
        <v>2000</v>
      </c>
      <c r="E242" s="78">
        <f t="shared" si="15"/>
        <v>1000</v>
      </c>
      <c r="F242" s="78">
        <f t="shared" si="15"/>
        <v>1000</v>
      </c>
    </row>
    <row r="243" spans="1:6" ht="33">
      <c r="A243" s="33">
        <v>9922000</v>
      </c>
      <c r="B243" s="85" t="s">
        <v>416</v>
      </c>
      <c r="C243" s="50" t="s">
        <v>452</v>
      </c>
      <c r="D243" s="78">
        <f>9!F207</f>
        <v>2000</v>
      </c>
      <c r="E243" s="78">
        <f>9!G207</f>
        <v>1000</v>
      </c>
      <c r="F243" s="78">
        <f>9!H207</f>
        <v>1000</v>
      </c>
    </row>
    <row r="244" spans="1:6" s="62" customFormat="1" ht="49.5">
      <c r="A244" s="34" t="s">
        <v>45</v>
      </c>
      <c r="B244" s="34"/>
      <c r="C244" s="35" t="s">
        <v>336</v>
      </c>
      <c r="D244" s="79">
        <f>D245+D247+D249</f>
        <v>4327.1</v>
      </c>
      <c r="E244" s="79">
        <f>E245+E247+E249</f>
        <v>4071.6</v>
      </c>
      <c r="F244" s="79">
        <f>F245+F247+F249</f>
        <v>4004</v>
      </c>
    </row>
    <row r="245" spans="1:6" ht="16.5">
      <c r="A245" s="33" t="s">
        <v>49</v>
      </c>
      <c r="B245" s="85" t="s">
        <v>455</v>
      </c>
      <c r="C245" s="50" t="s">
        <v>337</v>
      </c>
      <c r="D245" s="78">
        <f>D246</f>
        <v>1198.9</v>
      </c>
      <c r="E245" s="78">
        <f>E246</f>
        <v>1198.9</v>
      </c>
      <c r="F245" s="78">
        <f>F246</f>
        <v>1198.9</v>
      </c>
    </row>
    <row r="246" spans="1:6" ht="16.5">
      <c r="A246" s="33" t="s">
        <v>49</v>
      </c>
      <c r="B246" s="85" t="s">
        <v>369</v>
      </c>
      <c r="C246" s="50" t="s">
        <v>333</v>
      </c>
      <c r="D246" s="78">
        <f>9!F260</f>
        <v>1198.9</v>
      </c>
      <c r="E246" s="78">
        <f>9!G260</f>
        <v>1198.9</v>
      </c>
      <c r="F246" s="78">
        <f>9!H260</f>
        <v>1198.9</v>
      </c>
    </row>
    <row r="247" spans="1:6" ht="33">
      <c r="A247" s="33" t="s">
        <v>50</v>
      </c>
      <c r="B247" s="85" t="s">
        <v>455</v>
      </c>
      <c r="C247" s="50" t="s">
        <v>338</v>
      </c>
      <c r="D247" s="78">
        <f>D248</f>
        <v>2669.5</v>
      </c>
      <c r="E247" s="78">
        <f>E248</f>
        <v>2414</v>
      </c>
      <c r="F247" s="78">
        <f>F248</f>
        <v>2346.4</v>
      </c>
    </row>
    <row r="248" spans="1:6" ht="16.5">
      <c r="A248" s="33" t="s">
        <v>50</v>
      </c>
      <c r="B248" s="85" t="s">
        <v>369</v>
      </c>
      <c r="C248" s="50" t="s">
        <v>333</v>
      </c>
      <c r="D248" s="78">
        <f>9!F262</f>
        <v>2669.5</v>
      </c>
      <c r="E248" s="78">
        <f>9!G262</f>
        <v>2414</v>
      </c>
      <c r="F248" s="78">
        <f>9!H262</f>
        <v>2346.4</v>
      </c>
    </row>
    <row r="249" spans="1:6" ht="16.5">
      <c r="A249" s="33" t="s">
        <v>51</v>
      </c>
      <c r="B249" s="85" t="s">
        <v>455</v>
      </c>
      <c r="C249" s="50" t="s">
        <v>339</v>
      </c>
      <c r="D249" s="78">
        <f>D250</f>
        <v>458.7</v>
      </c>
      <c r="E249" s="78">
        <f>E250</f>
        <v>458.7</v>
      </c>
      <c r="F249" s="78">
        <f>F250</f>
        <v>458.7</v>
      </c>
    </row>
    <row r="250" spans="1:6" ht="16.5">
      <c r="A250" s="33" t="s">
        <v>51</v>
      </c>
      <c r="B250" s="85" t="s">
        <v>369</v>
      </c>
      <c r="C250" s="50" t="s">
        <v>333</v>
      </c>
      <c r="D250" s="78">
        <f>9!F266</f>
        <v>458.7</v>
      </c>
      <c r="E250" s="78">
        <f>9!G266</f>
        <v>458.7</v>
      </c>
      <c r="F250" s="78">
        <f>9!H266</f>
        <v>458.7</v>
      </c>
    </row>
  </sheetData>
  <sheetProtection/>
  <mergeCells count="10">
    <mergeCell ref="E8:F8"/>
    <mergeCell ref="D1:F1"/>
    <mergeCell ref="B2:F2"/>
    <mergeCell ref="A3:F3"/>
    <mergeCell ref="A5:F5"/>
    <mergeCell ref="A7:A9"/>
    <mergeCell ref="B7:B9"/>
    <mergeCell ref="C7:C9"/>
    <mergeCell ref="D7:F7"/>
    <mergeCell ref="D8:D9"/>
  </mergeCells>
  <printOptions/>
  <pageMargins left="0.5905511811023623" right="0.11811023622047245" top="0.15748031496062992" bottom="0.15748031496062992" header="0.31496062992125984" footer="0.31496062992125984"/>
  <pageSetup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22">
      <selection activeCell="D29" sqref="D29"/>
    </sheetView>
  </sheetViews>
  <sheetFormatPr defaultColWidth="9.00390625" defaultRowHeight="12.75"/>
  <cols>
    <col min="1" max="1" width="7.625" style="4" customWidth="1"/>
    <col min="2" max="2" width="6.875" style="4" customWidth="1"/>
    <col min="3" max="3" width="10.625" style="4" customWidth="1"/>
    <col min="4" max="4" width="83.125" style="101" customWidth="1"/>
    <col min="5" max="5" width="11.00390625" style="108" customWidth="1"/>
    <col min="6" max="6" width="13.75390625" style="101" customWidth="1"/>
    <col min="7" max="7" width="11.375" style="101" customWidth="1"/>
    <col min="8" max="16384" width="9.125" style="101" customWidth="1"/>
  </cols>
  <sheetData>
    <row r="1" spans="4:7" ht="16.5">
      <c r="D1" s="241" t="s">
        <v>41</v>
      </c>
      <c r="E1" s="241"/>
      <c r="F1" s="241"/>
      <c r="G1" s="241"/>
    </row>
    <row r="2" spans="4:7" ht="16.5">
      <c r="D2" s="241" t="s">
        <v>367</v>
      </c>
      <c r="E2" s="241"/>
      <c r="F2" s="241"/>
      <c r="G2" s="241"/>
    </row>
    <row r="3" spans="4:7" ht="16.5">
      <c r="D3" s="241" t="s">
        <v>548</v>
      </c>
      <c r="E3" s="241"/>
      <c r="F3" s="241"/>
      <c r="G3" s="241"/>
    </row>
    <row r="5" spans="1:7" ht="44.25" customHeight="1">
      <c r="A5" s="198" t="s">
        <v>122</v>
      </c>
      <c r="B5" s="198"/>
      <c r="C5" s="198"/>
      <c r="D5" s="198"/>
      <c r="E5" s="198"/>
      <c r="F5" s="198"/>
      <c r="G5" s="198"/>
    </row>
    <row r="6" spans="1:7" ht="16.5">
      <c r="A6" s="236" t="s">
        <v>57</v>
      </c>
      <c r="B6" s="199" t="s">
        <v>417</v>
      </c>
      <c r="C6" s="199" t="s">
        <v>372</v>
      </c>
      <c r="D6" s="202" t="s">
        <v>374</v>
      </c>
      <c r="E6" s="242" t="s">
        <v>442</v>
      </c>
      <c r="F6" s="243"/>
      <c r="G6" s="205"/>
    </row>
    <row r="7" spans="1:7" ht="16.5">
      <c r="A7" s="237"/>
      <c r="B7" s="200"/>
      <c r="C7" s="200"/>
      <c r="D7" s="203"/>
      <c r="E7" s="209" t="s">
        <v>348</v>
      </c>
      <c r="F7" s="242" t="s">
        <v>506</v>
      </c>
      <c r="G7" s="205"/>
    </row>
    <row r="8" spans="1:7" ht="16.5">
      <c r="A8" s="238"/>
      <c r="B8" s="201"/>
      <c r="C8" s="201"/>
      <c r="D8" s="204"/>
      <c r="E8" s="210"/>
      <c r="F8" s="78" t="s">
        <v>456</v>
      </c>
      <c r="G8" s="78" t="s">
        <v>505</v>
      </c>
    </row>
    <row r="9" spans="1:7" ht="16.5">
      <c r="A9" s="5">
        <v>1</v>
      </c>
      <c r="B9" s="17">
        <v>2</v>
      </c>
      <c r="C9" s="17">
        <v>3</v>
      </c>
      <c r="D9" s="109">
        <v>4</v>
      </c>
      <c r="E9" s="110">
        <v>5</v>
      </c>
      <c r="F9" s="117">
        <v>6</v>
      </c>
      <c r="G9" s="117">
        <v>7</v>
      </c>
    </row>
    <row r="10" spans="1:7" ht="16.5">
      <c r="A10" s="5"/>
      <c r="B10" s="17"/>
      <c r="C10" s="17"/>
      <c r="D10" s="111" t="s">
        <v>441</v>
      </c>
      <c r="E10" s="112">
        <f>E11+E15+E19+E21+E23+E25+E27+E29+E31+E33</f>
        <v>268917.99999999994</v>
      </c>
      <c r="F10" s="112">
        <f>F11+F15+F19+F21+F23+F25+F27+F29+F31+F33</f>
        <v>267507.7</v>
      </c>
      <c r="G10" s="112">
        <f>G11+G15+G19+G21+G23+G25+G27+G29+G31+G33</f>
        <v>267268.1</v>
      </c>
    </row>
    <row r="11" spans="1:7" ht="49.5">
      <c r="A11" s="113">
        <v>1</v>
      </c>
      <c r="B11" s="10"/>
      <c r="C11" s="10"/>
      <c r="D11" s="119" t="s">
        <v>521</v>
      </c>
      <c r="E11" s="121">
        <f>E12</f>
        <v>84922</v>
      </c>
      <c r="F11" s="121">
        <f>F12</f>
        <v>84922</v>
      </c>
      <c r="G11" s="121">
        <f>G12</f>
        <v>84922</v>
      </c>
    </row>
    <row r="12" spans="1:7" ht="16.5">
      <c r="A12" s="5"/>
      <c r="B12" s="13" t="s">
        <v>433</v>
      </c>
      <c r="C12" s="10" t="s">
        <v>520</v>
      </c>
      <c r="D12" s="11" t="s">
        <v>360</v>
      </c>
      <c r="E12" s="120">
        <f>9!F337</f>
        <v>84922</v>
      </c>
      <c r="F12" s="120">
        <f>9!G337</f>
        <v>84922</v>
      </c>
      <c r="G12" s="120">
        <f>9!H337</f>
        <v>84922</v>
      </c>
    </row>
    <row r="13" spans="1:7" ht="16.5">
      <c r="A13" s="5"/>
      <c r="B13" s="10"/>
      <c r="C13" s="10"/>
      <c r="D13" s="115" t="s">
        <v>315</v>
      </c>
      <c r="E13" s="116">
        <v>78827</v>
      </c>
      <c r="F13" s="116">
        <v>78827</v>
      </c>
      <c r="G13" s="116">
        <v>78827</v>
      </c>
    </row>
    <row r="14" spans="1:7" ht="16.5">
      <c r="A14" s="5"/>
      <c r="B14" s="10"/>
      <c r="C14" s="10"/>
      <c r="D14" s="118" t="s">
        <v>314</v>
      </c>
      <c r="E14" s="116">
        <v>6095</v>
      </c>
      <c r="F14" s="116">
        <v>6095</v>
      </c>
      <c r="G14" s="116">
        <v>6095</v>
      </c>
    </row>
    <row r="15" spans="1:7" ht="99">
      <c r="A15" s="113">
        <v>2</v>
      </c>
      <c r="B15" s="113"/>
      <c r="C15" s="113"/>
      <c r="D15" s="119" t="s">
        <v>557</v>
      </c>
      <c r="E15" s="121">
        <f>E16</f>
        <v>170210</v>
      </c>
      <c r="F15" s="121">
        <f>F16</f>
        <v>170210</v>
      </c>
      <c r="G15" s="121">
        <f>G16</f>
        <v>170210</v>
      </c>
    </row>
    <row r="16" spans="1:7" ht="33">
      <c r="A16" s="5"/>
      <c r="B16" s="13" t="s">
        <v>434</v>
      </c>
      <c r="C16" s="10" t="s">
        <v>556</v>
      </c>
      <c r="D16" s="11" t="s">
        <v>58</v>
      </c>
      <c r="E16" s="120">
        <f>9!F356</f>
        <v>170210</v>
      </c>
      <c r="F16" s="120">
        <f>9!G356</f>
        <v>170210</v>
      </c>
      <c r="G16" s="120">
        <f>9!H356</f>
        <v>170210</v>
      </c>
    </row>
    <row r="17" spans="1:7" ht="16.5">
      <c r="A17" s="5"/>
      <c r="B17" s="10"/>
      <c r="C17" s="10"/>
      <c r="D17" s="115" t="s">
        <v>315</v>
      </c>
      <c r="E17" s="116">
        <v>159187</v>
      </c>
      <c r="F17" s="116">
        <v>159187</v>
      </c>
      <c r="G17" s="116">
        <v>159187</v>
      </c>
    </row>
    <row r="18" spans="1:7" ht="16.5">
      <c r="A18" s="5"/>
      <c r="B18" s="10"/>
      <c r="C18" s="10"/>
      <c r="D18" s="118" t="s">
        <v>314</v>
      </c>
      <c r="E18" s="116">
        <v>11023</v>
      </c>
      <c r="F18" s="116">
        <v>11023</v>
      </c>
      <c r="G18" s="116">
        <v>11023</v>
      </c>
    </row>
    <row r="19" spans="1:7" s="114" customFormat="1" ht="51.75" customHeight="1">
      <c r="A19" s="113">
        <v>3</v>
      </c>
      <c r="B19" s="113"/>
      <c r="C19" s="113"/>
      <c r="D19" s="119" t="s">
        <v>555</v>
      </c>
      <c r="E19" s="112">
        <f>E20</f>
        <v>5083.8</v>
      </c>
      <c r="F19" s="112">
        <f>F20</f>
        <v>5083.8</v>
      </c>
      <c r="G19" s="112">
        <f>G20</f>
        <v>5083.8</v>
      </c>
    </row>
    <row r="20" spans="1:7" s="114" customFormat="1" ht="16.5">
      <c r="A20" s="113"/>
      <c r="B20" s="17">
        <v>1004</v>
      </c>
      <c r="C20" s="10" t="s">
        <v>554</v>
      </c>
      <c r="D20" s="11" t="s">
        <v>360</v>
      </c>
      <c r="E20" s="99">
        <f>9!F381</f>
        <v>5083.8</v>
      </c>
      <c r="F20" s="99">
        <f>9!G381</f>
        <v>5083.8</v>
      </c>
      <c r="G20" s="99">
        <f>9!H381</f>
        <v>5083.8</v>
      </c>
    </row>
    <row r="21" spans="1:7" s="114" customFormat="1" ht="49.5">
      <c r="A21" s="113">
        <v>4</v>
      </c>
      <c r="B21" s="113"/>
      <c r="C21" s="113"/>
      <c r="D21" s="119" t="s">
        <v>332</v>
      </c>
      <c r="E21" s="112">
        <f>E22</f>
        <v>623.4</v>
      </c>
      <c r="F21" s="112">
        <f>F22</f>
        <v>623.4</v>
      </c>
      <c r="G21" s="112">
        <f>G22</f>
        <v>623.4</v>
      </c>
    </row>
    <row r="22" spans="1:7" s="114" customFormat="1" ht="16.5">
      <c r="A22" s="113"/>
      <c r="B22" s="33" t="s">
        <v>426</v>
      </c>
      <c r="C22" s="10" t="s">
        <v>331</v>
      </c>
      <c r="D22" s="86" t="s">
        <v>503</v>
      </c>
      <c r="E22" s="99">
        <f>9!F28</f>
        <v>623.4</v>
      </c>
      <c r="F22" s="99">
        <f>9!G28</f>
        <v>623.4</v>
      </c>
      <c r="G22" s="99">
        <f>9!H28</f>
        <v>623.4</v>
      </c>
    </row>
    <row r="23" spans="1:7" s="114" customFormat="1" ht="49.5">
      <c r="A23" s="113">
        <v>5</v>
      </c>
      <c r="B23" s="33"/>
      <c r="C23" s="10"/>
      <c r="D23" s="119" t="s">
        <v>343</v>
      </c>
      <c r="E23" s="112">
        <f>E24</f>
        <v>0</v>
      </c>
      <c r="F23" s="112">
        <f>F24</f>
        <v>0</v>
      </c>
      <c r="G23" s="112">
        <f>G24</f>
        <v>56</v>
      </c>
    </row>
    <row r="24" spans="1:7" s="114" customFormat="1" ht="16.5">
      <c r="A24" s="113"/>
      <c r="B24" s="33" t="s">
        <v>320</v>
      </c>
      <c r="C24" s="10" t="s">
        <v>342</v>
      </c>
      <c r="D24" s="86" t="s">
        <v>503</v>
      </c>
      <c r="E24" s="99">
        <f>9!F34</f>
        <v>0</v>
      </c>
      <c r="F24" s="99">
        <f>9!G34</f>
        <v>0</v>
      </c>
      <c r="G24" s="99">
        <f>9!H34</f>
        <v>56</v>
      </c>
    </row>
    <row r="25" spans="1:7" s="114" customFormat="1" ht="82.5">
      <c r="A25" s="113">
        <v>6</v>
      </c>
      <c r="B25" s="33"/>
      <c r="C25" s="10"/>
      <c r="D25" s="119" t="s">
        <v>21</v>
      </c>
      <c r="E25" s="112">
        <f>E26</f>
        <v>0</v>
      </c>
      <c r="F25" s="112">
        <f>F26</f>
        <v>741.2</v>
      </c>
      <c r="G25" s="112">
        <f>G26</f>
        <v>445.6</v>
      </c>
    </row>
    <row r="26" spans="1:7" s="114" customFormat="1" ht="16.5">
      <c r="A26" s="113"/>
      <c r="B26" s="33" t="s">
        <v>18</v>
      </c>
      <c r="C26" s="69" t="s">
        <v>20</v>
      </c>
      <c r="D26" s="86" t="s">
        <v>503</v>
      </c>
      <c r="E26" s="99">
        <f>9!F80</f>
        <v>0</v>
      </c>
      <c r="F26" s="99">
        <f>9!G80</f>
        <v>741.2</v>
      </c>
      <c r="G26" s="99">
        <f>9!H80</f>
        <v>445.6</v>
      </c>
    </row>
    <row r="27" spans="1:7" s="114" customFormat="1" ht="82.5">
      <c r="A27" s="113">
        <v>7</v>
      </c>
      <c r="B27" s="113"/>
      <c r="C27" s="113"/>
      <c r="D27" s="119" t="s">
        <v>143</v>
      </c>
      <c r="E27" s="112">
        <f>E28</f>
        <v>1404</v>
      </c>
      <c r="F27" s="112">
        <f>F28</f>
        <v>1393</v>
      </c>
      <c r="G27" s="112">
        <f>G28</f>
        <v>1393</v>
      </c>
    </row>
    <row r="28" spans="1:7" s="114" customFormat="1" ht="16.5">
      <c r="A28" s="113"/>
      <c r="B28" s="33" t="s">
        <v>468</v>
      </c>
      <c r="C28" s="69" t="s">
        <v>142</v>
      </c>
      <c r="D28" s="11" t="s">
        <v>503</v>
      </c>
      <c r="E28" s="99">
        <f>9!F67</f>
        <v>1404</v>
      </c>
      <c r="F28" s="99">
        <f>9!G67</f>
        <v>1393</v>
      </c>
      <c r="G28" s="99">
        <f>9!H67</f>
        <v>1393</v>
      </c>
    </row>
    <row r="29" spans="1:7" s="114" customFormat="1" ht="66">
      <c r="A29" s="113">
        <v>8</v>
      </c>
      <c r="B29" s="113"/>
      <c r="C29" s="113"/>
      <c r="D29" s="119" t="s">
        <v>56</v>
      </c>
      <c r="E29" s="112">
        <f>E30</f>
        <v>253.3</v>
      </c>
      <c r="F29" s="112">
        <f>F30</f>
        <v>253.3</v>
      </c>
      <c r="G29" s="112">
        <f>G30</f>
        <v>253.3</v>
      </c>
    </row>
    <row r="30" spans="1:7" s="114" customFormat="1" ht="16.5">
      <c r="A30" s="113"/>
      <c r="B30" s="10" t="s">
        <v>445</v>
      </c>
      <c r="C30" s="69" t="s">
        <v>55</v>
      </c>
      <c r="D30" s="11" t="s">
        <v>503</v>
      </c>
      <c r="E30" s="99">
        <f>9!F58</f>
        <v>253.3</v>
      </c>
      <c r="F30" s="99">
        <f>9!G58</f>
        <v>253.3</v>
      </c>
      <c r="G30" s="99">
        <f>9!H58</f>
        <v>253.3</v>
      </c>
    </row>
    <row r="31" spans="1:7" s="114" customFormat="1" ht="49.5">
      <c r="A31" s="113">
        <v>9</v>
      </c>
      <c r="B31" s="113"/>
      <c r="C31" s="113"/>
      <c r="D31" s="9" t="s">
        <v>623</v>
      </c>
      <c r="E31" s="112">
        <f>E32</f>
        <v>2140.5</v>
      </c>
      <c r="F31" s="112">
        <f>F32</f>
        <v>0</v>
      </c>
      <c r="G31" s="112">
        <f>G32</f>
        <v>0</v>
      </c>
    </row>
    <row r="32" spans="1:7" s="114" customFormat="1" ht="33">
      <c r="A32" s="113"/>
      <c r="B32" s="33" t="s">
        <v>552</v>
      </c>
      <c r="C32" s="10" t="s">
        <v>624</v>
      </c>
      <c r="D32" s="11" t="s">
        <v>59</v>
      </c>
      <c r="E32" s="99">
        <f>9!F251</f>
        <v>2140.5</v>
      </c>
      <c r="F32" s="99">
        <f>9!G251</f>
        <v>0</v>
      </c>
      <c r="G32" s="99">
        <f>9!H251</f>
        <v>0</v>
      </c>
    </row>
    <row r="33" spans="1:7" ht="66">
      <c r="A33" s="113">
        <v>10</v>
      </c>
      <c r="B33" s="5">
        <v>1004</v>
      </c>
      <c r="C33" s="10" t="s">
        <v>48</v>
      </c>
      <c r="D33" s="9" t="s">
        <v>316</v>
      </c>
      <c r="E33" s="112">
        <f>E34</f>
        <v>4281</v>
      </c>
      <c r="F33" s="112">
        <f>F34</f>
        <v>4281</v>
      </c>
      <c r="G33" s="112">
        <f>G34</f>
        <v>4281</v>
      </c>
    </row>
    <row r="34" spans="1:7" ht="33">
      <c r="A34" s="5"/>
      <c r="B34" s="5"/>
      <c r="C34" s="5"/>
      <c r="D34" s="11" t="s">
        <v>59</v>
      </c>
      <c r="E34" s="99">
        <f>9!F253</f>
        <v>4281</v>
      </c>
      <c r="F34" s="99">
        <f>9!G253</f>
        <v>4281</v>
      </c>
      <c r="G34" s="99">
        <f>9!H253</f>
        <v>4281</v>
      </c>
    </row>
  </sheetData>
  <sheetProtection/>
  <mergeCells count="11">
    <mergeCell ref="F7:G7"/>
    <mergeCell ref="A6:A8"/>
    <mergeCell ref="B6:B8"/>
    <mergeCell ref="C6:C8"/>
    <mergeCell ref="D6:D8"/>
    <mergeCell ref="E6:G6"/>
    <mergeCell ref="E7:E8"/>
    <mergeCell ref="D1:G1"/>
    <mergeCell ref="D2:G2"/>
    <mergeCell ref="D3:G3"/>
    <mergeCell ref="A5:G5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="90" zoomScaleNormal="90" zoomScalePageLayoutView="0" workbookViewId="0" topLeftCell="B1">
      <selection activeCell="I11" sqref="I11"/>
    </sheetView>
  </sheetViews>
  <sheetFormatPr defaultColWidth="9.00390625" defaultRowHeight="12.75"/>
  <cols>
    <col min="1" max="1" width="51.625" style="39" customWidth="1"/>
    <col min="2" max="2" width="16.25390625" style="40" customWidth="1"/>
    <col min="3" max="3" width="12.375" style="40" customWidth="1"/>
    <col min="4" max="4" width="11.875" style="40" customWidth="1"/>
    <col min="5" max="5" width="32.00390625" style="39" customWidth="1"/>
    <col min="6" max="6" width="9.25390625" style="39" bestFit="1" customWidth="1"/>
    <col min="7" max="7" width="14.00390625" style="39" customWidth="1"/>
    <col min="8" max="8" width="9.25390625" style="39" bestFit="1" customWidth="1"/>
    <col min="9" max="11" width="13.125" style="39" bestFit="1" customWidth="1"/>
    <col min="12" max="16384" width="9.125" style="39" customWidth="1"/>
  </cols>
  <sheetData>
    <row r="1" spans="7:11" ht="21.75" customHeight="1">
      <c r="G1" s="244" t="s">
        <v>232</v>
      </c>
      <c r="H1" s="244"/>
      <c r="I1" s="244"/>
      <c r="J1" s="244"/>
      <c r="K1" s="244"/>
    </row>
    <row r="2" spans="7:11" ht="21.75" customHeight="1">
      <c r="G2" s="244" t="s">
        <v>368</v>
      </c>
      <c r="H2" s="244"/>
      <c r="I2" s="244"/>
      <c r="J2" s="244"/>
      <c r="K2" s="244"/>
    </row>
    <row r="3" spans="7:11" ht="21.75" customHeight="1">
      <c r="G3" s="244" t="s">
        <v>549</v>
      </c>
      <c r="H3" s="244"/>
      <c r="I3" s="244"/>
      <c r="J3" s="244"/>
      <c r="K3" s="244"/>
    </row>
    <row r="4" spans="7:11" ht="21.75" customHeight="1">
      <c r="G4" s="42"/>
      <c r="H4" s="41"/>
      <c r="I4" s="41"/>
      <c r="J4" s="41"/>
      <c r="K4" s="41"/>
    </row>
    <row r="5" spans="7:11" ht="21.75" customHeight="1">
      <c r="G5" s="42"/>
      <c r="H5" s="41"/>
      <c r="I5" s="41"/>
      <c r="J5" s="41"/>
      <c r="K5" s="41"/>
    </row>
    <row r="6" spans="1:11" ht="36.75" customHeight="1">
      <c r="A6" s="213" t="s">
        <v>46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8" spans="1:11" ht="52.5" customHeight="1">
      <c r="A8" s="218" t="s">
        <v>482</v>
      </c>
      <c r="B8" s="245" t="s">
        <v>483</v>
      </c>
      <c r="C8" s="245"/>
      <c r="D8" s="245"/>
      <c r="E8" s="245"/>
      <c r="F8" s="245" t="s">
        <v>484</v>
      </c>
      <c r="G8" s="245"/>
      <c r="H8" s="245"/>
      <c r="I8" s="245" t="s">
        <v>497</v>
      </c>
      <c r="J8" s="245"/>
      <c r="K8" s="245"/>
    </row>
    <row r="9" spans="1:11" ht="44.25" customHeight="1">
      <c r="A9" s="220"/>
      <c r="B9" s="38" t="s">
        <v>485</v>
      </c>
      <c r="C9" s="38" t="s">
        <v>486</v>
      </c>
      <c r="D9" s="38" t="s">
        <v>487</v>
      </c>
      <c r="E9" s="38" t="s">
        <v>488</v>
      </c>
      <c r="F9" s="38" t="s">
        <v>417</v>
      </c>
      <c r="G9" s="38" t="s">
        <v>489</v>
      </c>
      <c r="H9" s="38" t="s">
        <v>490</v>
      </c>
      <c r="I9" s="38" t="s">
        <v>491</v>
      </c>
      <c r="J9" s="38" t="s">
        <v>492</v>
      </c>
      <c r="K9" s="38" t="s">
        <v>244</v>
      </c>
    </row>
    <row r="10" spans="1:11" ht="16.5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</row>
    <row r="11" spans="1:11" ht="195" customHeight="1">
      <c r="A11" s="32" t="s">
        <v>457</v>
      </c>
      <c r="B11" s="50" t="s">
        <v>495</v>
      </c>
      <c r="C11" s="44">
        <v>40444</v>
      </c>
      <c r="D11" s="38">
        <v>334</v>
      </c>
      <c r="E11" s="49" t="s">
        <v>494</v>
      </c>
      <c r="F11" s="45">
        <v>1001</v>
      </c>
      <c r="G11" s="46">
        <v>868001</v>
      </c>
      <c r="H11" s="47">
        <v>300</v>
      </c>
      <c r="I11" s="48">
        <v>2101.5</v>
      </c>
      <c r="J11" s="48">
        <v>2101.5</v>
      </c>
      <c r="K11" s="48">
        <v>2101.5</v>
      </c>
    </row>
    <row r="12" spans="1:11" ht="76.5" customHeight="1">
      <c r="A12" s="31" t="s">
        <v>493</v>
      </c>
      <c r="B12" s="50" t="s">
        <v>495</v>
      </c>
      <c r="C12" s="44">
        <v>40240</v>
      </c>
      <c r="D12" s="38">
        <v>278</v>
      </c>
      <c r="E12" s="49" t="s">
        <v>496</v>
      </c>
      <c r="F12" s="45">
        <v>1003</v>
      </c>
      <c r="G12" s="46">
        <v>868002</v>
      </c>
      <c r="H12" s="47">
        <v>300</v>
      </c>
      <c r="I12" s="48">
        <v>143.6</v>
      </c>
      <c r="J12" s="48">
        <v>143.6</v>
      </c>
      <c r="K12" s="48">
        <v>143.6</v>
      </c>
    </row>
    <row r="13" spans="1:11" ht="16.5">
      <c r="A13" s="51" t="s">
        <v>501</v>
      </c>
      <c r="B13" s="52"/>
      <c r="C13" s="52"/>
      <c r="D13" s="52"/>
      <c r="E13" s="51"/>
      <c r="F13" s="51"/>
      <c r="G13" s="51"/>
      <c r="H13" s="51"/>
      <c r="I13" s="48">
        <f>I11+I12</f>
        <v>2245.1</v>
      </c>
      <c r="J13" s="48">
        <f>J11+J12</f>
        <v>2245.1</v>
      </c>
      <c r="K13" s="48">
        <f>K11+K12</f>
        <v>2245.1</v>
      </c>
    </row>
  </sheetData>
  <sheetProtection/>
  <mergeCells count="8">
    <mergeCell ref="A8:A9"/>
    <mergeCell ref="B8:E8"/>
    <mergeCell ref="F8:H8"/>
    <mergeCell ref="I8:K8"/>
    <mergeCell ref="G1:K1"/>
    <mergeCell ref="G2:K2"/>
    <mergeCell ref="G3:K3"/>
    <mergeCell ref="A6:K6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Маслобойщикова</cp:lastModifiedBy>
  <cp:lastPrinted>2013-12-20T13:25:04Z</cp:lastPrinted>
  <dcterms:created xsi:type="dcterms:W3CDTF">2007-11-30T05:39:28Z</dcterms:created>
  <dcterms:modified xsi:type="dcterms:W3CDTF">2013-12-20T14:12:09Z</dcterms:modified>
  <cp:category/>
  <cp:version/>
  <cp:contentType/>
  <cp:contentStatus/>
</cp:coreProperties>
</file>