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6" rupBuild="4505"/>
  <workbookPr codeName="ЭтаКнига" defaultThemeVersion="124226"/>
  <bookViews>
    <workbookView xWindow="0" yWindow="0" windowWidth="22635" windowHeight="9330" activeTab="0"/>
  </bookViews>
  <sheets>
    <sheet name="№ 1 источ " sheetId="193" r:id="rId1"/>
    <sheet name="№ 2 дох" sheetId="191" r:id="rId2"/>
    <sheet name="№ 3 р.п" sheetId="143" r:id="rId3"/>
    <sheet name="№ 4 ведом" sheetId="154" r:id="rId4"/>
    <sheet name=" № 5  рп, кцср, квр" sheetId="155" r:id="rId5"/>
    <sheet name="№ 6 МП" sheetId="147" r:id="rId6"/>
    <sheet name="№ 7 ПО " sheetId="189" r:id="rId7"/>
    <sheet name="№ 8 АИП" sheetId="190" r:id="rId8"/>
    <sheet name="№ 9 ПЗ" sheetId="192" r:id="rId9"/>
  </sheets>
  <externalReferences>
    <externalReference r:id="rId12"/>
  </externalReferences>
  <definedNames>
    <definedName name="_xlnm._FilterDatabase" localSheetId="4" hidden="1">' № 5  рп, кцср, квр'!$A$7:$K$7</definedName>
    <definedName name="_xlnm._FilterDatabase" localSheetId="3" hidden="1">'№ 4 ведом'!$A$7:$H$7</definedName>
    <definedName name="_xlnm._FilterDatabase" localSheetId="5" hidden="1">'№ 6 МП'!$A$1:$F$458</definedName>
    <definedName name="_xlnm.Print_Area" localSheetId="2">'№ 3 р.п'!$A$1:$E$45</definedName>
    <definedName name="_xlnm.Print_Area" localSheetId="3">'№ 4 ведом'!$A$1:$H$720</definedName>
    <definedName name="_xlnm.Print_Area" localSheetId="5">'№ 6 МП'!$A$1:$F$458</definedName>
    <definedName name="_xlnm.Print_Area" localSheetId="1">'№ 2 дох'!$A$1:$E$146</definedName>
  </definedNames>
  <calcPr calcId="124519"/>
</workbook>
</file>

<file path=xl/sharedStrings.xml><?xml version="1.0" encoding="utf-8"?>
<sst xmlns="http://schemas.openxmlformats.org/spreadsheetml/2006/main" count="5478" uniqueCount="756">
  <si>
    <t>Всего: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</si>
  <si>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</si>
  <si>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Торжокская городская Дума</t>
  </si>
  <si>
    <t>1</t>
  </si>
  <si>
    <t>0501</t>
  </si>
  <si>
    <t>Жилищное хозяйство</t>
  </si>
  <si>
    <t>0409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</si>
  <si>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</si>
  <si>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</si>
  <si>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011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</si>
  <si>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</si>
  <si>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</si>
  <si>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</si>
  <si>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</si>
  <si>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006</t>
  </si>
  <si>
    <t>ППП</t>
  </si>
  <si>
    <t>КЦСР</t>
  </si>
  <si>
    <t>КВР</t>
  </si>
  <si>
    <t>Наименование</t>
  </si>
  <si>
    <t>001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</si>
  <si>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</si>
  <si>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</si>
  <si>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</si>
  <si>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</si>
  <si>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</si>
  <si>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</si>
  <si>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</si>
  <si>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</si>
  <si>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Благоустройство</t>
  </si>
  <si>
    <t>Образование</t>
  </si>
  <si>
    <t>Физическая культура и спорт</t>
  </si>
  <si>
    <t>Социальная политика</t>
  </si>
  <si>
    <t>Пенсионное обеспечение</t>
  </si>
  <si>
    <t>005</t>
  </si>
  <si>
    <t>Социальное обеспечение населения</t>
  </si>
  <si>
    <t>002</t>
  </si>
  <si>
    <t>РП</t>
  </si>
  <si>
    <t>0700</t>
  </si>
  <si>
    <t>0707</t>
  </si>
  <si>
    <t>1000</t>
  </si>
  <si>
    <t>1003</t>
  </si>
  <si>
    <t>0800</t>
  </si>
  <si>
    <t>0801</t>
  </si>
  <si>
    <t>0102</t>
  </si>
  <si>
    <t>0103</t>
  </si>
  <si>
    <t>0104</t>
  </si>
  <si>
    <t>0106</t>
  </si>
  <si>
    <t>0111</t>
  </si>
  <si>
    <t>0412</t>
  </si>
  <si>
    <t>0503</t>
  </si>
  <si>
    <t>0701</t>
  </si>
  <si>
    <t>0702</t>
  </si>
  <si>
    <t>0709</t>
  </si>
  <si>
    <t>1001</t>
  </si>
  <si>
    <t>0100</t>
  </si>
  <si>
    <t>0300</t>
  </si>
  <si>
    <t>0400</t>
  </si>
  <si>
    <t>0500</t>
  </si>
  <si>
    <t>ВСЕГО</t>
  </si>
  <si>
    <t>Функционирование высшего должностного лица субъекта Российской Федерации и муниципального образования</t>
  </si>
  <si>
    <t>0113</t>
  </si>
  <si>
    <t>1100</t>
  </si>
  <si>
    <t>Массовый спорт</t>
  </si>
  <si>
    <t>Средства массовой информации</t>
  </si>
  <si>
    <t>1204</t>
  </si>
  <si>
    <t>Другие вопросы в области средств массовой информации</t>
  </si>
  <si>
    <t/>
  </si>
  <si>
    <t>Пенсии за выслугу лет к трудовой пенсии по старости (инвалидности) лицам, замещавшим должности муниципальной службы муниципального образования город Торжок</t>
  </si>
  <si>
    <t>100</t>
  </si>
  <si>
    <t>200</t>
  </si>
  <si>
    <t>800</t>
  </si>
  <si>
    <t>Иные бюджетные ассигнования</t>
  </si>
  <si>
    <t>400</t>
  </si>
  <si>
    <t>300</t>
  </si>
  <si>
    <t>Социальное обеспечение и иные выплаты населению</t>
  </si>
  <si>
    <t>0304</t>
  </si>
  <si>
    <t>Органы юстиции</t>
  </si>
  <si>
    <t>2</t>
  </si>
  <si>
    <t>3</t>
  </si>
  <si>
    <t>4</t>
  </si>
  <si>
    <t>5</t>
  </si>
  <si>
    <t>6</t>
  </si>
  <si>
    <t xml:space="preserve">Культура,  кинематография </t>
  </si>
  <si>
    <t>Предоставление субсидий бюджетным, автономным учреждениям и иным некоммерческим организациям</t>
  </si>
  <si>
    <t>1004</t>
  </si>
  <si>
    <t>Охрана семьи и детства</t>
  </si>
  <si>
    <t>1102</t>
  </si>
  <si>
    <t>Сумма, тыс. руб.</t>
  </si>
  <si>
    <t>плановый период</t>
  </si>
  <si>
    <t>Дорожное хозяйство (дорожные фонды)</t>
  </si>
  <si>
    <t>0703</t>
  </si>
  <si>
    <t>Дополнительное образование детей</t>
  </si>
  <si>
    <t>1200</t>
  </si>
  <si>
    <t>7</t>
  </si>
  <si>
    <t>8</t>
  </si>
  <si>
    <t>Закупка товаров, работ и услуг для обеспечения  государственных (муниципальных ) нужд</t>
  </si>
  <si>
    <t>Капитальные  вложения в объекты недвижимого имущества государственной (муниципальной) собственности</t>
  </si>
  <si>
    <t>600</t>
  </si>
  <si>
    <t>Предоставление субсидий  бюджетным, автономным учреждениям и иным некоммерческим организациям</t>
  </si>
  <si>
    <t xml:space="preserve">Молодежная политика </t>
  </si>
  <si>
    <t xml:space="preserve">Уплата налогов, сборов и иных платежей </t>
  </si>
  <si>
    <t>320</t>
  </si>
  <si>
    <t>Социальные выплаты гражданам, кроме публичных нормативных социальных выплат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</si>
  <si>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</si>
  <si>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Субсидии бюджетным учреждениям</t>
  </si>
  <si>
    <t>Расходы, не включенные в муниципальные программы</t>
  </si>
  <si>
    <t>Оценка недвижимости, признание прав и регулирование отношений по муниципальной собственности</t>
  </si>
  <si>
    <t>Подпрограмма "Обеспечение эффективного управления имуществом города и вовлечение его в хозяйственный оборот"</t>
  </si>
  <si>
    <t>Мероприятие "Управление муниципальным имуществом"</t>
  </si>
  <si>
    <t xml:space="preserve">Содержание имущества казны муниципального образования </t>
  </si>
  <si>
    <t>9900000000</t>
  </si>
  <si>
    <t xml:space="preserve">Формирование земельных участков, находящихся в ведении муниципального образования </t>
  </si>
  <si>
    <t>Мероприятие "Формирование муниципального жилищного фонда"</t>
  </si>
  <si>
    <t>Взносы на капитальный ремонт общего домового имущества многоквартирных домов в части доли имущества, находящегося в муниципальной собственности</t>
  </si>
  <si>
    <t>Подпрограмма  "Создание условий для воспитания гармоничного развития личности"</t>
  </si>
  <si>
    <t>Мероприятие  "Поддержка деятельности городских трудовых объединений молодежи по организации временной занятости обучающихся в свободное от учебы время"</t>
  </si>
  <si>
    <t>Организация временной занятости несовершеннолетних в свободное от учебы время</t>
  </si>
  <si>
    <t>Обеспечение деятельности исполнительно-распорядительного органа местного самоуправления</t>
  </si>
  <si>
    <t>Обеспечение деятельности исполнительно-распорядительных органов местного самоуправления за исключением переданных государственных полномочий</t>
  </si>
  <si>
    <t>410</t>
  </si>
  <si>
    <t>Бюджетные инвестиции</t>
  </si>
  <si>
    <t>Подпрограмма "Дополнительное образование "</t>
  </si>
  <si>
    <t>Мероприятие "Оказание муниципальных услуг, выполнение работ муниципальными организациями, реализующими программы дополнительного образования"</t>
  </si>
  <si>
    <t>Оказание муниципальными учреждениями муниципальных услуг, выполнение работ</t>
  </si>
  <si>
    <t>Подпрограмма "Дорожное хозяйство "</t>
  </si>
  <si>
    <t>Содержание автомобильных дорог общего пользования местного значения и искусственных сооружений на них</t>
  </si>
  <si>
    <t>Подпрограмма "Обеспечение безопасности дорожного движения"</t>
  </si>
  <si>
    <t>Разметка объектов дорожного хозяйства</t>
  </si>
  <si>
    <t>Мероприятие  "Содержание объектов благоустройства"</t>
  </si>
  <si>
    <t>Уличное освещение в границах города</t>
  </si>
  <si>
    <t>Озеленение территорий</t>
  </si>
  <si>
    <t>Содержание мест захоронения</t>
  </si>
  <si>
    <t>Подпрограмма  "Формирование благоприятной социальной среды и развитие международных, межмуниципальных связей"</t>
  </si>
  <si>
    <t>Мероприятие  "Развитие международных и межмуниципальных связей"</t>
  </si>
  <si>
    <t>Мероприятия по вовлечению молодежи в добровольческую деятельность</t>
  </si>
  <si>
    <t>Проведение конкурсов, фестивалей, выставок для обучающейся молодежи</t>
  </si>
  <si>
    <t>Именные стипендии Главы города</t>
  </si>
  <si>
    <t>Мероприятие  "Проведение общегородских мероприятий в области молодежной политики"</t>
  </si>
  <si>
    <t>Проведение мероприятий по профилактике безнадзорности и правонарушений несовершеннолетних</t>
  </si>
  <si>
    <t xml:space="preserve">Подпрограмма "Создание условий для организации досуга и обеспечения жителей города услугами организаций культуры" </t>
  </si>
  <si>
    <t>Проведение общегородских мероприятий</t>
  </si>
  <si>
    <t>310</t>
  </si>
  <si>
    <t>Публичные нормативные социальные выплаты гражданам</t>
  </si>
  <si>
    <t>Субсидии социально ориентированным некоммерческим организациям в реализации ими целевых социальных проектов</t>
  </si>
  <si>
    <t>Субсидии некоммерческим организациям (за исключением государственных (муниципальных) учреждений)</t>
  </si>
  <si>
    <t>Мероприятие "Поощрение жителей города, добившихся значительных успехов в различных сферах деятельности"</t>
  </si>
  <si>
    <t>Поддержка средств массовой информации  города учредителем (соучредителем) которого является администрация города Торжка на условиях софинансирования</t>
  </si>
  <si>
    <t>Обеспечение деятельности органов местного самоуправления и учреждений, обеспечивающих их деятельность</t>
  </si>
  <si>
    <t>Глава муниципального образования</t>
  </si>
  <si>
    <t>Финансовое обеспечение реализации государственных полномочий по созданию, исполнению полномочий и обеспечению деятельности комиссий по делам несовершеннолетних</t>
  </si>
  <si>
    <t>Проведение конкурсов "Лучший по профессии" и "Новотор года"</t>
  </si>
  <si>
    <t>Премии и гранты</t>
  </si>
  <si>
    <t>Организационное обеспечение проведения мероприятий с участием Главы города"</t>
  </si>
  <si>
    <t>Подпрограмма "Обеспечение безопасности территории города"</t>
  </si>
  <si>
    <t>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</si>
  <si>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0105</t>
  </si>
  <si>
    <t>Судебная система</t>
  </si>
  <si>
    <t>Мероприятия, не включенные в муниципальные программы муниципального образования город Торжок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</si>
  <si>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</si>
  <si>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Обеспечение деятельности учреждений, обеспечивающих деятельность органов местного самоуправления</t>
  </si>
  <si>
    <t>Расходы на выплаты персоналу казенных учреждений</t>
  </si>
  <si>
    <t>Осуществление государственных полномочий на государственную регистрацию актов гражданского состояния</t>
  </si>
  <si>
    <t>870</t>
  </si>
  <si>
    <t>Резервные средства</t>
  </si>
  <si>
    <t>Обеспечение деятельности  представительного органа местного самоуправления</t>
  </si>
  <si>
    <t>Обеспечение деятельности центрального аппарата Торжокской городской Думы</t>
  </si>
  <si>
    <t>Подпрограмма "Общее образование "</t>
  </si>
  <si>
    <t>Мероприятие "Оказание муниципальных услуг, выполнение работ муниципальными образовательными организациями, реализующими основные общеобразовательные программы"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</si>
  <si>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</si>
  <si>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Мероприятие "Организация питания учащихся начальных классов общеобразовательных учреждений"</t>
  </si>
  <si>
    <t>Мероприятие  "Организация отдыха детей в каникулярное время "</t>
  </si>
  <si>
    <t xml:space="preserve">Софинансирование расходных обязательств по организации отдыха детей в каникулярное время </t>
  </si>
  <si>
    <t>Мероприятие  "Реализация механизмов развития  кадрового потенциала  образовательных организаций"</t>
  </si>
  <si>
    <t>Укрепление и развитие кадрового потенциала в системе образования, стимулирование высокого качества работы</t>
  </si>
  <si>
    <t>Мероприятие "Обеспечение мер социальной защиты в образовательных организациях, реализующих основные общеобразовательные программы"</t>
  </si>
  <si>
    <t>Мероприятие "Оказание поддержки гражданам и их объединениям, участвующим в охране общественного порядка, создание условий для деятельности народных дружин"</t>
  </si>
  <si>
    <t xml:space="preserve">Поощрение народных дружин, участвующих в охране общественного порядка </t>
  </si>
  <si>
    <t>Мероприятие "Оказание муниципальных услуг, выполнение работ муниципальными учреждениями в сфере предупреждения и ликвидации последствий чрезвычайных ситуаций"</t>
  </si>
  <si>
    <t>Мероприятие  "Содержание объектов дорожного хозяйства"</t>
  </si>
  <si>
    <t>Мероприятие  "Проектирование, капитальный ремонт и ремонт автомобильных дорог общего пользования местного значения и искусственных сооружений на них"</t>
  </si>
  <si>
    <t>Мероприятие "Содержание и ремонт технических средств организации дорожного движения"</t>
  </si>
  <si>
    <t>Подпрограмма "Организация благоустройства территории города"</t>
  </si>
  <si>
    <t>Подпрограмма "Организация библиотечного обслуживания населения"</t>
  </si>
  <si>
    <t xml:space="preserve">Мероприятие "Оказание муниципальных услуг, выполнение работ муниципальными библиотеками" </t>
  </si>
  <si>
    <t>Мероприятие  "Приобретение основных средств, не относящихся к объектам недвижимости, муниципальными библиотеками"</t>
  </si>
  <si>
    <t>Мероприятие  "Оказание муниципальных услуг, выполнение работ муниципальными учреждениями культурно-досугового типа"</t>
  </si>
  <si>
    <t>Мероприятие  "Проведение общегородских мероприятий в области культуры"</t>
  </si>
  <si>
    <t>Мероприятие "Поддержка отдельных категорий граждан"</t>
  </si>
  <si>
    <t>Мероприятие "Поддержка социально ориентированных некоммерческих организаций"</t>
  </si>
  <si>
    <t>Социальная поддержка лиц, удостоенных звания "Почетный гражданин города Торжка"</t>
  </si>
  <si>
    <t>Мероприятие "Поддержка средств массовой информации  города"</t>
  </si>
  <si>
    <t>Подпрограмма "Массовая физкультурно-спортивная работа"</t>
  </si>
  <si>
    <t>Мероприятие "Оказание муниципальных услуг, выполнение работ муниципальными учреждениями  спортивной направленности"</t>
  </si>
  <si>
    <t>Мероприятие "Возмещение недополученных доходов в связи с выполнением работ, оказанием услуг для льготной категории потребителей муниципальными учреждениями спортивной направленности"</t>
  </si>
  <si>
    <t xml:space="preserve">Возмещение недополученных доходов  </t>
  </si>
  <si>
    <t>Мероприятие "Организация и проведение спортивно-массовых мероприятий и соревнований"</t>
  </si>
  <si>
    <t>Участие спортсменов города в спортивно массовых мероприятиях всероссийского и регионального уровней</t>
  </si>
  <si>
    <t>0705</t>
  </si>
  <si>
    <t>Подпрограмма "Создание условий для эффективного функционирования исполнительных органов местного самоуправления"</t>
  </si>
  <si>
    <t xml:space="preserve">Информационно-справочное обеспечение  </t>
  </si>
  <si>
    <t>Мероприятие "Развитие кадрового потенциала исполнительных органов местного самоуправления"</t>
  </si>
  <si>
    <t>Мероприятие "Мониторинг социально-экономического развития муниципального образования"</t>
  </si>
  <si>
    <t>Повышение квалификации кадров</t>
  </si>
  <si>
    <t xml:space="preserve">Участие в работе общественных объединений и ассоциаций муниципальных образований </t>
  </si>
  <si>
    <t>Подпрограмма "Развитие информационно-коммуникационной инфраструктуры органов местного самоуправления и муниципальных учреждений"</t>
  </si>
  <si>
    <t>Мероприятие "Обеспечение централизованного размещения городских информационных систем и ресурсов на базе муниципального казенного учреждения"</t>
  </si>
  <si>
    <t xml:space="preserve">Обеспечение программное прикладное для решения конкретных отраслевых задач, управления процессами организациии и услуги по его сопровождению </t>
  </si>
  <si>
    <t>Мероприятие "Обеспечение информационной безопасности  деятельности  органов местного самоуправления и муниципальных учреждений"</t>
  </si>
  <si>
    <t>Программные средства обеспечения информационной безопасности</t>
  </si>
  <si>
    <t>Мероприятие  "Реализация механизмов развития  потенциала обучающихся"</t>
  </si>
  <si>
    <t>Проведение олимпиад, конкурсов, фестивалей, выставок для обучающихся муниципальных образовательных учреждений</t>
  </si>
  <si>
    <t>Информационное, компьютерное и телекоммуникационное оборудование, системное программное обеспечение и офисные приложения</t>
  </si>
  <si>
    <t>Подпрограмма "Благоустройство дворовых и общественных территорий в целях реализации приоритетного проекта "Формирование комфортной городской среды"</t>
  </si>
  <si>
    <t>Мероприятие  "Организация деятельности по сбору (в том числе раздельному сбору), транспортированию, обработке, утилизации, обезвреживанию, захоронению твердых коммунальных отходов"</t>
  </si>
  <si>
    <t>0108</t>
  </si>
  <si>
    <t xml:space="preserve"> Международные отношения и международное сотрудничество</t>
  </si>
  <si>
    <t>Международные отношения и международное сотрудничество</t>
  </si>
  <si>
    <t>Организационное обеспечение проведения мероприятий с участием Главы города</t>
  </si>
  <si>
    <t>Компенсация части родительской платы за присмотр и уход за ребенком в муниципальных образовательных организациях и иных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</si>
  <si>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Подпрограмма "Общее образование"</t>
  </si>
  <si>
    <t>Обеспечение предоставления жилых помещений детям-сиротам, детям, оставшимся без попечения родителей, лицам из их числа по договорам найма специализированных жилых помещений  за счет средств областного бюджета</t>
  </si>
  <si>
    <r>
      <t xml:space="preserve">Реализация программы формирования современной городской среды </t>
    </r>
    <r>
      <rPr>
        <i/>
        <sz val="12"/>
        <rFont val="Times New Roman"/>
        <family val="1"/>
      </rPr>
      <t xml:space="preserve"> </t>
    </r>
  </si>
  <si>
    <t>Реализация мероприятий по обеспечению жильем молодых семей</t>
  </si>
  <si>
    <t>Иные закупки товаров, работ и услуг для обеспечения
государственных (муниципальных) нужд</t>
  </si>
  <si>
    <t xml:space="preserve"> Расходы на выплаты персоналу государственных
(муниципальных) органов</t>
  </si>
  <si>
    <t>Профессиональная подготовка, переподготовка и повышение квалификации</t>
  </si>
  <si>
    <t>Предоставление платежей, взносов, безвозмездных
перечислений субъектам международного права</t>
  </si>
  <si>
    <t>Поощрение лиц молодежного возраста, добившихся высоких результатов в учебе и общественной жизни</t>
  </si>
  <si>
    <t>Организация участия детей и подростков в социально значимых региональных проектах на условиях софинансирования</t>
  </si>
  <si>
    <t>Мероприятие "Реализация федерального проекта "Формирование комфортной городской среды" в рамках национального проекта "Жилье и городская среда"</t>
  </si>
  <si>
    <t xml:space="preserve">Обеспечение предоставления жилых помещений детям-сиротам, детям, оставшимся без попечения родителей, лицам из их числа по договорам найма специализированных жилых помещений  </t>
  </si>
  <si>
    <t>Реализация проектов по благоустройству</t>
  </si>
  <si>
    <t>Проектирование, капитальный ремонт и ремонт объектов</t>
  </si>
  <si>
    <t>Проведение мероприятий в целях обеспечения безопасности дорожного движения на автомобильных дорогах общего пользования местного значения на условиях софинансирования</t>
  </si>
  <si>
    <t>Мероприятие  "Проектирование, капитальный ремонт и ремонт дворовых территорий многоквартирных домов, проездов к дворовым территориям многоквартирных домов"</t>
  </si>
  <si>
    <t>Подпрограмма " Обеспечение безопасности муниципальных учреждений"</t>
  </si>
  <si>
    <t>0502</t>
  </si>
  <si>
    <t>Коммунальное хозяйство</t>
  </si>
  <si>
    <t>Расходы на повышение заработной платы педагогическим работникам муниципальных организаций дополнительного образования за счет субсидии из областного бюджета</t>
  </si>
  <si>
    <t>Расходы на повышение заработной платы работникам муниципальных учреждений культуры Тверской области за счет субсидии из областного бюджета</t>
  </si>
  <si>
    <t xml:space="preserve">Капитальный ремонт и ремонт улично-дорожной сети города Торжка за счет субсидии из областного бюджета </t>
  </si>
  <si>
    <t xml:space="preserve">Ремонт дворовых территорий многоквартирных домов, проездов к дворовым территориям многоквартирных домов за счет субсидии из областного бюджета </t>
  </si>
  <si>
    <t xml:space="preserve">Проведение мероприятий в целях обеспечения безопасности дорожного движения на автомобильных дорогах общего пользования местного значения за счет субсидии из областного бюджета </t>
  </si>
  <si>
    <t xml:space="preserve">Организация участия детей и подростков в социально значимых региональных проектах за счет субсидии из областного бюджета </t>
  </si>
  <si>
    <t>Организация отдыха детей в каникулярное время за счет субсидии из областного бюджета</t>
  </si>
  <si>
    <t>Поддержка средств массовой информации  города учредителем (соучредителем) которого является администрация города Торжка за счет субсидии из областного бюджета</t>
  </si>
  <si>
    <t>Информирование населения города Торжка о деятельности органов местного самоуправления через электронные и печатные средства массовой информации</t>
  </si>
  <si>
    <t>Расходы на повышение заработной платы педагогическим работникам муниципальных организаций дополнительного образования на условиях софинансирования</t>
  </si>
  <si>
    <t>Расходы на повышение заработной платы работникам муниципальных учреждений культуры  Тверской области на условиях софинансирования</t>
  </si>
  <si>
    <t>Подпрограмма "Обеспечение безопасности муниципальных учреждений"</t>
  </si>
  <si>
    <t>Комплексное развитие территории и инфраструктуры малых исторических поселений на условиях софинансирования</t>
  </si>
  <si>
    <t>Комплексное развитие территории и инфраструктуры малых исторических поселений за счет субсидии из областного бюджета</t>
  </si>
  <si>
    <t>Мероприятие "Проведение капитального ремонта и ремонта объектов недвижимого имущества и (или) особо ценного движимого имущества муниципальными образовательными организациями, реализующими основные общеобразовательные программы"</t>
  </si>
  <si>
    <t xml:space="preserve">Капитальный ремонт и ремонт улично-дорожной сети города Торжка на условиях софинансирования </t>
  </si>
  <si>
    <t>Ремонт дворовых территорий многоквартирных домов, проездов к дворовым территориям многоквартирных домов на условиях софинансирования</t>
  </si>
  <si>
    <t>Спорт высших достижений</t>
  </si>
  <si>
    <t>Подпрограмма "Подготовка спортивного резерва, развитие спорта высших достижений"</t>
  </si>
  <si>
    <t>Мероприятие "Оказание муниципальных услуг, выполнение работ муниципальными учреждениями в сфере спорта высших достижений"</t>
  </si>
  <si>
    <t>Укрепление материально-технической базы муниципальных дошкольных образовательных организаций на условиях софинансирования</t>
  </si>
  <si>
    <t xml:space="preserve">Приложение 1  </t>
  </si>
  <si>
    <t>Источники  финансирования  дефицита  бюджета</t>
  </si>
  <si>
    <t>Код БК РФ</t>
  </si>
  <si>
    <t>000 01 05 00 00 00 0000 000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</si>
  <si>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</si>
  <si>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</si>
  <si>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</si>
  <si>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 средств  бюджетов</t>
  </si>
  <si>
    <t>000 01 05 02 01 04 0000 510</t>
  </si>
  <si>
    <t>Увеличение прочих остатков  денежных средств  бюджетов городских округов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</si>
  <si>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</si>
  <si>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</si>
  <si>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</si>
  <si>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 средств  бюджетов</t>
  </si>
  <si>
    <t>000 01 05 02 01 04 0000 610</t>
  </si>
  <si>
    <t>Уменьшение прочих остатков  денежных средств  бюджетов городских округов</t>
  </si>
  <si>
    <t>администрация муниципального образования городской округ город Торжок Тверской области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</si>
  <si>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</si>
  <si>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Мероприятие "Обеспечение выплат ежемесячного денежного вознаграждения за классное руководство педагогическим работникам муниципальных общеобразовательных организаций"</t>
  </si>
  <si>
    <t>Ежемесячное денежное вознаграждение за классное руководство педагогическим работникам муниципальных общеобразовательных организаций</t>
  </si>
  <si>
    <t>Управление финансов администрации города Торжка</t>
  </si>
  <si>
    <t xml:space="preserve">Управление образования администрации города Торжка </t>
  </si>
  <si>
    <t>2023 год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</si>
  <si>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</si>
  <si>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</si>
  <si>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Комитет по управлению имуществом муниципального образования городской округ город Торжок Тверской области</t>
  </si>
  <si>
    <t>Модернизация объектов теплоэнергетических комплексов на условиях софинансирования</t>
  </si>
  <si>
    <t>Обеспечение охраны объектов (территорий)</t>
  </si>
  <si>
    <t>Резервный фонд администрации города Торжка</t>
  </si>
  <si>
    <t>Мероприятие "Организация питания учащихся общеобразовательных учреждений с ограниченными возможностями здоровья"</t>
  </si>
  <si>
    <t>Изменение остатков средств на счетах  по учету средств бюджетов</t>
  </si>
  <si>
    <t>000 01 05 02 01 00 0000 510</t>
  </si>
  <si>
    <t>Увеличение прочих остатков денежных средств бюджетов</t>
  </si>
  <si>
    <t>000 01 05 02 01 00 0000 610</t>
  </si>
  <si>
    <t>Уменьшение прочих остатков денежных средств бюджетов</t>
  </si>
  <si>
    <t>Итого источники внутреннего финансирования дефицита бюджета</t>
  </si>
  <si>
    <t>Организация обеспечения питанием учащихся муниципальных общеобразовательных учреждений с  ограниченными возможностями здоровья</t>
  </si>
  <si>
    <t xml:space="preserve">к решению Торжокской городской Думы </t>
  </si>
  <si>
    <t>Проектирование, строительство и реконструкция объектов</t>
  </si>
  <si>
    <t>Мероприятие "Благоустройство земельных участков с целью обеспечения безопасности зданий, сооружений, территорий муниципальных учреждений"</t>
  </si>
  <si>
    <t>Обеспечение уровня финансирования физкультурно-спортивных организаций и учреждений дополнительного образования, осуществляющих спортивную подготовку, в соответствии с требованиями федеральных стандартов спортивной подготовки на условиях софинансирования</t>
  </si>
  <si>
    <t>24102S1050</t>
  </si>
  <si>
    <t>24103S1020</t>
  </si>
  <si>
    <t>242R300000</t>
  </si>
  <si>
    <t>242R311090</t>
  </si>
  <si>
    <t>242R3S1090</t>
  </si>
  <si>
    <t>24301S0110</t>
  </si>
  <si>
    <t>231F200000</t>
  </si>
  <si>
    <t>231F220100</t>
  </si>
  <si>
    <t>231F255550</t>
  </si>
  <si>
    <t>21201S0690</t>
  </si>
  <si>
    <t xml:space="preserve">2240600000  </t>
  </si>
  <si>
    <t xml:space="preserve">2240620320  </t>
  </si>
  <si>
    <t xml:space="preserve">2240620420  </t>
  </si>
  <si>
    <t xml:space="preserve">2240620430  </t>
  </si>
  <si>
    <t xml:space="preserve">2240620440  </t>
  </si>
  <si>
    <t>22101S0680</t>
  </si>
  <si>
    <t xml:space="preserve">22201S0680   </t>
  </si>
  <si>
    <t xml:space="preserve">22404L4970  </t>
  </si>
  <si>
    <t xml:space="preserve">22403S0320  </t>
  </si>
  <si>
    <t>2110110740</t>
  </si>
  <si>
    <t>2110120010</t>
  </si>
  <si>
    <t xml:space="preserve">25202S1040  </t>
  </si>
  <si>
    <t xml:space="preserve">21103L3040  </t>
  </si>
  <si>
    <t xml:space="preserve">21301S1080  </t>
  </si>
  <si>
    <t xml:space="preserve">21104S0240  </t>
  </si>
  <si>
    <t>Муниципальная программа муниципального образования город Торжок "Развитие социальной  инфраструктуры города Торжка" на 2022  - 2027 годы</t>
  </si>
  <si>
    <t>Муниципальная программа муниципального образования город Торжок "Безопасный город" на 2022  - 2027 годы</t>
  </si>
  <si>
    <t>Муниципальная программа муниципального образования город Торжок "Развитие образования  города Торжка" на 2022  - 2027 годы</t>
  </si>
  <si>
    <t>Муниципальная программа муниципального образования город Торжок "Развитие транспортной и коммунальной инфраструктуры" на 2022  - 2027 годы</t>
  </si>
  <si>
    <t>Муниципальная программа муниципального образования город Торжок "Формирование современной  городской среды" на 2022  - 2027 годы</t>
  </si>
  <si>
    <t>2024 год</t>
  </si>
  <si>
    <t>Муниципальная программа муниципального образования город Торжок "Содействие экономическому развитию города Торжка" на 2022  - 2027 годы</t>
  </si>
  <si>
    <t>Подпрограмма "Формирование благоприятных условий для развития города"</t>
  </si>
  <si>
    <t>Мероприятие "Развитие туристской индустрии в муниципальном образовании город Торжок"</t>
  </si>
  <si>
    <t>26401S1210</t>
  </si>
  <si>
    <t>Уборка территории города, ликвидация несанкционированных свалок</t>
  </si>
  <si>
    <t>Содержание мест (площадок) накопления ТКО</t>
  </si>
  <si>
    <t>23201S9020</t>
  </si>
  <si>
    <t>Реализация проекта "Обустройство детской игровой площадки у дома № 20 по Ленинградскому шоссе" в рамках программы поддержки местных инициатив в Тверской области на условиях софинансирования</t>
  </si>
  <si>
    <t>212А155191</t>
  </si>
  <si>
    <t>212А100000</t>
  </si>
  <si>
    <t>Мероприятие "Реализация федерального проекта "Культурная среда" в рамках национального проекта "Культура"</t>
  </si>
  <si>
    <t>Государственная поддержка отрасли культуры (в части мероприятий по модернизации (капитальный ремонт, реконструкция)  муниципальных детских школ искусств по видам искусств)</t>
  </si>
  <si>
    <t>Мероприятие  "Приобретение основных средств, не относящихся к объектам недвижимости муниципальными учреждениями культурно-досугового типа"</t>
  </si>
  <si>
    <t>22203L4670</t>
  </si>
  <si>
    <t>26102R0820</t>
  </si>
  <si>
    <t>Благоустройство земельных участков</t>
  </si>
  <si>
    <t>Укрепление материально-технической базы муниципальных общеобразовательных учреждений на условиях софинансирования</t>
  </si>
  <si>
    <t>Мероприятие  "Проведение капитального ремонта и ремонта объектов недвижимого имущества и (или) особо ценного движимого имущества муниципальными учреждениями культурно-досугового типа"</t>
  </si>
  <si>
    <t>Муниципальная программа муниципального образования город Торжок "Развитие социальной  инфраструктуры города Торжка" 
на 2022  - 2027 годы</t>
  </si>
  <si>
    <t>Муниципальная программа муниципального образования город Торжок "Формирование современной  городской среды" 
на 2022  - 2027 годы</t>
  </si>
  <si>
    <t xml:space="preserve">21105S0440  </t>
  </si>
  <si>
    <t>Подпрограмма "Санитарно-эпидемиологическое благополучие населения"</t>
  </si>
  <si>
    <t>Мероприятие "Обеспечение пожарной безопасности зданий, сооружений, территорий муниципальных учреждений"</t>
  </si>
  <si>
    <t xml:space="preserve">Обеспечение пожарной безопасности </t>
  </si>
  <si>
    <t>Подпрограмма "Развитие коммунально-инженерной инфраструктуры"</t>
  </si>
  <si>
    <t>Мероприятие  "Проектирование, строительство и реконструкция объектов теплоснабжения"</t>
  </si>
  <si>
    <t>Мероприятие "Реализация федерального проекта "Безопасность дорожного движения" в рамках национального проекта "Безопасные  качественные дороги"</t>
  </si>
  <si>
    <t>330</t>
  </si>
  <si>
    <t>Публичные нормативные выплаты гражданам несоциального характера</t>
  </si>
  <si>
    <t>Обеспечение развития и укрепления материально-технической базы муниципальных домов культуры в населенных пунктах с числом жителей до 50 тысяч человек</t>
  </si>
  <si>
    <t>Мероприятие  "Реализация проектов в рамках программы поддержки местных инициатив в Тверской области"</t>
  </si>
  <si>
    <t xml:space="preserve">Адресная инвестиционная программа </t>
  </si>
  <si>
    <t>№ п/п</t>
  </si>
  <si>
    <t xml:space="preserve">Наименование </t>
  </si>
  <si>
    <t xml:space="preserve">Бюджетополучатель    </t>
  </si>
  <si>
    <t>Лимит местного бюджета (тыс. руб.)</t>
  </si>
  <si>
    <t xml:space="preserve">Раздел и подраздел бюджетной классификации расходов </t>
  </si>
  <si>
    <t xml:space="preserve">средства местного бюджета </t>
  </si>
  <si>
    <t xml:space="preserve">средства областного бюджета Тверской области </t>
  </si>
  <si>
    <t>средства федерального бюджета</t>
  </si>
  <si>
    <t>всего</t>
  </si>
  <si>
    <t>х</t>
  </si>
  <si>
    <t>1.1.</t>
  </si>
  <si>
    <t>1.1.1.</t>
  </si>
  <si>
    <t>1.1.3.</t>
  </si>
  <si>
    <t>Строительство блочно-модульной котельной на ул. Энергетиков (тех.присоединение и СМР)</t>
  </si>
  <si>
    <t>Комплексное развитие территории и инфраструктуры малых исторических поселений</t>
  </si>
  <si>
    <t xml:space="preserve">2. </t>
  </si>
  <si>
    <t>2.1.</t>
  </si>
  <si>
    <t>2.1.1.</t>
  </si>
  <si>
    <t>Приобретение в муниципальную собственность жилых помещений</t>
  </si>
  <si>
    <t xml:space="preserve">22502S0480  </t>
  </si>
  <si>
    <t>муниципального образования город Торжок на 2023 год и на плановый период 2024 и 2025 годов</t>
  </si>
  <si>
    <t>2025 год</t>
  </si>
  <si>
    <t>Распределение бюджетных ассигнований  бюджета   
муниципального образования город Торжок  по разделам и подразделам классификации  
расходов бюджетов на 2023 год и на плановый период 2024 и 2025 годов</t>
  </si>
  <si>
    <t>Ведомственная структура расходов бюджета муниципального образования  город Торжок  
на 2023 год и на плановый период 2024 и 2025 годов</t>
  </si>
  <si>
    <t>Распределение бюджетных ассигнований бюджета муниципального образования город Торжок 
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2023 год и на плановый период 2024 и 2025 годов</t>
  </si>
  <si>
    <r>
      <t xml:space="preserve">Распределение бюджетных ассигнований </t>
    </r>
    <r>
      <rPr>
        <b/>
        <sz val="12"/>
        <color rgb="FFFF0000"/>
        <rFont val="Times New Roman"/>
        <family val="1"/>
      </rPr>
      <t xml:space="preserve"> </t>
    </r>
    <r>
      <rPr>
        <b/>
        <sz val="12"/>
        <color rgb="FF000000"/>
        <rFont val="Times New Roman"/>
        <family val="1"/>
      </rPr>
      <t>по целевым статьям (муниципальным программам и непрограммным направлениям деятельности),  группам и подгруппам видов расходов классификации расходов бюджетов  на 2023 год и на плановый период 
2024 и 2025 годов</t>
    </r>
  </si>
  <si>
    <t>Наименование публичного нормативного обязательства</t>
  </si>
  <si>
    <t>Реквизиты нормативного правового акта</t>
  </si>
  <si>
    <t>Код расходов по БК</t>
  </si>
  <si>
    <t>Объем 
бюджетных ассигнований 
(тыс. руб.)</t>
  </si>
  <si>
    <t>вид</t>
  </si>
  <si>
    <t>дата</t>
  </si>
  <si>
    <t>номер</t>
  </si>
  <si>
    <t>наименование</t>
  </si>
  <si>
    <t>ЦСР</t>
  </si>
  <si>
    <t>на 2023
год</t>
  </si>
  <si>
    <t>на 2024
год</t>
  </si>
  <si>
    <t>Решение</t>
  </si>
  <si>
    <t>Об утверждении Положения об именных стипендиях Главы города Торжка</t>
  </si>
  <si>
    <t>О Положении о порядке назначения и выплаты пенсии за выслугу лет к страховой пенсии по старости (инвалидности) лицам, замещавшим должности муниципальной службы муниципального образования город Торжок</t>
  </si>
  <si>
    <t>Об утверждении Положения о звании "Почетный гражданин города Торжка"</t>
  </si>
  <si>
    <t>Итого:</t>
  </si>
  <si>
    <t>Общий объем бюджетных ассигнований, направляемых  на исполнение публичных нормативных обязательств муниципального образования город Торжок
 на 2023 год и на плановый период 2024 и 2025 годов</t>
  </si>
  <si>
    <t>на 2025
год</t>
  </si>
  <si>
    <t>Мероприятие "Обеспечение охраны объектов (территорий) муниципальных учреждений"</t>
  </si>
  <si>
    <t>Мероприятие "Осуществление мероприятий по улучшению условий и охране труда"</t>
  </si>
  <si>
    <t>Обеспечение  улучшения условий и охраны труда</t>
  </si>
  <si>
    <t>Мероприятие  "Обустройство мест отдыха детей на территории города"</t>
  </si>
  <si>
    <t>Приобретение и установка детских игровых комплексов</t>
  </si>
  <si>
    <t>Обустройство новых мест захоронений</t>
  </si>
  <si>
    <t>Обустройство и восстановление воинских захоронений в рамках реализации федеральной целевой программы "Увековечение памяти погибших при защите Отечества на 2019 - 2024 годы"</t>
  </si>
  <si>
    <t>23202L2990</t>
  </si>
  <si>
    <t>Восстановление воинских захоронений на условиях софинансирования</t>
  </si>
  <si>
    <t>23202S0280</t>
  </si>
  <si>
    <t>212А155195</t>
  </si>
  <si>
    <t>Государственная поддержка отрасли культуры (в части приобретения музыкальных инструментов, оборудования и материалов для детских школ искусств по видам искусств)</t>
  </si>
  <si>
    <t xml:space="preserve">Комплектование книжных фондов муниципальных библиотек </t>
  </si>
  <si>
    <t>Проведение капитального ремонта учреждений культурно-досугового типа, расположенных в административных центрах городских округов, муниципальных округов, муниципальных районах, поселках городского типа Тверской области</t>
  </si>
  <si>
    <t>22204S0370</t>
  </si>
  <si>
    <t>Мероприятие  "Приобретение основных средств, не относящихся к объектам недвижимости, муниципальными учреждениями  в сфере спорта высших достижений"</t>
  </si>
  <si>
    <t>Мероприятие "Реализация регионального проекта "Спорт - норма жизни", национального проекта "Демография"</t>
  </si>
  <si>
    <t>223Р500000</t>
  </si>
  <si>
    <t>223Р5S0400</t>
  </si>
  <si>
    <t>Приобретение и установка плоскостных спортивных сооружений и оборудования на плоскостные спортивные сооружения на условиях софинансирования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</si>
  <si>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</si>
  <si>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</si>
  <si>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</si>
  <si>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</si>
  <si>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Обслуживание муниципального долга</t>
  </si>
  <si>
    <t>700</t>
  </si>
  <si>
    <t>Обслуживание государственного (муниципального ) долга</t>
  </si>
  <si>
    <t>730</t>
  </si>
  <si>
    <t>26102S0290</t>
  </si>
  <si>
    <t>Обеспечение жилыми помещениями малоимущих многодетных семей, нуждающихся в жилых помещениях на условиях софинансирования</t>
  </si>
  <si>
    <t>Строительство блочно-модульной котельной  для микрорайона «Пожтехника» ( тех.присоединение, ПИР и СМР ЛЭП, СМР котельной )</t>
  </si>
  <si>
    <t>1.1.2.</t>
  </si>
  <si>
    <t>2.1.1.1.</t>
  </si>
  <si>
    <t xml:space="preserve">детям-сиротам, детям, оставшимся без попечения родителей, лицам из их числа по договорам найма специализированных жилых помещений  </t>
  </si>
  <si>
    <t>2.1.1.2.</t>
  </si>
  <si>
    <t>малоимущим многодетным семьям, нуждающимся в жилых помещениях</t>
  </si>
  <si>
    <t>Приложение 2</t>
  </si>
  <si>
    <t>к   решению Торжокской городской Думы</t>
  </si>
  <si>
    <t>Прогнозируемые доходы бюджета муниципального образования город Торжок по группам, подгруппам, 
статьям, подстатьям и элементам доходов классификации доходов 
бюджетов  Российской Федерации на 2023 год и на плановый период 2024 и 2025 годов</t>
  </si>
  <si>
    <t>Код классификации Российской Федерации</t>
  </si>
  <si>
    <t>Наименование дохода</t>
  </si>
  <si>
    <t xml:space="preserve">Сумма, тыс. руб.      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</si>
  <si>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</si>
  <si>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</si>
  <si>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</si>
  <si>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</si>
  <si>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</si>
  <si>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</si>
  <si>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</si>
  <si>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</si>
  <si>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</si>
  <si>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</si>
  <si>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</si>
  <si>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</si>
  <si>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000 1 01 02080 01 0000 110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</si>
  <si>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</si>
  <si>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</si>
  <si>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</si>
  <si>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</si>
  <si>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</si>
  <si>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</si>
  <si>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</si>
  <si>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</si>
  <si>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</si>
  <si>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</si>
  <si>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</si>
  <si>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</si>
  <si>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</si>
  <si>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</si>
  <si>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</si>
  <si>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</si>
  <si>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</si>
  <si>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</si>
  <si>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</si>
  <si>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</si>
  <si>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</si>
  <si>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000 1 05 00000 00 0000 000</t>
  </si>
  <si>
    <t>НАЛОГИ НА СОВОКУПНЫЙ ДОХОД</t>
  </si>
  <si>
    <t>000 1 05 01000 00 0000 110</t>
  </si>
  <si>
    <t>Налог, взимаемый в связи с применением упрощенной системы налогообложения</t>
  </si>
  <si>
    <t>000 1 05 01010 01 0000 110</t>
  </si>
  <si>
    <t>Налог, взимаемый с налогоплательщиков, выбравших в качестве объекта налогообложения доходы</t>
  </si>
  <si>
    <t>000 1 05 01011 01 0000 110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</si>
  <si>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</si>
  <si>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</si>
  <si>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</si>
  <si>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</si>
  <si>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000 1 05 04000 02 0000 110</t>
  </si>
  <si>
    <t>Налог, взимаемый в связи с применением патентной системы налогообложения</t>
  </si>
  <si>
    <t>000 1 05 04010 02 0000 110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</si>
  <si>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</si>
  <si>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</si>
  <si>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</si>
  <si>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</si>
  <si>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</si>
  <si>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</si>
  <si>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</si>
  <si>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000 1 06 06000 00 0000 110</t>
  </si>
  <si>
    <t>Земельный налог</t>
  </si>
  <si>
    <t>000 1 06 06030 00 0000 110</t>
  </si>
  <si>
    <t>Земельный налог с организаций</t>
  </si>
  <si>
    <t>000 1 06 06032 04 0000 110</t>
  </si>
  <si>
    <t>Земельный налог с организаций, обладающих земельным участком, расположенным в границах городских округов</t>
  </si>
  <si>
    <t>000 1 06 06040 00 0000 110</t>
  </si>
  <si>
    <t>Земельный налог с физических лиц</t>
  </si>
  <si>
    <t>000 1 06 06042 04 0000 110</t>
  </si>
  <si>
    <t>Земельный налог с физических лиц, обладающих земельным участком, расположенным в границах городских округов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</si>
  <si>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</si>
  <si>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</si>
  <si>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</si>
  <si>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</si>
  <si>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</si>
  <si>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</si>
  <si>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</si>
  <si>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</si>
  <si>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</si>
  <si>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</si>
  <si>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</si>
  <si>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</si>
  <si>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</si>
  <si>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</si>
  <si>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</si>
  <si>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</si>
  <si>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</si>
  <si>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</si>
  <si>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</si>
  <si>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</si>
  <si>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000 1 11 05074 04 0000 120</t>
  </si>
  <si>
    <t>Доходы от сдачи в аренду имущества, составляющего казну городских округов (за исключением земельных участков)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</si>
  <si>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</si>
  <si>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</si>
  <si>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</si>
  <si>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</si>
  <si>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</si>
  <si>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</si>
  <si>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</si>
  <si>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</si>
  <si>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</si>
  <si>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</si>
  <si>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</si>
  <si>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</si>
  <si>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000 1 11 09080 00 0000 120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</si>
  <si>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</si>
  <si>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000 1 11 09080 04 0000 120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</si>
  <si>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</si>
  <si>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</si>
  <si>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</si>
  <si>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</si>
  <si>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</si>
  <si>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</si>
  <si>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</si>
  <si>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000 1 12 01030 01 0000 120</t>
  </si>
  <si>
    <t>Плата за сбросы загрязняющих веществ в водные объекты</t>
  </si>
  <si>
    <t>000 1 12 01040 01 0000 120</t>
  </si>
  <si>
    <t>Плата за размещение отходов производства и потребления</t>
  </si>
  <si>
    <t>000 1 12 01041 01 0000 120</t>
  </si>
  <si>
    <t>Плата за размещение отходов производства</t>
  </si>
  <si>
    <t>000 1 14 00000 00 0000 000</t>
  </si>
  <si>
    <t>ДОХОДЫ ОТ ПРОДАЖИ МАТЕРИАЛЬНЫХ И НЕМАТЕРИАЛЬНЫХ АКТИВОВ</t>
  </si>
  <si>
    <t>000 1 14 06000 00 0000 430</t>
  </si>
  <si>
    <t xml:space="preserve">Доходы от продажи земельных участков, находящихся в государственной и муниципальной собственности 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</si>
  <si>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</si>
  <si>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</si>
  <si>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000 1 14  06012 04 0000 430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</si>
  <si>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</si>
  <si>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000 1 14 13000 00 0000 000</t>
  </si>
  <si>
    <t>Доходы от приватизации имущества, находящегося в государственной и муниципальной собственности</t>
  </si>
  <si>
    <t>000 1 14 13040 04 0000 410</t>
  </si>
  <si>
    <t>Доходы от приватизации имущества, находящегося в собственности городских округов, в части приватизации нефинансовых активов имущества казны</t>
  </si>
  <si>
    <t>000 1 16 00000 00 0000 000</t>
  </si>
  <si>
    <t>ШТРАФЫ, САНКЦИИ, ВОЗМЕЩЕНИЕ УЩЕРБА</t>
  </si>
  <si>
    <t>000 1 16 01000 01 0000 140</t>
  </si>
  <si>
    <t>Административные штрафы, установленные Кодексом Российской Федерации об административных правонарушениях</t>
  </si>
  <si>
    <t>000 1 16 01050 01 0000 140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</si>
  <si>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</si>
  <si>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</si>
  <si>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</si>
  <si>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</si>
  <si>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</si>
  <si>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</si>
  <si>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</si>
  <si>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</si>
  <si>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</si>
  <si>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</si>
  <si>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</si>
  <si>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000 1 16 01074 01 0000 140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</si>
  <si>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</si>
  <si>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000 1 16 01080 01 0000 140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</si>
  <si>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</si>
  <si>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000 1 16 01083 01 0000 140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</si>
  <si>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</si>
  <si>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000 1 16 01100 01 0000 140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</si>
  <si>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t>
  </si>
  <si>
    <t>000 1 16 01103 01 0000 140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</si>
  <si>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t>
  </si>
  <si>
    <t>000 1 16 01130 01 0000 140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</si>
  <si>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</si>
  <si>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000 1 16 01133 01 0000 140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</si>
  <si>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</si>
  <si>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000 1 16 01140 01 0000 140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</si>
  <si>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</si>
  <si>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000 1 16 01143 01 0000 140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</si>
  <si>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</si>
  <si>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000 1 16 01150 01 0000 140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</si>
  <si>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</si>
  <si>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000 1 16 01153 01 0000 140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</si>
  <si>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</si>
  <si>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000 1 16 01170 01 0000 140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</si>
  <si>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</si>
  <si>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000 1 16 01173 01 0000 140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</si>
  <si>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</si>
  <si>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</si>
  <si>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</si>
  <si>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</si>
  <si>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</si>
  <si>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</si>
  <si>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</si>
  <si>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</si>
  <si>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</si>
  <si>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</si>
  <si>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</si>
  <si>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</si>
  <si>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</si>
  <si>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000 1 16 10000 00 0000 140</t>
  </si>
  <si>
    <t>Платежи в целях возмещения причиненного ущерба (убытков)</t>
  </si>
  <si>
    <t>000 1 16 10120 00 0000 140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</si>
  <si>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</si>
  <si>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000 1 16 10129 01 0000 140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</si>
  <si>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</si>
  <si>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000 1 16 11000 01 0000 140</t>
  </si>
  <si>
    <t>Платежи, уплачиваемые в целях возмещения вреда</t>
  </si>
  <si>
    <t>000 1 16 11060 01 0000 140</t>
  </si>
  <si>
    <t>Платежи, уплачиваемые в целях возмещения вреда, причиняемого автомобильным дорогам</t>
  </si>
  <si>
    <t>000 1 16 11064 01 0000 140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</si>
  <si>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</si>
  <si>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</si>
  <si>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</si>
  <si>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</si>
  <si>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</si>
  <si>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000 2 02 20000 00 0000 150</t>
  </si>
  <si>
    <t>Субсидии бюджетам бюджетной системы Российской Федерации (межбюджетные субсидии)</t>
  </si>
  <si>
    <t>000 2 02 20216 00 0000 150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</si>
  <si>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</si>
  <si>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000 2 02 20216 04 0000 150</t>
  </si>
  <si>
    <t>Субсидии на капитальный ремонт и ремонт улично-дорожной сети муниципальных образований Тверской области</t>
  </si>
  <si>
    <t>Субсидии на ремонт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</si>
  <si>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на проведение мероприятий в целях обеспечения безопасности дорожного движения на автомобильных дорогах общего пользования местного значения</t>
  </si>
  <si>
    <t>000 2 02 25304 00 0000 150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</si>
  <si>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</si>
  <si>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</si>
  <si>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</si>
  <si>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000 2 02 25555 00 0000 150</t>
  </si>
  <si>
    <t>Субсидии бюджетам на реализацию программ формирования современной городской среды</t>
  </si>
  <si>
    <t>000 2 02 25555 04 0000 150</t>
  </si>
  <si>
    <t>Субсидии бюджетам городских округов на реализацию программ формирования современной городской среды</t>
  </si>
  <si>
    <t>000 2 02 29999 00 0000 150</t>
  </si>
  <si>
    <t>Прочие субсидии</t>
  </si>
  <si>
    <t xml:space="preserve">000 2 02 29999 04 0000 150
</t>
  </si>
  <si>
    <t>Субсидии бюджетам на организацию  участия детей и подростков в социально значимых региональных проектах</t>
  </si>
  <si>
    <t>Субсидии бюджетам на организацию отдыха детей в каникулярное время</t>
  </si>
  <si>
    <t>Субсидии бюджетам на  повышение заработной платы работникам муниципальных учреждений культуры Тверской области</t>
  </si>
  <si>
    <t>000 2 02 29999 04 0000 150</t>
  </si>
  <si>
    <t>Субсидии на поддержку редакций районных и городских газет</t>
  </si>
  <si>
    <t>Субсидии бюджетам на  повышение заработной платы педагогическим работникам муниципальных организаций дополнительного образования</t>
  </si>
  <si>
    <t>Субсидии на комплексное развитие территории и инфраструктуры малых исторических поселений</t>
  </si>
  <si>
    <t>Субсидии на укрепление материально-технической базы муниципальных общеобразовательных организаций</t>
  </si>
  <si>
    <t>Субсидии бюджетам на укрепление материально-технической базы муниципальных дошкольных образовательных организаций</t>
  </si>
  <si>
    <t>000 2 02 30000 00 0000 150</t>
  </si>
  <si>
    <t>Субвенции бюджетам бюджетной системы Российской Федерации</t>
  </si>
  <si>
    <t>000 2 02 30029 00 0000 150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</si>
  <si>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</si>
  <si>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000 2 02 30029 04 0000 150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</si>
  <si>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</si>
  <si>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000 2 02 35082 00 0000 150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</si>
  <si>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</si>
  <si>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000 2 02 35082 04 0000 150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</si>
  <si>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</si>
  <si>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000 2 02 35120 00 0000 150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</si>
  <si>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</si>
  <si>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</si>
  <si>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</si>
  <si>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000 2 02 35303 00 0000 150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</si>
  <si>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</si>
  <si>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000 2 02 35303 04 0000 150</t>
  </si>
  <si>
    <t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</si>
  <si>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000 2 02 35930 00 0000 150</t>
  </si>
  <si>
    <t>Субвенции бюджетам на государственную регистрацию актов гражданского состояния</t>
  </si>
  <si>
    <t>000 2 02 35930 04 0000 150</t>
  </si>
  <si>
    <t>Субвенции бюджетам городских округов на государственную регистрацию актов гражданского состояния</t>
  </si>
  <si>
    <t>000 2 02 39999 00 0000 150</t>
  </si>
  <si>
    <t>Прочие субвенции</t>
  </si>
  <si>
    <t>000 2 02 39999 04 0000 150</t>
  </si>
  <si>
    <t>Субвенции бюджетам на обеспечение государственных гарантий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</si>
  <si>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Субвенции бюджетам на обеспечение государственных гарантий прав на получение общедоступного и бесплатного дошкольного образования в муниципальных дошкольных образовательных организациях</t>
  </si>
  <si>
    <t>Субвенции на осуществление  государственных полномочий по созданию, исполнению полномочий и обеспечению деятельности комиссий по делам несовершеннолетних</t>
  </si>
  <si>
    <t>Субвенции на осуществление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</si>
  <si>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Субвенции бюджетам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 Тверской области</t>
  </si>
  <si>
    <t>000 2 02 40000 00 0000 150</t>
  </si>
  <si>
    <t>Иные межбюджетные трансферты</t>
  </si>
  <si>
    <t>000 2 02 49999 00 0000 150</t>
  </si>
  <si>
    <t>Прочие межбюджетные трансферты, передаваемые бюджетам</t>
  </si>
  <si>
    <t>000 2 02 49999 04 0000 150</t>
  </si>
  <si>
    <t>Прочие межбюджетные трансферты, передаваемые бюджетам городских округов (Прочие межбюджетные трансферты на приобретение и установку детских игровых комплексов)</t>
  </si>
  <si>
    <t>ИТОГО ДОХОДОВ</t>
  </si>
  <si>
    <t>1.</t>
  </si>
  <si>
    <t>Привлечение заёмных средств :</t>
  </si>
  <si>
    <t>тыс.руб.</t>
  </si>
  <si>
    <t>№
 п/п</t>
  </si>
  <si>
    <t>источники</t>
  </si>
  <si>
    <t>Объем привлечения, тыс. руб.</t>
  </si>
  <si>
    <t>Бюджетные кредиты, полученные из областного бюджета</t>
  </si>
  <si>
    <t>ИТОГО:</t>
  </si>
  <si>
    <t>2. Погашение долговых обязательств:</t>
  </si>
  <si>
    <t>№ 
п/п</t>
  </si>
  <si>
    <t>долговые обязательства</t>
  </si>
  <si>
    <t>Объем погашения, тыс. руб.</t>
  </si>
  <si>
    <t>Кредитные соглашения и договоры заключённые от имени муниципального образования</t>
  </si>
  <si>
    <t>в том числе:</t>
  </si>
  <si>
    <t>с Министерством финансов Тверской области</t>
  </si>
  <si>
    <t>Приложение 9</t>
  </si>
  <si>
    <r>
      <t xml:space="preserve">ПРОГРАММА
муниципальных </t>
    </r>
    <r>
      <rPr>
        <b/>
        <sz val="12"/>
        <color theme="1"/>
        <rFont val="Times New Roman"/>
        <family val="1"/>
      </rPr>
      <t>внутренних</t>
    </r>
    <r>
      <rPr>
        <b/>
        <sz val="12"/>
        <color rgb="FFFF0000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заимствований муниципального образования город Торжок                        на 2023 год и на плановый период 2024 и 2025 годов  
</t>
    </r>
  </si>
  <si>
    <t xml:space="preserve">     Внутренние заимствования муниципального образования город Торжок осуществляются на частичное покрытие дефицита бюджета муниципального образования</t>
  </si>
  <si>
    <t>000 01 03 00 00 00 0000 000</t>
  </si>
  <si>
    <t>000 01 03 01 00 00 0000 700</t>
  </si>
  <si>
    <t>000 01 03 01 00 04 0001 710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</si>
  <si>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</si>
  <si>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000 01 03 01 00 00 0000 800</t>
  </si>
  <si>
    <t>000 01 03 01 00 04 0001 810</t>
  </si>
  <si>
    <t>Бюджетные кредиты из других бюджетов бюджетной системы Российской Федерации</t>
  </si>
  <si>
    <t>000 01 03 01 00 00 0000 000</t>
  </si>
  <si>
    <t>Бюджетные кредиты из других бюджетов бюджетной системы Российской Федерации в валюте Российской Федерации</t>
  </si>
  <si>
    <t>Привлечение бюджетных кредитов из других бюджетов бюджетной системы Российской Федерации в валюте Российской Федерации</t>
  </si>
  <si>
    <t>000 01 03 01 00 04 0000 710</t>
  </si>
  <si>
    <t>Привлечение кредитов из других бюджетов бюджетной системы Российской Федерации бюджетами городских округов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</si>
  <si>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</si>
  <si>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000 01 03 01 00 04 0000 810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</si>
  <si>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</si>
  <si>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бюджетами городских округов в валюте Российской Федерации</t>
  </si>
  <si>
    <t>Укрепление материально-технической базы муниципальных общеобразовательных учреждений за счет субсидии из областного бюджета</t>
  </si>
  <si>
    <t xml:space="preserve">  от 12.12.2022 № 161</t>
  </si>
  <si>
    <t>от 12.12.2022 № 161</t>
  </si>
  <si>
    <t>Приложение 3
к решению Торжокской городской Думы
от 12.12.2022  № 161</t>
  </si>
  <si>
    <t>Приложение 4 
к решению Торжокской городской Думы
от 12.12.2022 № 161</t>
  </si>
  <si>
    <t xml:space="preserve">Приложение  5
к решению Торжокской городской Думы
от 12.12.2022 № 161  </t>
  </si>
  <si>
    <t xml:space="preserve">Приложение 6
к решению Торжокской городской Думы
от 12.12.2022 № 161  </t>
  </si>
  <si>
    <t xml:space="preserve">Приложение 8
к решению Торжокской городской Думы
от 12.12.2022 № 161 </t>
  </si>
  <si>
    <t xml:space="preserve">к решению Торжокской городской Думы           </t>
  </si>
  <si>
    <t xml:space="preserve">от 12.12.2022 № 161 </t>
  </si>
  <si>
    <t xml:space="preserve">Приложение 7                                                                                       к решению Торжокской городской Думы
 от 12.12.2022 № 161  </t>
  </si>
</sst>
</file>

<file path=xl/styles.xml><?xml version="1.0" encoding="utf-8"?>
<styleSheet xmlns="http://schemas.openxmlformats.org/spreadsheetml/2006/main">
  <numFmts count="6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0.0"/>
    <numFmt numFmtId="167" formatCode="#,##0.0"/>
    <numFmt numFmtId="168" formatCode="#,##0&quot;р.&quot;;\-#,##0&quot;р.&quot;"/>
    <numFmt numFmtId="169" formatCode="_-* #,##0_р_._-;\-* #,##0_р_._-;_-* &quot;-&quot;_р_._-;_-@_-"/>
  </numFmts>
  <fonts count="16">
    <font>
      <sz val="10"/>
      <name val="Arial Cyr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rgb="FF000000"/>
      <name val="Times New Roman"/>
      <family val="1"/>
    </font>
    <font>
      <sz val="12"/>
      <color theme="3" tint="0.39998000860214233"/>
      <name val="Times New Roman"/>
      <family val="1"/>
    </font>
    <font>
      <b/>
      <sz val="12"/>
      <color rgb="FFFF0000"/>
      <name val="Times New Roman"/>
      <family val="1"/>
    </font>
    <font>
      <i/>
      <sz val="12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/>
      <right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/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/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189">
    <xf numFmtId="0" fontId="0" fillId="0" borderId="0">
      <alignment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165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164" fontId="4" fillId="0" borderId="0">
      <alignment vertical="top" wrapText="1"/>
      <protection/>
    </xf>
    <xf numFmtId="164" fontId="4" fillId="0" borderId="0">
      <alignment vertical="top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164" fontId="4" fillId="0" borderId="0">
      <alignment vertical="top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5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4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8" fontId="4" fillId="0" borderId="0">
      <alignment vertical="top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5" fillId="0" borderId="0">
      <alignment horizontal="justify" vertical="top" wrapText="1"/>
      <protection/>
    </xf>
  </cellStyleXfs>
  <cellXfs count="334">
    <xf numFmtId="0" fontId="0" fillId="0" borderId="0" xfId="0" applyAlignment="1">
      <alignment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64" fontId="5" fillId="0" borderId="0" xfId="31" applyNumberFormat="1" applyFont="1" applyFill="1" applyAlignment="1">
      <alignment vertical="top" wrapText="1"/>
      <protection/>
    </xf>
    <xf numFmtId="0" fontId="8" fillId="0" borderId="2" xfId="31" applyNumberFormat="1" applyFont="1" applyFill="1" applyBorder="1" applyAlignment="1">
      <alignment horizontal="center" vertical="center" wrapText="1"/>
      <protection/>
    </xf>
    <xf numFmtId="0" fontId="8" fillId="0" borderId="2" xfId="31" applyNumberFormat="1" applyFont="1" applyFill="1" applyBorder="1" applyAlignment="1">
      <alignment horizontal="left" vertical="center" wrapText="1"/>
      <protection/>
    </xf>
    <xf numFmtId="167" fontId="8" fillId="0" borderId="2" xfId="31" applyNumberFormat="1" applyFont="1" applyFill="1" applyBorder="1" applyAlignment="1">
      <alignment horizontal="center" vertical="center" wrapText="1"/>
      <protection/>
    </xf>
    <xf numFmtId="167" fontId="5" fillId="0" borderId="2" xfId="31" applyNumberFormat="1" applyFont="1" applyFill="1" applyBorder="1" applyAlignment="1">
      <alignment horizontal="center" vertical="center" wrapText="1"/>
      <protection/>
    </xf>
    <xf numFmtId="0" fontId="3" fillId="0" borderId="1" xfId="0" applyFont="1" applyFill="1" applyBorder="1" applyAlignment="1">
      <alignment vertical="center" wrapText="1"/>
    </xf>
    <xf numFmtId="49" fontId="3" fillId="0" borderId="1" xfId="0" applyNumberFormat="1" applyFont="1" applyFill="1" applyBorder="1" applyAlignment="1" applyProtection="1">
      <alignment horizontal="center" vertical="center"/>
      <protection locked="0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2" xfId="31" applyNumberFormat="1" applyFont="1" applyFill="1" applyBorder="1" applyAlignment="1">
      <alignment horizontal="left" vertical="center" wrapText="1"/>
      <protection/>
    </xf>
    <xf numFmtId="164" fontId="5" fillId="0" borderId="0" xfId="31" applyNumberFormat="1" applyFont="1" applyFill="1" applyAlignment="1">
      <alignment vertical="center" wrapText="1"/>
      <protection/>
    </xf>
    <xf numFmtId="49" fontId="5" fillId="0" borderId="2" xfId="31" applyNumberFormat="1" applyFont="1" applyFill="1" applyBorder="1" applyAlignment="1">
      <alignment horizontal="center" vertical="center" wrapText="1"/>
      <protection/>
    </xf>
    <xf numFmtId="0" fontId="8" fillId="0" borderId="1" xfId="31" applyNumberFormat="1" applyFont="1" applyFill="1" applyBorder="1" applyAlignment="1">
      <alignment horizontal="center" vertical="center" wrapText="1"/>
      <protection/>
    </xf>
    <xf numFmtId="167" fontId="5" fillId="0" borderId="1" xfId="31" applyNumberFormat="1" applyFont="1" applyFill="1" applyBorder="1" applyAlignment="1">
      <alignment horizontal="center" vertical="center" wrapText="1"/>
      <protection/>
    </xf>
    <xf numFmtId="0" fontId="9" fillId="0" borderId="1" xfId="31" applyNumberFormat="1" applyFont="1" applyFill="1" applyBorder="1" applyAlignment="1">
      <alignment horizontal="center" vertical="center" wrapText="1"/>
      <protection/>
    </xf>
    <xf numFmtId="0" fontId="7" fillId="0" borderId="1" xfId="0" applyFont="1" applyFill="1" applyBorder="1" applyAlignment="1">
      <alignment horizontal="left" vertical="center" wrapText="1"/>
    </xf>
    <xf numFmtId="164" fontId="5" fillId="0" borderId="0" xfId="31" applyNumberFormat="1" applyFont="1" applyFill="1" applyAlignment="1">
      <alignment horizontal="center" vertical="center" wrapText="1"/>
      <protection/>
    </xf>
    <xf numFmtId="167" fontId="3" fillId="0" borderId="1" xfId="31" applyNumberFormat="1" applyFont="1" applyFill="1" applyBorder="1" applyAlignment="1">
      <alignment horizontal="center" vertical="center" wrapText="1"/>
      <protection/>
    </xf>
    <xf numFmtId="49" fontId="5" fillId="0" borderId="1" xfId="31" applyNumberFormat="1" applyFont="1" applyFill="1" applyBorder="1" applyAlignment="1">
      <alignment horizontal="center" vertical="center" wrapText="1"/>
      <protection/>
    </xf>
    <xf numFmtId="0" fontId="7" fillId="0" borderId="1" xfId="0" applyFont="1" applyFill="1" applyBorder="1" applyAlignment="1">
      <alignment horizontal="left" vertical="center"/>
    </xf>
    <xf numFmtId="0" fontId="5" fillId="0" borderId="1" xfId="31" applyNumberFormat="1" applyFont="1" applyFill="1" applyBorder="1" applyAlignment="1">
      <alignment vertical="center" wrapText="1"/>
      <protection/>
    </xf>
    <xf numFmtId="0" fontId="5" fillId="0" borderId="2" xfId="31" applyNumberFormat="1" applyFont="1" applyFill="1" applyBorder="1" applyAlignment="1">
      <alignment horizontal="center" vertical="center" wrapText="1"/>
      <protection/>
    </xf>
    <xf numFmtId="167" fontId="7" fillId="0" borderId="1" xfId="31" applyNumberFormat="1" applyFont="1" applyFill="1" applyBorder="1" applyAlignment="1">
      <alignment horizontal="center" vertical="center" wrapText="1"/>
      <protection/>
    </xf>
    <xf numFmtId="164" fontId="3" fillId="0" borderId="0" xfId="31" applyNumberFormat="1" applyFont="1" applyFill="1" applyAlignment="1">
      <alignment vertical="top" wrapText="1"/>
      <protection/>
    </xf>
    <xf numFmtId="0" fontId="7" fillId="0" borderId="1" xfId="31" applyNumberFormat="1" applyFont="1" applyFill="1" applyBorder="1" applyAlignment="1">
      <alignment horizontal="center" vertical="center" wrapText="1"/>
      <protection/>
    </xf>
    <xf numFmtId="2" fontId="5" fillId="0" borderId="0" xfId="31" applyNumberFormat="1" applyFont="1" applyFill="1" applyAlignment="1">
      <alignment vertical="top" wrapText="1"/>
      <protection/>
    </xf>
    <xf numFmtId="164" fontId="5" fillId="0" borderId="0" xfId="32" applyNumberFormat="1" applyFont="1" applyFill="1" applyAlignment="1">
      <alignment vertical="center" wrapText="1"/>
      <protection/>
    </xf>
    <xf numFmtId="0" fontId="8" fillId="0" borderId="3" xfId="32" applyNumberFormat="1" applyFont="1" applyFill="1" applyBorder="1" applyAlignment="1">
      <alignment horizontal="center" vertical="center" wrapText="1"/>
      <protection/>
    </xf>
    <xf numFmtId="0" fontId="8" fillId="0" borderId="3" xfId="32" applyNumberFormat="1" applyFont="1" applyFill="1" applyBorder="1" applyAlignment="1">
      <alignment horizontal="left" vertical="center" wrapText="1"/>
      <protection/>
    </xf>
    <xf numFmtId="0" fontId="7" fillId="0" borderId="1" xfId="32" applyNumberFormat="1" applyFont="1" applyFill="1" applyBorder="1" applyAlignment="1">
      <alignment horizontal="center" vertical="center" wrapText="1"/>
      <protection/>
    </xf>
    <xf numFmtId="164" fontId="8" fillId="0" borderId="0" xfId="32" applyNumberFormat="1" applyFont="1" applyFill="1" applyAlignment="1">
      <alignment vertical="center" wrapText="1"/>
      <protection/>
    </xf>
    <xf numFmtId="166" fontId="8" fillId="0" borderId="3" xfId="32" applyNumberFormat="1" applyFont="1" applyFill="1" applyBorder="1" applyAlignment="1">
      <alignment horizontal="center" vertical="center" wrapText="1"/>
      <protection/>
    </xf>
    <xf numFmtId="166" fontId="8" fillId="0" borderId="1" xfId="32" applyNumberFormat="1" applyFont="1" applyFill="1" applyBorder="1" applyAlignment="1">
      <alignment horizontal="center" vertical="center" wrapText="1"/>
      <protection/>
    </xf>
    <xf numFmtId="166" fontId="5" fillId="0" borderId="1" xfId="32" applyNumberFormat="1" applyFont="1" applyFill="1" applyBorder="1" applyAlignment="1">
      <alignment horizontal="center" vertical="center" wrapText="1"/>
      <protection/>
    </xf>
    <xf numFmtId="166" fontId="5" fillId="0" borderId="0" xfId="32" applyNumberFormat="1" applyFont="1" applyFill="1" applyAlignment="1">
      <alignment vertical="center" wrapText="1"/>
      <protection/>
    </xf>
    <xf numFmtId="166" fontId="3" fillId="0" borderId="1" xfId="32" applyNumberFormat="1" applyFont="1" applyFill="1" applyBorder="1" applyAlignment="1">
      <alignment horizontal="center" vertical="center" wrapText="1"/>
      <protection/>
    </xf>
    <xf numFmtId="0" fontId="7" fillId="0" borderId="2" xfId="31" applyNumberFormat="1" applyFont="1" applyFill="1" applyBorder="1" applyAlignment="1">
      <alignment horizontal="left" vertical="center" wrapText="1"/>
      <protection/>
    </xf>
    <xf numFmtId="49" fontId="5" fillId="0" borderId="0" xfId="31" applyNumberFormat="1" applyFont="1" applyFill="1" applyAlignment="1">
      <alignment vertical="top" wrapText="1"/>
      <protection/>
    </xf>
    <xf numFmtId="0" fontId="3" fillId="0" borderId="1" xfId="0" applyFont="1" applyFill="1" applyBorder="1" applyAlignment="1">
      <alignment horizontal="left" vertical="center" wrapText="1"/>
    </xf>
    <xf numFmtId="167" fontId="8" fillId="0" borderId="4" xfId="31" applyNumberFormat="1" applyFont="1" applyFill="1" applyBorder="1" applyAlignment="1">
      <alignment horizontal="center" vertical="center" wrapText="1"/>
      <protection/>
    </xf>
    <xf numFmtId="0" fontId="3" fillId="0" borderId="1" xfId="0" applyFont="1" applyBorder="1" applyAlignment="1">
      <alignment horizontal="left" vertical="center" wrapText="1"/>
    </xf>
    <xf numFmtId="0" fontId="7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49" fontId="3" fillId="0" borderId="1" xfId="0" applyNumberFormat="1" applyFont="1" applyFill="1" applyBorder="1" applyAlignment="1">
      <alignment horizontal="left" vertical="center" wrapText="1"/>
    </xf>
    <xf numFmtId="164" fontId="3" fillId="0" borderId="0" xfId="31" applyNumberFormat="1" applyFont="1" applyFill="1" applyAlignment="1">
      <alignment horizontal="left" vertical="center" wrapText="1"/>
      <protection/>
    </xf>
    <xf numFmtId="0" fontId="5" fillId="0" borderId="1" xfId="31" applyNumberFormat="1" applyFont="1" applyFill="1" applyBorder="1" applyAlignment="1">
      <alignment horizontal="left" vertical="center" wrapText="1"/>
      <protection/>
    </xf>
    <xf numFmtId="49" fontId="6" fillId="0" borderId="1" xfId="0" applyNumberFormat="1" applyFont="1" applyFill="1" applyBorder="1" applyAlignment="1">
      <alignment horizontal="left" vertical="center" wrapText="1"/>
    </xf>
    <xf numFmtId="164" fontId="5" fillId="0" borderId="0" xfId="31" applyNumberFormat="1" applyFont="1" applyFill="1" applyAlignment="1">
      <alignment horizontal="left" vertical="center" wrapText="1"/>
      <protection/>
    </xf>
    <xf numFmtId="0" fontId="5" fillId="0" borderId="2" xfId="32" applyNumberFormat="1" applyFont="1" applyFill="1" applyBorder="1" applyAlignment="1">
      <alignment horizontal="left" vertical="center" wrapText="1"/>
      <protection/>
    </xf>
    <xf numFmtId="0" fontId="8" fillId="0" borderId="1" xfId="31" applyNumberFormat="1" applyFont="1" applyFill="1" applyBorder="1" applyAlignment="1">
      <alignment horizontal="left" vertical="center" wrapText="1"/>
      <protection/>
    </xf>
    <xf numFmtId="164" fontId="5" fillId="0" borderId="0" xfId="32" applyNumberFormat="1" applyFont="1" applyFill="1" applyAlignment="1">
      <alignment horizontal="left" vertical="center" wrapText="1"/>
      <protection/>
    </xf>
    <xf numFmtId="0" fontId="5" fillId="0" borderId="2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5" fillId="0" borderId="3" xfId="31" applyNumberFormat="1" applyFont="1" applyFill="1" applyBorder="1" applyAlignment="1">
      <alignment horizontal="left" vertical="center" wrapText="1"/>
      <protection/>
    </xf>
    <xf numFmtId="167" fontId="5" fillId="0" borderId="3" xfId="31" applyNumberFormat="1" applyFont="1" applyFill="1" applyBorder="1" applyAlignment="1">
      <alignment horizontal="center" vertical="center" wrapText="1"/>
      <protection/>
    </xf>
    <xf numFmtId="167" fontId="8" fillId="0" borderId="1" xfId="31" applyNumberFormat="1" applyFont="1" applyFill="1" applyBorder="1" applyAlignment="1">
      <alignment horizontal="center" vertical="center" wrapText="1"/>
      <protection/>
    </xf>
    <xf numFmtId="167" fontId="5" fillId="0" borderId="4" xfId="31" applyNumberFormat="1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wrapText="1"/>
    </xf>
    <xf numFmtId="0" fontId="5" fillId="0" borderId="5" xfId="31" applyNumberFormat="1" applyFont="1" applyFill="1" applyBorder="1" applyAlignment="1">
      <alignment horizontal="center" vertical="center" wrapText="1"/>
      <protection/>
    </xf>
    <xf numFmtId="49" fontId="5" fillId="0" borderId="5" xfId="31" applyNumberFormat="1" applyFont="1" applyFill="1" applyBorder="1" applyAlignment="1">
      <alignment horizontal="center" vertical="center" wrapText="1"/>
      <protection/>
    </xf>
    <xf numFmtId="0" fontId="5" fillId="0" borderId="4" xfId="31" applyNumberFormat="1" applyFont="1" applyFill="1" applyBorder="1" applyAlignment="1">
      <alignment horizontal="left" vertical="center" wrapText="1"/>
      <protection/>
    </xf>
    <xf numFmtId="0" fontId="5" fillId="0" borderId="2" xfId="31" applyNumberFormat="1" applyFont="1" applyFill="1" applyBorder="1" applyAlignment="1">
      <alignment horizontal="left" vertical="center" wrapText="1"/>
      <protection/>
    </xf>
    <xf numFmtId="167" fontId="5" fillId="0" borderId="5" xfId="31" applyNumberFormat="1" applyFont="1" applyFill="1" applyBorder="1" applyAlignment="1">
      <alignment horizontal="center" vertical="center" wrapText="1"/>
      <protection/>
    </xf>
    <xf numFmtId="0" fontId="5" fillId="0" borderId="6" xfId="31" applyNumberFormat="1" applyFont="1" applyFill="1" applyBorder="1" applyAlignment="1">
      <alignment horizontal="center" vertical="center" wrapText="1"/>
      <protection/>
    </xf>
    <xf numFmtId="167" fontId="5" fillId="0" borderId="6" xfId="31" applyNumberFormat="1" applyFont="1" applyFill="1" applyBorder="1" applyAlignment="1">
      <alignment horizontal="center" vertical="center" wrapText="1"/>
      <protection/>
    </xf>
    <xf numFmtId="167" fontId="5" fillId="0" borderId="7" xfId="31" applyNumberFormat="1" applyFont="1" applyFill="1" applyBorder="1" applyAlignment="1">
      <alignment horizontal="center" vertical="center" wrapText="1"/>
      <protection/>
    </xf>
    <xf numFmtId="164" fontId="5" fillId="0" borderId="1" xfId="31" applyNumberFormat="1" applyFont="1" applyFill="1" applyBorder="1" applyAlignment="1">
      <alignment vertical="top" wrapText="1"/>
      <protection/>
    </xf>
    <xf numFmtId="0" fontId="5" fillId="0" borderId="3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167" fontId="5" fillId="0" borderId="8" xfId="31" applyNumberFormat="1" applyFont="1" applyFill="1" applyBorder="1" applyAlignment="1">
      <alignment horizontal="center" vertical="center" wrapText="1"/>
      <protection/>
    </xf>
    <xf numFmtId="167" fontId="5" fillId="0" borderId="9" xfId="31" applyNumberFormat="1" applyFont="1" applyFill="1" applyBorder="1" applyAlignment="1">
      <alignment horizontal="center" vertical="center" wrapText="1"/>
      <protection/>
    </xf>
    <xf numFmtId="0" fontId="5" fillId="0" borderId="6" xfId="31" applyNumberFormat="1" applyFont="1" applyFill="1" applyBorder="1" applyAlignment="1">
      <alignment horizontal="left" vertical="center" wrapText="1"/>
      <protection/>
    </xf>
    <xf numFmtId="0" fontId="5" fillId="0" borderId="10" xfId="31" applyNumberFormat="1" applyFont="1" applyFill="1" applyBorder="1" applyAlignment="1">
      <alignment horizontal="center" vertical="center" wrapText="1"/>
      <protection/>
    </xf>
    <xf numFmtId="0" fontId="8" fillId="0" borderId="11" xfId="31" applyNumberFormat="1" applyFont="1" applyFill="1" applyBorder="1" applyAlignment="1">
      <alignment horizontal="center" vertical="center" wrapText="1"/>
      <protection/>
    </xf>
    <xf numFmtId="164" fontId="5" fillId="0" borderId="0" xfId="32" applyNumberFormat="1" applyFont="1" applyFill="1" applyBorder="1" applyAlignment="1">
      <alignment vertical="center" wrapText="1"/>
      <protection/>
    </xf>
    <xf numFmtId="164" fontId="5" fillId="0" borderId="0" xfId="32" applyNumberFormat="1" applyFont="1" applyFill="1" applyBorder="1" applyAlignment="1">
      <alignment horizontal="left" vertical="center" wrapText="1"/>
      <protection/>
    </xf>
    <xf numFmtId="166" fontId="5" fillId="0" borderId="0" xfId="32" applyNumberFormat="1" applyFont="1" applyFill="1" applyBorder="1" applyAlignment="1">
      <alignment vertical="center" wrapText="1"/>
      <protection/>
    </xf>
    <xf numFmtId="164" fontId="8" fillId="0" borderId="0" xfId="32" applyNumberFormat="1" applyFont="1" applyFill="1" applyBorder="1" applyAlignment="1">
      <alignment vertical="center" wrapText="1"/>
      <protection/>
    </xf>
    <xf numFmtId="49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center" wrapText="1"/>
    </xf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166" fontId="7" fillId="0" borderId="1" xfId="0" applyNumberFormat="1" applyFont="1" applyBorder="1" applyAlignment="1">
      <alignment horizontal="center" vertical="center"/>
    </xf>
    <xf numFmtId="166" fontId="3" fillId="0" borderId="1" xfId="0" applyNumberFormat="1" applyFont="1" applyBorder="1" applyAlignment="1">
      <alignment horizontal="center" vertical="center"/>
    </xf>
    <xf numFmtId="166" fontId="3" fillId="0" borderId="1" xfId="0" applyNumberFormat="1" applyFont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right"/>
    </xf>
    <xf numFmtId="0" fontId="5" fillId="0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center" vertical="center" wrapText="1"/>
    </xf>
    <xf numFmtId="166" fontId="5" fillId="0" borderId="7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5" fillId="0" borderId="0" xfId="31" applyNumberFormat="1" applyFont="1" applyFill="1" applyAlignment="1">
      <alignment horizontal="right" vertical="center" wrapText="1"/>
      <protection/>
    </xf>
    <xf numFmtId="0" fontId="5" fillId="0" borderId="11" xfId="31" applyNumberFormat="1" applyFont="1" applyFill="1" applyBorder="1" applyAlignment="1">
      <alignment horizontal="center" vertical="center" wrapText="1"/>
      <protection/>
    </xf>
    <xf numFmtId="0" fontId="5" fillId="0" borderId="0" xfId="31" applyNumberFormat="1" applyFont="1" applyFill="1" applyAlignment="1">
      <alignment horizontal="right" vertical="top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2" xfId="31" applyNumberFormat="1" applyFont="1" applyFill="1" applyBorder="1" applyAlignment="1">
      <alignment horizontal="center" vertical="center" wrapText="1"/>
      <protection/>
    </xf>
    <xf numFmtId="0" fontId="5" fillId="0" borderId="2" xfId="31" applyNumberFormat="1" applyFont="1" applyFill="1" applyBorder="1" applyAlignment="1">
      <alignment horizontal="left" vertical="center" wrapText="1"/>
      <protection/>
    </xf>
    <xf numFmtId="0" fontId="5" fillId="0" borderId="2" xfId="32" applyNumberFormat="1" applyFont="1" applyFill="1" applyBorder="1" applyAlignment="1">
      <alignment horizontal="center" vertical="center" wrapText="1"/>
      <protection/>
    </xf>
    <xf numFmtId="49" fontId="3" fillId="0" borderId="7" xfId="0" applyNumberFormat="1" applyFont="1" applyFill="1" applyBorder="1" applyAlignment="1">
      <alignment horizontal="center" vertical="center" wrapText="1"/>
    </xf>
    <xf numFmtId="167" fontId="5" fillId="0" borderId="7" xfId="0" applyNumberFormat="1" applyFont="1" applyFill="1" applyBorder="1" applyAlignment="1">
      <alignment horizontal="center" vertical="center" wrapText="1"/>
    </xf>
    <xf numFmtId="167" fontId="3" fillId="0" borderId="7" xfId="0" applyNumberFormat="1" applyFont="1" applyFill="1" applyBorder="1" applyAlignment="1">
      <alignment horizontal="center" vertical="center" wrapText="1"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3" fillId="0" borderId="10" xfId="31" applyNumberFormat="1" applyFont="1" applyFill="1" applyBorder="1" applyAlignment="1">
      <alignment horizontal="center" vertical="center" wrapText="1"/>
      <protection/>
    </xf>
    <xf numFmtId="0" fontId="3" fillId="0" borderId="1" xfId="0" applyFont="1" applyBorder="1" applyAlignment="1">
      <alignment horizontal="center" vertical="center" wrapText="1"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3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166" fontId="5" fillId="0" borderId="7" xfId="32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166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5" fillId="0" borderId="0" xfId="31" applyNumberFormat="1" applyFont="1" applyFill="1" applyAlignment="1">
      <alignment horizontal="right" vertical="center" wrapText="1"/>
      <protection/>
    </xf>
    <xf numFmtId="0" fontId="5" fillId="0" borderId="0" xfId="31" applyNumberFormat="1" applyFont="1" applyFill="1" applyAlignment="1">
      <alignment horizontal="right" vertical="top" wrapText="1"/>
      <protection/>
    </xf>
    <xf numFmtId="0" fontId="5" fillId="0" borderId="0" xfId="32" applyNumberFormat="1" applyFont="1" applyFill="1" applyAlignment="1">
      <alignment horizontal="righ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49" fontId="3" fillId="0" borderId="1" xfId="0" applyNumberFormat="1" applyFont="1" applyFill="1" applyBorder="1" applyAlignment="1">
      <alignment vertical="center" wrapText="1"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0" xfId="31" applyNumberFormat="1" applyFont="1" applyFill="1" applyAlignment="1">
      <alignment horizontal="right" vertical="top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5" fillId="0" borderId="2" xfId="31" applyNumberFormat="1" applyFont="1" applyFill="1" applyBorder="1" applyAlignment="1">
      <alignment horizontal="center" vertical="center" wrapText="1"/>
      <protection/>
    </xf>
    <xf numFmtId="0" fontId="5" fillId="0" borderId="2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14" fontId="5" fillId="0" borderId="2" xfId="31" applyNumberFormat="1" applyFont="1" applyFill="1" applyBorder="1" applyAlignment="1">
      <alignment horizontal="center" vertical="center" wrapText="1"/>
      <protection/>
    </xf>
    <xf numFmtId="0" fontId="5" fillId="0" borderId="2" xfId="31" applyNumberFormat="1" applyFont="1" applyFill="1" applyBorder="1" applyAlignment="1">
      <alignment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0" xfId="31" applyNumberFormat="1" applyFont="1" applyFill="1" applyAlignment="1">
      <alignment horizontal="right" vertical="top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166" fontId="5" fillId="0" borderId="2" xfId="32" applyNumberFormat="1" applyFont="1" applyFill="1" applyBorder="1" applyAlignment="1">
      <alignment horizontal="center" vertical="center" wrapText="1"/>
      <protection/>
    </xf>
    <xf numFmtId="166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5" xfId="179" applyFont="1" applyBorder="1" applyAlignment="1">
      <alignment horizontal="center" vertical="center" wrapText="1"/>
      <protection/>
    </xf>
    <xf numFmtId="0" fontId="7" fillId="0" borderId="5" xfId="179" applyFont="1" applyBorder="1" applyAlignment="1">
      <alignment horizontal="center" vertical="center" wrapText="1"/>
      <protection/>
    </xf>
    <xf numFmtId="166" fontId="3" fillId="0" borderId="5" xfId="179" applyNumberFormat="1" applyFont="1" applyBorder="1" applyAlignment="1">
      <alignment horizontal="center" vertical="center" wrapText="1"/>
      <protection/>
    </xf>
    <xf numFmtId="49" fontId="3" fillId="0" borderId="1" xfId="179" applyNumberFormat="1" applyFont="1" applyBorder="1" applyAlignment="1">
      <alignment horizontal="center" vertical="center" wrapText="1"/>
      <protection/>
    </xf>
    <xf numFmtId="0" fontId="3" fillId="0" borderId="1" xfId="180" applyFont="1" applyBorder="1" applyAlignment="1">
      <alignment horizontal="left" vertical="center" wrapText="1"/>
      <protection/>
    </xf>
    <xf numFmtId="0" fontId="7" fillId="0" borderId="1" xfId="179" applyFont="1" applyBorder="1" applyAlignment="1">
      <alignment horizontal="left" vertical="center" wrapText="1"/>
      <protection/>
    </xf>
    <xf numFmtId="0" fontId="7" fillId="0" borderId="1" xfId="179" applyFont="1" applyBorder="1" applyAlignment="1">
      <alignment horizontal="center" vertical="center" wrapText="1"/>
      <protection/>
    </xf>
    <xf numFmtId="49" fontId="7" fillId="0" borderId="1" xfId="179" applyNumberFormat="1" applyFont="1" applyBorder="1" applyAlignment="1">
      <alignment horizontal="center" vertical="center" wrapText="1"/>
      <protection/>
    </xf>
    <xf numFmtId="0" fontId="3" fillId="0" borderId="0" xfId="179" applyFont="1" applyBorder="1" applyAlignment="1">
      <alignment horizontal="left" vertical="center" wrapText="1"/>
      <protection/>
    </xf>
    <xf numFmtId="0" fontId="3" fillId="0" borderId="0" xfId="179" applyFont="1" applyBorder="1" applyAlignment="1">
      <alignment horizontal="center" vertical="center" wrapText="1"/>
      <protection/>
    </xf>
    <xf numFmtId="166" fontId="3" fillId="0" borderId="0" xfId="179" applyNumberFormat="1" applyFont="1" applyFill="1" applyBorder="1" applyAlignment="1">
      <alignment horizontal="center" vertical="center" wrapText="1"/>
      <protection/>
    </xf>
    <xf numFmtId="166" fontId="7" fillId="0" borderId="0" xfId="179" applyNumberFormat="1" applyFont="1" applyBorder="1" applyAlignment="1">
      <alignment horizontal="center" vertical="center" wrapText="1"/>
      <protection/>
    </xf>
    <xf numFmtId="49" fontId="3" fillId="0" borderId="0" xfId="179" applyNumberFormat="1" applyFont="1" applyBorder="1" applyAlignment="1">
      <alignment horizontal="center" vertical="center" wrapText="1"/>
      <protection/>
    </xf>
    <xf numFmtId="0" fontId="3" fillId="0" borderId="0" xfId="179" applyFont="1" applyAlignment="1">
      <alignment horizontal="left"/>
      <protection/>
    </xf>
    <xf numFmtId="0" fontId="3" fillId="0" borderId="0" xfId="179" applyFont="1">
      <alignment/>
      <protection/>
    </xf>
    <xf numFmtId="0" fontId="3" fillId="0" borderId="0" xfId="179" applyFont="1" applyAlignment="1">
      <alignment horizontal="center"/>
      <protection/>
    </xf>
    <xf numFmtId="0" fontId="7" fillId="0" borderId="0" xfId="179" applyFont="1" applyAlignment="1">
      <alignment horizontal="center"/>
      <protection/>
    </xf>
    <xf numFmtId="0" fontId="7" fillId="0" borderId="0" xfId="179" applyFont="1">
      <alignment/>
      <protection/>
    </xf>
    <xf numFmtId="0" fontId="7" fillId="0" borderId="1" xfId="180" applyFont="1" applyBorder="1" applyAlignment="1">
      <alignment horizontal="left" vertical="center" wrapText="1"/>
      <protection/>
    </xf>
    <xf numFmtId="0" fontId="7" fillId="0" borderId="6" xfId="179" applyFont="1" applyFill="1" applyBorder="1" applyAlignment="1">
      <alignment horizontal="center" vertical="center" wrapText="1"/>
      <protection/>
    </xf>
    <xf numFmtId="166" fontId="7" fillId="0" borderId="1" xfId="179" applyNumberFormat="1" applyFont="1" applyBorder="1" applyAlignment="1">
      <alignment horizontal="center" vertical="center" wrapText="1"/>
      <protection/>
    </xf>
    <xf numFmtId="49" fontId="7" fillId="0" borderId="1" xfId="179" applyNumberFormat="1" applyFont="1" applyFill="1" applyBorder="1" applyAlignment="1">
      <alignment horizontal="center" vertical="center" wrapText="1"/>
      <protection/>
    </xf>
    <xf numFmtId="0" fontId="3" fillId="0" borderId="6" xfId="180" applyFont="1" applyBorder="1" applyAlignment="1">
      <alignment horizontal="center" vertical="center" wrapText="1"/>
      <protection/>
    </xf>
    <xf numFmtId="166" fontId="3" fillId="0" borderId="6" xfId="179" applyNumberFormat="1" applyFont="1" applyBorder="1" applyAlignment="1">
      <alignment horizontal="center" vertical="center" wrapText="1"/>
      <protection/>
    </xf>
    <xf numFmtId="166" fontId="3" fillId="0" borderId="1" xfId="179" applyNumberFormat="1" applyFont="1" applyFill="1" applyBorder="1" applyAlignment="1">
      <alignment horizontal="center" vertical="center" wrapText="1"/>
      <protection/>
    </xf>
    <xf numFmtId="0" fontId="3" fillId="0" borderId="1" xfId="181" applyFont="1" applyBorder="1" applyAlignment="1">
      <alignment horizontal="left" vertical="center" wrapText="1"/>
      <protection/>
    </xf>
    <xf numFmtId="0" fontId="3" fillId="0" borderId="1" xfId="181" applyFont="1" applyBorder="1" applyAlignment="1">
      <alignment horizontal="center" vertical="center" wrapText="1"/>
      <protection/>
    </xf>
    <xf numFmtId="0" fontId="3" fillId="0" borderId="1" xfId="181" applyFont="1" applyFill="1" applyBorder="1" applyAlignment="1">
      <alignment horizontal="left" vertical="center" wrapText="1"/>
      <protection/>
    </xf>
    <xf numFmtId="0" fontId="3" fillId="0" borderId="6" xfId="181" applyFont="1" applyFill="1" applyBorder="1" applyAlignment="1">
      <alignment vertical="center" wrapText="1"/>
      <protection/>
    </xf>
    <xf numFmtId="49" fontId="3" fillId="0" borderId="0" xfId="182" applyNumberFormat="1" applyFont="1" applyAlignment="1">
      <alignment horizontal="center" vertical="center"/>
      <protection/>
    </xf>
    <xf numFmtId="0" fontId="3" fillId="0" borderId="0" xfId="182" applyFont="1" applyAlignment="1">
      <alignment vertical="center"/>
      <protection/>
    </xf>
    <xf numFmtId="0" fontId="13" fillId="0" borderId="0" xfId="182" applyFont="1">
      <alignment/>
      <protection/>
    </xf>
    <xf numFmtId="0" fontId="3" fillId="0" borderId="0" xfId="182" applyFont="1" applyAlignment="1">
      <alignment horizontal="center"/>
      <protection/>
    </xf>
    <xf numFmtId="0" fontId="3" fillId="0" borderId="0" xfId="182" applyFont="1" applyAlignment="1">
      <alignment horizontal="left" vertical="center" wrapText="1"/>
      <protection/>
    </xf>
    <xf numFmtId="0" fontId="7" fillId="0" borderId="0" xfId="182" applyFont="1" applyAlignment="1">
      <alignment horizontal="center" vertical="center" wrapText="1"/>
      <protection/>
    </xf>
    <xf numFmtId="0" fontId="7" fillId="0" borderId="1" xfId="182" applyFont="1" applyBorder="1" applyAlignment="1">
      <alignment horizontal="center" vertical="center"/>
      <protection/>
    </xf>
    <xf numFmtId="49" fontId="7" fillId="0" borderId="1" xfId="182" applyNumberFormat="1" applyFont="1" applyBorder="1" applyAlignment="1">
      <alignment horizontal="center" vertical="center"/>
      <protection/>
    </xf>
    <xf numFmtId="0" fontId="7" fillId="0" borderId="1" xfId="182" applyFont="1" applyBorder="1" applyAlignment="1">
      <alignment horizontal="justify" vertical="center" wrapText="1"/>
      <protection/>
    </xf>
    <xf numFmtId="167" fontId="7" fillId="0" borderId="1" xfId="182" applyNumberFormat="1" applyFont="1" applyBorder="1" applyAlignment="1">
      <alignment horizontal="center" vertical="center"/>
      <protection/>
    </xf>
    <xf numFmtId="167" fontId="13" fillId="0" borderId="0" xfId="182" applyNumberFormat="1" applyFont="1">
      <alignment/>
      <protection/>
    </xf>
    <xf numFmtId="49" fontId="3" fillId="0" borderId="1" xfId="182" applyNumberFormat="1" applyFont="1" applyBorder="1" applyAlignment="1">
      <alignment horizontal="center" vertical="center"/>
      <protection/>
    </xf>
    <xf numFmtId="0" fontId="3" fillId="0" borderId="1" xfId="182" applyFont="1" applyBorder="1" applyAlignment="1">
      <alignment horizontal="justify" vertical="center" wrapText="1"/>
      <protection/>
    </xf>
    <xf numFmtId="167" fontId="3" fillId="0" borderId="1" xfId="182" applyNumberFormat="1" applyFont="1" applyBorder="1" applyAlignment="1">
      <alignment horizontal="center" vertical="center"/>
      <protection/>
    </xf>
    <xf numFmtId="0" fontId="3" fillId="0" borderId="1" xfId="182" applyFont="1" applyBorder="1" applyAlignment="1">
      <alignment horizontal="justify" vertical="top" wrapText="1"/>
      <protection/>
    </xf>
    <xf numFmtId="0" fontId="3" fillId="0" borderId="1" xfId="182" applyFont="1" applyBorder="1" applyAlignment="1">
      <alignment horizontal="left" vertical="top" wrapText="1"/>
      <protection/>
    </xf>
    <xf numFmtId="167" fontId="3" fillId="0" borderId="1" xfId="0" applyNumberFormat="1" applyFont="1" applyBorder="1" applyAlignment="1">
      <alignment horizontal="center" vertical="center"/>
    </xf>
    <xf numFmtId="167" fontId="3" fillId="0" borderId="7" xfId="0" applyNumberFormat="1" applyFont="1" applyBorder="1" applyAlignment="1">
      <alignment horizontal="center" vertical="center"/>
    </xf>
    <xf numFmtId="167" fontId="3" fillId="0" borderId="12" xfId="70" applyNumberFormat="1" applyFont="1" applyBorder="1" applyAlignment="1">
      <alignment horizontal="center" vertical="center" wrapText="1"/>
      <protection/>
    </xf>
    <xf numFmtId="167" fontId="3" fillId="0" borderId="1" xfId="182" applyNumberFormat="1" applyFont="1" applyBorder="1" applyAlignment="1">
      <alignment horizontal="center" vertical="center" wrapText="1"/>
      <protection/>
    </xf>
    <xf numFmtId="0" fontId="3" fillId="0" borderId="1" xfId="182" applyFont="1" applyBorder="1" applyAlignment="1">
      <alignment horizontal="center" vertical="center"/>
      <protection/>
    </xf>
    <xf numFmtId="0" fontId="3" fillId="0" borderId="1" xfId="182" applyFont="1" applyBorder="1" applyAlignment="1">
      <alignment horizontal="left" vertical="center" wrapText="1"/>
      <protection/>
    </xf>
    <xf numFmtId="0" fontId="3" fillId="0" borderId="1" xfId="182" applyFont="1" applyBorder="1" applyAlignment="1">
      <alignment horizontal="left" wrapText="1"/>
      <protection/>
    </xf>
    <xf numFmtId="0" fontId="7" fillId="0" borderId="1" xfId="182" applyFont="1" applyBorder="1" applyAlignment="1">
      <alignment horizontal="justify" vertical="top" wrapText="1"/>
      <protection/>
    </xf>
    <xf numFmtId="49" fontId="3" fillId="0" borderId="1" xfId="182" applyNumberFormat="1" applyFont="1" applyBorder="1" applyAlignment="1">
      <alignment horizontal="center" vertical="center" wrapText="1"/>
      <protection/>
    </xf>
    <xf numFmtId="0" fontId="7" fillId="0" borderId="1" xfId="183" applyFont="1" applyBorder="1" applyAlignment="1">
      <alignment horizontal="center" vertical="center"/>
      <protection/>
    </xf>
    <xf numFmtId="0" fontId="7" fillId="0" borderId="1" xfId="183" applyFont="1" applyBorder="1" applyAlignment="1">
      <alignment horizontal="justify" vertical="center" wrapText="1"/>
      <protection/>
    </xf>
    <xf numFmtId="0" fontId="3" fillId="0" borderId="1" xfId="182" applyFont="1" applyBorder="1" applyAlignment="1">
      <alignment horizontal="center" vertical="center" wrapText="1"/>
      <protection/>
    </xf>
    <xf numFmtId="0" fontId="3" fillId="0" borderId="1" xfId="183" applyFont="1" applyBorder="1" applyAlignment="1">
      <alignment horizontal="left" vertical="top" wrapText="1"/>
      <protection/>
    </xf>
    <xf numFmtId="49" fontId="3" fillId="0" borderId="1" xfId="184" applyNumberFormat="1" applyFont="1" applyBorder="1" applyAlignment="1">
      <alignment horizontal="center" vertical="center"/>
      <protection/>
    </xf>
    <xf numFmtId="0" fontId="3" fillId="0" borderId="1" xfId="184" applyFont="1" applyBorder="1" applyAlignment="1">
      <alignment horizontal="justify" vertical="center" wrapText="1"/>
      <protection/>
    </xf>
    <xf numFmtId="49" fontId="3" fillId="0" borderId="1" xfId="183" applyNumberFormat="1" applyFont="1" applyBorder="1" applyAlignment="1">
      <alignment horizontal="center" vertical="center"/>
      <protection/>
    </xf>
    <xf numFmtId="0" fontId="3" fillId="0" borderId="1" xfId="183" applyFont="1" applyBorder="1" applyAlignment="1">
      <alignment horizontal="justify" vertical="center" wrapText="1"/>
      <protection/>
    </xf>
    <xf numFmtId="0" fontId="3" fillId="0" borderId="1" xfId="0" applyFont="1" applyBorder="1" applyAlignment="1">
      <alignment horizontal="justify" vertical="center" wrapText="1"/>
    </xf>
    <xf numFmtId="49" fontId="3" fillId="0" borderId="1" xfId="185" applyNumberFormat="1" applyFont="1" applyBorder="1" applyAlignment="1">
      <alignment horizontal="center" vertical="center" wrapText="1"/>
      <protection/>
    </xf>
    <xf numFmtId="0" fontId="3" fillId="0" borderId="1" xfId="186" applyFont="1" applyBorder="1" applyAlignment="1">
      <alignment horizontal="justify" vertical="center" wrapText="1"/>
      <protection/>
    </xf>
    <xf numFmtId="167" fontId="3" fillId="0" borderId="1" xfId="187" applyNumberFormat="1" applyFont="1" applyBorder="1" applyAlignment="1">
      <alignment horizontal="center" vertical="center"/>
      <protection/>
    </xf>
    <xf numFmtId="0" fontId="14" fillId="0" borderId="0" xfId="182" applyFont="1">
      <alignment/>
      <protection/>
    </xf>
    <xf numFmtId="0" fontId="13" fillId="0" borderId="0" xfId="182" applyFont="1" applyAlignment="1">
      <alignment wrapText="1"/>
      <protection/>
    </xf>
    <xf numFmtId="49" fontId="7" fillId="0" borderId="1" xfId="186" applyNumberFormat="1" applyFont="1" applyBorder="1" applyAlignment="1">
      <alignment horizontal="center" vertical="center"/>
      <protection/>
    </xf>
    <xf numFmtId="0" fontId="7" fillId="0" borderId="1" xfId="186" applyFont="1" applyBorder="1" applyAlignment="1">
      <alignment horizontal="justify" vertical="center" wrapText="1"/>
      <protection/>
    </xf>
    <xf numFmtId="0" fontId="3" fillId="0" borderId="1" xfId="185" applyFont="1" applyBorder="1" applyAlignment="1">
      <alignment horizontal="center" vertical="center"/>
      <protection/>
    </xf>
    <xf numFmtId="0" fontId="3" fillId="0" borderId="1" xfId="185" applyFont="1" applyBorder="1" applyAlignment="1">
      <alignment vertical="center" wrapText="1"/>
      <protection/>
    </xf>
    <xf numFmtId="0" fontId="7" fillId="0" borderId="1" xfId="182" applyFont="1" applyBorder="1" applyAlignment="1">
      <alignment horizontal="left" vertical="center" wrapText="1"/>
      <protection/>
    </xf>
    <xf numFmtId="0" fontId="3" fillId="0" borderId="0" xfId="188" applyFont="1" applyAlignment="1">
      <alignment horizontal="justify" vertical="top" wrapText="1"/>
      <protection/>
    </xf>
    <xf numFmtId="169" fontId="3" fillId="0" borderId="0" xfId="109" applyNumberFormat="1" applyFont="1" applyAlignment="1">
      <alignment vertical="top" wrapText="1"/>
    </xf>
    <xf numFmtId="0" fontId="3" fillId="0" borderId="0" xfId="188" applyFont="1" applyAlignment="1">
      <alignment horizontal="right" vertical="top" wrapText="1"/>
      <protection/>
    </xf>
    <xf numFmtId="0" fontId="3" fillId="0" borderId="0" xfId="188" applyFont="1" applyAlignment="1">
      <alignment vertical="top" wrapText="1"/>
      <protection/>
    </xf>
    <xf numFmtId="0" fontId="3" fillId="0" borderId="0" xfId="188" applyFont="1" applyAlignment="1">
      <alignment horizontal="left" vertical="top" wrapText="1" indent="1"/>
      <protection/>
    </xf>
    <xf numFmtId="0" fontId="3" fillId="0" borderId="0" xfId="188" applyFont="1" applyAlignment="1">
      <alignment vertical="top"/>
      <protection/>
    </xf>
    <xf numFmtId="0" fontId="3" fillId="0" borderId="0" xfId="188" applyFont="1" applyAlignment="1">
      <alignment horizontal="center" vertical="top" wrapText="1"/>
      <protection/>
    </xf>
    <xf numFmtId="0" fontId="3" fillId="0" borderId="0" xfId="188" applyFont="1" applyAlignment="1">
      <alignment horizontal="center" vertical="center" wrapText="1"/>
      <protection/>
    </xf>
    <xf numFmtId="0" fontId="3" fillId="0" borderId="1" xfId="188" applyFont="1" applyBorder="1" applyAlignment="1">
      <alignment horizontal="center" vertical="center" wrapText="1"/>
      <protection/>
    </xf>
    <xf numFmtId="0" fontId="3" fillId="0" borderId="1" xfId="188" applyFont="1" applyFill="1" applyBorder="1" applyAlignment="1">
      <alignment horizontal="left" vertical="center" wrapText="1" indent="1"/>
      <protection/>
    </xf>
    <xf numFmtId="166" fontId="3" fillId="0" borderId="1" xfId="188" applyNumberFormat="1" applyFont="1" applyBorder="1" applyAlignment="1">
      <alignment horizontal="center" vertical="center" wrapText="1"/>
      <protection/>
    </xf>
    <xf numFmtId="0" fontId="7" fillId="0" borderId="1" xfId="188" applyFont="1" applyBorder="1" applyAlignment="1">
      <alignment horizontal="left" vertical="center" wrapText="1" indent="1"/>
      <protection/>
    </xf>
    <xf numFmtId="166" fontId="7" fillId="0" borderId="1" xfId="188" applyNumberFormat="1" applyFont="1" applyBorder="1" applyAlignment="1">
      <alignment horizontal="center" vertical="center" wrapText="1"/>
      <protection/>
    </xf>
    <xf numFmtId="0" fontId="3" fillId="0" borderId="0" xfId="0" applyFont="1" applyAlignment="1">
      <alignment horizontal="justify"/>
    </xf>
    <xf numFmtId="0" fontId="3" fillId="0" borderId="1" xfId="188" applyFont="1" applyFill="1" applyBorder="1" applyAlignment="1">
      <alignment horizontal="center" vertical="center" wrapText="1"/>
      <protection/>
    </xf>
    <xf numFmtId="166" fontId="3" fillId="0" borderId="1" xfId="188" applyNumberFormat="1" applyFont="1" applyFill="1" applyBorder="1" applyAlignment="1">
      <alignment horizontal="center" vertical="center" wrapText="1"/>
      <protection/>
    </xf>
    <xf numFmtId="0" fontId="3" fillId="0" borderId="1" xfId="188" applyFont="1" applyFill="1" applyBorder="1" applyAlignment="1">
      <alignment horizontal="left" vertical="top" wrapText="1"/>
      <protection/>
    </xf>
    <xf numFmtId="0" fontId="7" fillId="0" borderId="1" xfId="188" applyFont="1" applyFill="1" applyBorder="1" applyAlignment="1">
      <alignment horizontal="left" vertical="top" wrapText="1" indent="1"/>
      <protection/>
    </xf>
    <xf numFmtId="166" fontId="7" fillId="0" borderId="1" xfId="188" applyNumberFormat="1" applyFont="1" applyFill="1" applyBorder="1" applyAlignment="1">
      <alignment horizontal="center" vertical="top" wrapText="1"/>
      <protection/>
    </xf>
    <xf numFmtId="0" fontId="3" fillId="0" borderId="0" xfId="0" applyFont="1" applyAlignment="1">
      <alignment horizontal="right"/>
    </xf>
    <xf numFmtId="49" fontId="3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166" fontId="3" fillId="0" borderId="5" xfId="0" applyNumberFormat="1" applyFont="1" applyBorder="1" applyAlignment="1">
      <alignment horizontal="center" vertical="center" wrapText="1"/>
    </xf>
    <xf numFmtId="166" fontId="7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49" fontId="7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3" fillId="0" borderId="0" xfId="182" applyFont="1" applyAlignment="1">
      <alignment horizontal="right" vertical="center" wrapText="1"/>
      <protection/>
    </xf>
    <xf numFmtId="0" fontId="3" fillId="0" borderId="0" xfId="182" applyFont="1" applyAlignment="1">
      <alignment horizontal="right" vertical="center"/>
      <protection/>
    </xf>
    <xf numFmtId="0" fontId="7" fillId="0" borderId="0" xfId="182" applyFont="1" applyAlignment="1">
      <alignment horizontal="center" vertical="center" wrapText="1"/>
      <protection/>
    </xf>
    <xf numFmtId="49" fontId="7" fillId="0" borderId="1" xfId="182" applyNumberFormat="1" applyFont="1" applyBorder="1" applyAlignment="1">
      <alignment horizontal="center" vertical="center" wrapText="1"/>
      <protection/>
    </xf>
    <xf numFmtId="0" fontId="7" fillId="0" borderId="1" xfId="182" applyFont="1" applyBorder="1" applyAlignment="1">
      <alignment horizontal="center" vertical="center" wrapText="1"/>
      <protection/>
    </xf>
    <xf numFmtId="0" fontId="5" fillId="0" borderId="3" xfId="31" applyNumberFormat="1" applyFont="1" applyFill="1" applyBorder="1" applyAlignment="1">
      <alignment horizontal="center" vertical="center" wrapText="1"/>
      <protection/>
    </xf>
    <xf numFmtId="0" fontId="5" fillId="0" borderId="15" xfId="31" applyNumberFormat="1" applyFont="1" applyFill="1" applyBorder="1" applyAlignment="1">
      <alignment horizontal="center" vertical="center" wrapText="1"/>
      <protection/>
    </xf>
    <xf numFmtId="0" fontId="5" fillId="0" borderId="4" xfId="31" applyNumberFormat="1" applyFont="1" applyFill="1" applyBorder="1" applyAlignment="1">
      <alignment horizontal="center" vertical="center" wrapText="1"/>
      <protection/>
    </xf>
    <xf numFmtId="0" fontId="5" fillId="0" borderId="0" xfId="31" applyNumberFormat="1" applyFont="1" applyFill="1" applyAlignment="1">
      <alignment horizontal="right" vertical="center" wrapText="1"/>
      <protection/>
    </xf>
    <xf numFmtId="0" fontId="8" fillId="0" borderId="16" xfId="31" applyNumberFormat="1" applyFont="1" applyFill="1" applyBorder="1" applyAlignment="1">
      <alignment horizontal="center" vertical="center" wrapText="1"/>
      <protection/>
    </xf>
    <xf numFmtId="0" fontId="5" fillId="0" borderId="11" xfId="31" applyNumberFormat="1" applyFont="1" applyFill="1" applyBorder="1" applyAlignment="1">
      <alignment horizontal="center" vertical="center" wrapText="1"/>
      <protection/>
    </xf>
    <xf numFmtId="0" fontId="5" fillId="0" borderId="17" xfId="31" applyNumberFormat="1" applyFont="1" applyFill="1" applyBorder="1" applyAlignment="1">
      <alignment horizontal="center" vertical="center" wrapText="1"/>
      <protection/>
    </xf>
    <xf numFmtId="0" fontId="5" fillId="0" borderId="8" xfId="31" applyNumberFormat="1" applyFont="1" applyFill="1" applyBorder="1" applyAlignment="1">
      <alignment horizontal="center" vertical="center" wrapText="1"/>
      <protection/>
    </xf>
    <xf numFmtId="0" fontId="5" fillId="0" borderId="0" xfId="31" applyNumberFormat="1" applyFont="1" applyFill="1" applyAlignment="1">
      <alignment horizontal="right" vertical="top" wrapText="1"/>
      <protection/>
    </xf>
    <xf numFmtId="0" fontId="8" fillId="0" borderId="0" xfId="31" applyNumberFormat="1" applyFont="1" applyFill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5" fillId="0" borderId="2" xfId="31" applyNumberFormat="1" applyFont="1" applyFill="1" applyBorder="1" applyAlignment="1">
      <alignment horizontal="center" vertical="center" wrapText="1"/>
      <protection/>
    </xf>
    <xf numFmtId="0" fontId="5" fillId="0" borderId="2" xfId="31" applyNumberFormat="1" applyFont="1" applyFill="1" applyBorder="1" applyAlignment="1">
      <alignment horizontal="left" vertical="center" wrapText="1"/>
      <protection/>
    </xf>
    <xf numFmtId="0" fontId="5" fillId="0" borderId="0" xfId="32" applyNumberFormat="1" applyFont="1" applyFill="1" applyAlignment="1">
      <alignment horizontal="right" vertical="center" wrapText="1"/>
      <protection/>
    </xf>
    <xf numFmtId="0" fontId="8" fillId="0" borderId="0" xfId="32" applyNumberFormat="1" applyFont="1" applyFill="1" applyAlignment="1">
      <alignment horizontal="center" vertical="center" wrapText="1"/>
      <protection/>
    </xf>
    <xf numFmtId="0" fontId="5" fillId="0" borderId="2" xfId="32" applyNumberFormat="1" applyFont="1" applyFill="1" applyBorder="1" applyAlignment="1">
      <alignment horizontal="center" vertical="center" wrapText="1"/>
      <protection/>
    </xf>
    <xf numFmtId="166" fontId="5" fillId="0" borderId="2" xfId="32" applyNumberFormat="1" applyFont="1" applyFill="1" applyBorder="1" applyAlignment="1">
      <alignment horizontal="center" vertical="center" wrapText="1"/>
      <protection/>
    </xf>
    <xf numFmtId="0" fontId="3" fillId="0" borderId="0" xfId="31" applyNumberFormat="1" applyFont="1" applyFill="1" applyAlignment="1">
      <alignment horizontal="right" vertical="top" wrapText="1"/>
      <protection/>
    </xf>
    <xf numFmtId="0" fontId="7" fillId="0" borderId="0" xfId="179" applyFont="1" applyAlignment="1">
      <alignment horizontal="center"/>
      <protection/>
    </xf>
    <xf numFmtId="0" fontId="3" fillId="0" borderId="1" xfId="179" applyFont="1" applyBorder="1" applyAlignment="1">
      <alignment horizontal="left" vertical="center" wrapText="1"/>
      <protection/>
    </xf>
    <xf numFmtId="0" fontId="3" fillId="0" borderId="6" xfId="179" applyFont="1" applyBorder="1" applyAlignment="1">
      <alignment horizontal="center" vertical="center" wrapText="1"/>
      <protection/>
    </xf>
    <xf numFmtId="0" fontId="3" fillId="0" borderId="13" xfId="179" applyFont="1" applyBorder="1" applyAlignment="1">
      <alignment horizontal="center" vertical="center" wrapText="1"/>
      <protection/>
    </xf>
    <xf numFmtId="0" fontId="3" fillId="0" borderId="5" xfId="179" applyFont="1" applyBorder="1" applyAlignment="1">
      <alignment horizontal="center" vertical="center" wrapText="1"/>
      <protection/>
    </xf>
    <xf numFmtId="0" fontId="3" fillId="0" borderId="1" xfId="179" applyFont="1" applyBorder="1" applyAlignment="1">
      <alignment horizontal="center" vertical="center" wrapText="1"/>
      <protection/>
    </xf>
    <xf numFmtId="0" fontId="3" fillId="0" borderId="10" xfId="179" applyFont="1" applyBorder="1" applyAlignment="1">
      <alignment horizontal="center" vertical="center" wrapText="1"/>
      <protection/>
    </xf>
    <xf numFmtId="0" fontId="3" fillId="0" borderId="14" xfId="179" applyFont="1" applyBorder="1" applyAlignment="1">
      <alignment horizontal="center" vertical="center" wrapText="1"/>
      <protection/>
    </xf>
    <xf numFmtId="0" fontId="3" fillId="0" borderId="7" xfId="179" applyFont="1" applyBorder="1" applyAlignment="1">
      <alignment horizontal="center" vertical="center" wrapText="1"/>
      <protection/>
    </xf>
    <xf numFmtId="0" fontId="3" fillId="0" borderId="6" xfId="188" applyFont="1" applyBorder="1" applyAlignment="1">
      <alignment horizontal="center" vertical="center" wrapText="1"/>
      <protection/>
    </xf>
    <xf numFmtId="0" fontId="3" fillId="0" borderId="5" xfId="188" applyFont="1" applyBorder="1" applyAlignment="1">
      <alignment horizontal="center" vertical="center" wrapText="1"/>
      <protection/>
    </xf>
    <xf numFmtId="0" fontId="3" fillId="0" borderId="1" xfId="188" applyFont="1" applyBorder="1" applyAlignment="1">
      <alignment horizontal="center" vertical="center" wrapText="1"/>
      <protection/>
    </xf>
    <xf numFmtId="0" fontId="3" fillId="0" borderId="0" xfId="188" applyFont="1" applyAlignment="1">
      <alignment horizontal="right" vertical="top" wrapText="1"/>
      <protection/>
    </xf>
    <xf numFmtId="169" fontId="3" fillId="0" borderId="0" xfId="109" applyNumberFormat="1" applyFont="1" applyAlignment="1">
      <alignment horizontal="right" vertical="top" wrapText="1"/>
    </xf>
    <xf numFmtId="0" fontId="7" fillId="0" borderId="0" xfId="188" applyFont="1" applyAlignment="1">
      <alignment horizontal="center" vertical="top" wrapText="1"/>
      <protection/>
    </xf>
    <xf numFmtId="0" fontId="12" fillId="0" borderId="0" xfId="188" applyFont="1" applyAlignment="1">
      <alignment horizontal="left" vertical="center" wrapText="1"/>
      <protection/>
    </xf>
    <xf numFmtId="0" fontId="3" fillId="0" borderId="0" xfId="0" applyFont="1" applyFill="1" applyAlignment="1">
      <alignment horizontal="left" vertical="top" wrapText="1"/>
    </xf>
    <xf numFmtId="0" fontId="3" fillId="0" borderId="0" xfId="188" applyFont="1" applyAlignment="1">
      <alignment horizontal="left" vertical="center" wrapText="1"/>
      <protection/>
    </xf>
  </cellXfs>
  <cellStyles count="17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Обычный 3" xfId="21"/>
    <cellStyle name="Обычный 4" xfId="22"/>
    <cellStyle name="Финансовый 2" xfId="23"/>
    <cellStyle name="Обычный 5" xfId="24"/>
    <cellStyle name="Обычный 6" xfId="25"/>
    <cellStyle name="Обычный 7" xfId="26"/>
    <cellStyle name="Обычный 8" xfId="27"/>
    <cellStyle name="Обычный 4 2" xfId="28"/>
    <cellStyle name="Обычный 9" xfId="29"/>
    <cellStyle name="Обычный 2 2" xfId="30"/>
    <cellStyle name="Обычный 10" xfId="31"/>
    <cellStyle name="Обычный 11" xfId="32"/>
    <cellStyle name="Обычный 2 3" xfId="33"/>
    <cellStyle name="Обычный 2 4" xfId="34"/>
    <cellStyle name="Обычный 2 5" xfId="35"/>
    <cellStyle name="Обычный 2 6" xfId="36"/>
    <cellStyle name="Обычный 2 7" xfId="37"/>
    <cellStyle name="Обычный 4 2 2" xfId="38"/>
    <cellStyle name="Обычный 4 2 2 2" xfId="39"/>
    <cellStyle name="Обычный 2 8" xfId="40"/>
    <cellStyle name="Обычный 13 2" xfId="41"/>
    <cellStyle name="Обычный 4 2 3 2" xfId="42"/>
    <cellStyle name="Обычный 12" xfId="43"/>
    <cellStyle name="Обычный 13" xfId="44"/>
    <cellStyle name="Обычный 2 8 2" xfId="45"/>
    <cellStyle name="Обычный 2 8 3" xfId="46"/>
    <cellStyle name="Обычный 2 8 4" xfId="47"/>
    <cellStyle name="Обычный 2 8 5" xfId="48"/>
    <cellStyle name="Обычный 4 2 3" xfId="49"/>
    <cellStyle name="Обычный 2 8 7" xfId="50"/>
    <cellStyle name="Обычный 2 8 2 2" xfId="51"/>
    <cellStyle name="Обычный 2 8 7 2" xfId="52"/>
    <cellStyle name="Обычный 15" xfId="53"/>
    <cellStyle name="Обычный 11 2" xfId="54"/>
    <cellStyle name="Обычный 13 2 2" xfId="55"/>
    <cellStyle name="Обычный 13 2 3" xfId="56"/>
    <cellStyle name="Обычный 13 3" xfId="57"/>
    <cellStyle name="Обычный 14" xfId="58"/>
    <cellStyle name="Обычный 2 2 2" xfId="59"/>
    <cellStyle name="Обычный 2 3 2" xfId="60"/>
    <cellStyle name="Обычный 2 4 2" xfId="61"/>
    <cellStyle name="Обычный 2 5 2" xfId="62"/>
    <cellStyle name="Обычный 2 6 2" xfId="63"/>
    <cellStyle name="Обычный 2 7 2" xfId="64"/>
    <cellStyle name="Обычный 2 8 3 2" xfId="65"/>
    <cellStyle name="Обычный 2 8 4 2" xfId="66"/>
    <cellStyle name="Обычный 2 8 5 2" xfId="67"/>
    <cellStyle name="Обычный 2 8 6" xfId="68"/>
    <cellStyle name="Обычный 2 8 8" xfId="69"/>
    <cellStyle name="Обычный 2 9" xfId="70"/>
    <cellStyle name="Обычный 3 2" xfId="71"/>
    <cellStyle name="Обычный 4 2 2 2 2" xfId="72"/>
    <cellStyle name="Обычный 4 2 2 3" xfId="73"/>
    <cellStyle name="Обычный 4 2 3 2 2" xfId="74"/>
    <cellStyle name="Обычный 4 2 3 2 3" xfId="75"/>
    <cellStyle name="Обычный 4 2 3 3" xfId="76"/>
    <cellStyle name="Обычный 4 2 4" xfId="77"/>
    <cellStyle name="Обычный 4 3" xfId="78"/>
    <cellStyle name="Финансовый 2 2" xfId="79"/>
    <cellStyle name="Обычный 2 8 2 3" xfId="80"/>
    <cellStyle name="Обычный 2 8 7 3" xfId="81"/>
    <cellStyle name="Обычный 13 2 2 2" xfId="82"/>
    <cellStyle name="Обычный 13 2 4" xfId="83"/>
    <cellStyle name="Обычный 13 4" xfId="84"/>
    <cellStyle name="Обычный 2 2 3" xfId="85"/>
    <cellStyle name="Обычный 2 3 3" xfId="86"/>
    <cellStyle name="Обычный 2 4 3" xfId="87"/>
    <cellStyle name="Обычный 2 5 3" xfId="88"/>
    <cellStyle name="Обычный 2 6 3" xfId="89"/>
    <cellStyle name="Обычный 2 7 3" xfId="90"/>
    <cellStyle name="Обычный 2 8 3 3" xfId="91"/>
    <cellStyle name="Обычный 2 8 4 3" xfId="92"/>
    <cellStyle name="Обычный 2 8 5 3" xfId="93"/>
    <cellStyle name="Обычный 2 8 6 2" xfId="94"/>
    <cellStyle name="Обычный 2 8 9" xfId="95"/>
    <cellStyle name="Обычный 4 2 2 2 3" xfId="96"/>
    <cellStyle name="Обычный 4 2 2 4" xfId="97"/>
    <cellStyle name="Обычный 4 2 3 2 2 2" xfId="98"/>
    <cellStyle name="Обычный 4 2 3 2 4" xfId="99"/>
    <cellStyle name="Обычный 4 2 3 4" xfId="100"/>
    <cellStyle name="Обычный 4 2 5" xfId="101"/>
    <cellStyle name="Обычный 4 4" xfId="102"/>
    <cellStyle name="Обычный 13 2 5" xfId="103"/>
    <cellStyle name="Обычный 4 2 3 2 5" xfId="104"/>
    <cellStyle name="Обычный 2 8 2 3 2" xfId="105"/>
    <cellStyle name="Обычный 2 8 7 3 2" xfId="106"/>
    <cellStyle name="Обычный 2 8 2 3 3" xfId="107"/>
    <cellStyle name="Обычный 2 8 7 3 3" xfId="108"/>
    <cellStyle name="Финансовый [0] 2" xfId="109"/>
    <cellStyle name="Обычный 2 8 2 3 3 2" xfId="110"/>
    <cellStyle name="Обычный 2 8 7 3 3 2" xfId="111"/>
    <cellStyle name="Обычный 4 2 6" xfId="112"/>
    <cellStyle name="Обычный 10 2" xfId="113"/>
    <cellStyle name="Обычный 2 8 2 3 3 3" xfId="114"/>
    <cellStyle name="Обычный 2 8 2 3 3 3 2" xfId="115"/>
    <cellStyle name="Обычный 2 8 7 4" xfId="116"/>
    <cellStyle name="Обычный 2 8 2 3 3 3 2 2" xfId="117"/>
    <cellStyle name="Обычный 2 8 7 4 2" xfId="118"/>
    <cellStyle name="Обычный 2 8 2 3 3 3 2 2 2" xfId="119"/>
    <cellStyle name="Обычный 2 8 7 4 2 2" xfId="120"/>
    <cellStyle name="Обычный 2 8 7 3 3 3 2 2" xfId="121"/>
    <cellStyle name="Обычный 2 8 2 3 3 3 2 2 2 2" xfId="122"/>
    <cellStyle name="Обычный 2 8 7 4 2 2 2" xfId="123"/>
    <cellStyle name="Обычный 2 8 7 3 3 3 2 2 2" xfId="124"/>
    <cellStyle name="Обычный 2 8 2 3 3 3 2 2 2 3" xfId="125"/>
    <cellStyle name="Обычный 2 8 7 4 2 2 3" xfId="126"/>
    <cellStyle name="Обычный 2 8 7 3 3 3 2 2 3" xfId="127"/>
    <cellStyle name="Обычный 2 8 2 3 3 2 2" xfId="128"/>
    <cellStyle name="Обычный 4 2 6 2" xfId="129"/>
    <cellStyle name="Обычный 2 8 2 3 3 3 2 2 2 3 2" xfId="130"/>
    <cellStyle name="Обычный 2 8 7 4 2 2 3 2" xfId="131"/>
    <cellStyle name="Обычный 2 8 2 3 3 3 2 2 2 3 2 2" xfId="132"/>
    <cellStyle name="Обычный 2 8 7 4 2 2 3 2 2" xfId="133"/>
    <cellStyle name="Обычный 2 8 2 3 3 3 2 2 3" xfId="134"/>
    <cellStyle name="Обычный 2 8 2 3 3 2 2 2" xfId="135"/>
    <cellStyle name="Обычный 4 2 6 2 2" xfId="136"/>
    <cellStyle name="Обычный 2 8 2 3 3 3 2 2 2 3 2 2 2" xfId="137"/>
    <cellStyle name="Обычный 2 8 7 4 2 2 3 2 2 2" xfId="138"/>
    <cellStyle name="Обычный 2 8 2 3 3 3 2 2 3 2" xfId="139"/>
    <cellStyle name="Обычный 2 8 2 3 3 3 2 2 2 3 2 2 2 2" xfId="140"/>
    <cellStyle name="Обычный 2 8 7 4 2 2 3 2 2 2 2" xfId="141"/>
    <cellStyle name="Обычный 2 8 2 3 3 3 2 2 3 2 2" xfId="142"/>
    <cellStyle name="Обычный 2 8 2 3 3 3 2 2 2 3 2 2 2 2 2" xfId="143"/>
    <cellStyle name="Обычный 2 8 7 4 2 2 3 2 2 2 2 2" xfId="144"/>
    <cellStyle name="Обычный 2 8 2 3 3 3 2 2 3 2 2 2" xfId="145"/>
    <cellStyle name="Обычный 16" xfId="146"/>
    <cellStyle name="Обычный 2 8 2 3 3 3 2 2 2 3 2 2 2 2 3" xfId="147"/>
    <cellStyle name="Обычный 2 8 7 4 2 2 3 2 2 2 2 3" xfId="148"/>
    <cellStyle name="Обычный 2 8 2 3 3 3 2 2 3 2 2 3" xfId="149"/>
    <cellStyle name="Обычный 2 8 2 3 3 3 2 2 2 3 2 2 2 2 4" xfId="150"/>
    <cellStyle name="Обычный 2 8 7 4 2 2 3 2 2 2 2 4" xfId="151"/>
    <cellStyle name="Обычный 2 8 2 3 3 3 2 2 3 2 2 4" xfId="152"/>
    <cellStyle name="Обычный 2 8 2 3 3 3 2 2 2 3 2 2 2 2 2 3" xfId="153"/>
    <cellStyle name="Обычный 2 8 2 3 3 3 2 2 3 2 2 2 3" xfId="154"/>
    <cellStyle name="Обычный 2 8 2 3 3 2 2 2 2" xfId="155"/>
    <cellStyle name="Обычный 4 2 6 2 2 2" xfId="156"/>
    <cellStyle name="Обычный 16 2" xfId="157"/>
    <cellStyle name="Обычный 2 8 2 3 3 2 2 2 2 2" xfId="158"/>
    <cellStyle name="Обычный 4 2 6 2 2 2 2" xfId="159"/>
    <cellStyle name="Обычный 16 2 2" xfId="160"/>
    <cellStyle name="Обычный 2 8 2 3 3 3 2 2 2 3 2 2 2 2 4 2" xfId="161"/>
    <cellStyle name="Обычный 2 8 7 4 2 2 3 2 2 2 2 4 2" xfId="162"/>
    <cellStyle name="Обычный 2 8 2 3 3 3 2 2 3 2 2 4 2" xfId="163"/>
    <cellStyle name="Обычный 2 8 2 3 3 3 2 2 2 3 2 2 2 2 4 3" xfId="164"/>
    <cellStyle name="Обычный 2 8 7 4 2 2 3 2 2 2 2 4 3" xfId="165"/>
    <cellStyle name="Обычный 2 8 2 3 3 3 2 2 3 2 2 4 3" xfId="166"/>
    <cellStyle name="Обычный 2 8 2 3 3 3 2 2 3 2 2 2 3 4 3" xfId="167"/>
    <cellStyle name="Обычный 2 8 2 3 3 3 2 2 2 3 2 2 2 2 2 3 4 3" xfId="168"/>
    <cellStyle name="Обычный 2 8 2 3 3 3 2 2 2 3 2 2 2 2 4 5 3" xfId="169"/>
    <cellStyle name="Обычный 2 8 2 3 3 3 2 2 2 3 2 2 2 2 4 3 2" xfId="170"/>
    <cellStyle name="Обычный 2 8 7 4 2 2 3 2 2 2 2 4 3 2" xfId="171"/>
    <cellStyle name="Обычный 2 8 2 3 3 3 2 2 3 2 2 4 3 2" xfId="172"/>
    <cellStyle name="Обычный 2 8 2 3 3 3 2 2 3 2 2 2 3 4 3 2" xfId="173"/>
    <cellStyle name="Обычный 2 8 2 3 3 3 2 2 2 3 2 2 2 2 2 3 4 3 2" xfId="174"/>
    <cellStyle name="Обычный 2 8 2 3 3 3 2 2 2 3 2 2 2 2 4 5 3 2" xfId="175"/>
    <cellStyle name="Обычный 2 8 2 3 3 2 2 2 2 2 2" xfId="176"/>
    <cellStyle name="Обычный 4 2 6 2 2 2 2 2" xfId="177"/>
    <cellStyle name="Обычный 16 2 2 2" xfId="178"/>
    <cellStyle name="Обычный 2 8 2 3 3 2 2 2 2 2 2 2" xfId="179"/>
    <cellStyle name="Обычный 4 2 6 2 2 2 2 2 2" xfId="180"/>
    <cellStyle name="Обычный 16 2 2 2 2" xfId="181"/>
    <cellStyle name="Обычный 2 8 2 3 3 3 2 2 2 3 2 2 2 2 4 3 2 2" xfId="182"/>
    <cellStyle name="Обычный 2 8 7 4 2 2 3 2 2 2 2 4 3 2 2" xfId="183"/>
    <cellStyle name="Обычный 2 8 2 3 3 3 2 2 3 2 2 4 3 2 2" xfId="184"/>
    <cellStyle name="Обычный 2 8 2 3 3 3 2 2 3 2 2 2 3 4 3 2 2" xfId="185"/>
    <cellStyle name="Обычный 2 8 2 3 3 3 2 2 2 3 2 2 2 2 2 3 4 3 2 2" xfId="186"/>
    <cellStyle name="Обычный 2 8 2 3 3 3 2 2 2 3 2 2 2 2 4 5 3 2 2" xfId="187"/>
    <cellStyle name="Обычный_приложение_Программа госзаимствований 2003" xfId="1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2022%20&#1075;&#1086;&#1076;%20-%20&#1059;&#1058;&#1054;&#1063;&#1053;&#1045;&#1053;&#1048;&#1045;%20&#1073;&#1102;&#1076;&#1078;&#1077;&#1090;&#1072;\2%20&#1059;&#1090;&#1086;&#1095;&#1085;&#1077;&#1085;&#1080;&#1077;\&#1056;&#1077;&#1096;&#1077;&#1085;&#1080;&#1077;%20&#1086;&#1090;%2011.05.2022%20&#8470;%20112\&#1087;&#1088;&#1080;&#1083;&#1086;&#1078;&#1077;&#1085;&#1080;&#1103;%20%20&#1082;%20&#1088;&#1077;&#1096;&#1077;&#1085;&#1080;&#110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№ 1 источ"/>
      <sheetName val=" № 2 доходы"/>
      <sheetName val="№ 3 р.п"/>
      <sheetName val="№ 4 ведом"/>
      <sheetName val=" № 5  рп, кцср, квр"/>
      <sheetName val="№ 6 МП"/>
      <sheetName val="№ 8 АИП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35">
          <cell r="E235">
            <v>0</v>
          </cell>
        </row>
        <row r="238">
          <cell r="F238">
            <v>954.1</v>
          </cell>
          <cell r="G238">
            <v>954.1</v>
          </cell>
        </row>
      </sheetData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view="pageBreakPreview" zoomScale="60" workbookViewId="0" topLeftCell="A1">
      <selection activeCell="K16" sqref="K16"/>
    </sheetView>
  </sheetViews>
  <sheetFormatPr defaultColWidth="9.125" defaultRowHeight="12.75"/>
  <cols>
    <col min="1" max="1" width="30.625" style="85" customWidth="1"/>
    <col min="2" max="2" width="51.625" style="85" customWidth="1"/>
    <col min="3" max="3" width="11.75390625" style="276" customWidth="1"/>
    <col min="4" max="5" width="12.625" style="277" bestFit="1" customWidth="1"/>
    <col min="6" max="16384" width="9.125" style="85" customWidth="1"/>
  </cols>
  <sheetData>
    <row r="1" spans="1:5" ht="12.75">
      <c r="A1" s="280" t="s">
        <v>259</v>
      </c>
      <c r="B1" s="280"/>
      <c r="C1" s="280"/>
      <c r="D1" s="280"/>
      <c r="E1" s="280"/>
    </row>
    <row r="2" spans="1:5" ht="12.75">
      <c r="A2" s="280" t="s">
        <v>296</v>
      </c>
      <c r="B2" s="280"/>
      <c r="C2" s="280"/>
      <c r="D2" s="280"/>
      <c r="E2" s="280"/>
    </row>
    <row r="3" spans="1:5" ht="12.75">
      <c r="A3" s="280" t="s">
        <v>746</v>
      </c>
      <c r="B3" s="280"/>
      <c r="C3" s="280"/>
      <c r="D3" s="280"/>
      <c r="E3" s="280"/>
    </row>
    <row r="4" spans="1:5" ht="12.75">
      <c r="A4" s="270"/>
      <c r="B4" s="270"/>
      <c r="D4" s="276"/>
      <c r="E4" s="276"/>
    </row>
    <row r="5" spans="1:5" ht="12.75">
      <c r="A5" s="281" t="s">
        <v>260</v>
      </c>
      <c r="B5" s="281"/>
      <c r="C5" s="281"/>
      <c r="D5" s="281"/>
      <c r="E5" s="281"/>
    </row>
    <row r="6" spans="1:5" ht="12.75">
      <c r="A6" s="281" t="s">
        <v>383</v>
      </c>
      <c r="B6" s="281"/>
      <c r="C6" s="281"/>
      <c r="D6" s="281"/>
      <c r="E6" s="281"/>
    </row>
    <row r="8" spans="1:5" ht="12.75">
      <c r="A8" s="282" t="s">
        <v>261</v>
      </c>
      <c r="B8" s="285" t="s">
        <v>18</v>
      </c>
      <c r="C8" s="288" t="s">
        <v>87</v>
      </c>
      <c r="D8" s="289"/>
      <c r="E8" s="290"/>
    </row>
    <row r="9" spans="1:5" ht="12.75">
      <c r="A9" s="283"/>
      <c r="B9" s="286"/>
      <c r="C9" s="291" t="s">
        <v>281</v>
      </c>
      <c r="D9" s="291" t="s">
        <v>88</v>
      </c>
      <c r="E9" s="291"/>
    </row>
    <row r="10" spans="1:5" ht="12.75">
      <c r="A10" s="284"/>
      <c r="B10" s="287"/>
      <c r="C10" s="291" t="s">
        <v>66</v>
      </c>
      <c r="D10" s="273" t="s">
        <v>330</v>
      </c>
      <c r="E10" s="273" t="s">
        <v>384</v>
      </c>
    </row>
    <row r="11" spans="1:5" ht="12.75">
      <c r="A11" s="271" t="s">
        <v>3</v>
      </c>
      <c r="B11" s="272">
        <v>2</v>
      </c>
      <c r="C11" s="272">
        <v>3</v>
      </c>
      <c r="D11" s="115">
        <v>4</v>
      </c>
      <c r="E11" s="115">
        <v>5</v>
      </c>
    </row>
    <row r="12" spans="1:5" ht="31.5">
      <c r="A12" s="87" t="s">
        <v>729</v>
      </c>
      <c r="B12" s="88" t="s">
        <v>735</v>
      </c>
      <c r="C12" s="275">
        <f>C13</f>
        <v>29000</v>
      </c>
      <c r="D12" s="275">
        <f aca="true" t="shared" si="0" ref="D12:E12">D14+D17</f>
        <v>-14500</v>
      </c>
      <c r="E12" s="275">
        <f t="shared" si="0"/>
        <v>-14500</v>
      </c>
    </row>
    <row r="13" spans="1:5" ht="47.25">
      <c r="A13" s="84" t="s">
        <v>736</v>
      </c>
      <c r="B13" s="44" t="s">
        <v>737</v>
      </c>
      <c r="C13" s="274">
        <f>C14+C17</f>
        <v>29000</v>
      </c>
      <c r="D13" s="274">
        <f aca="true" t="shared" si="1" ref="D13:E13">D14+D17</f>
        <v>-14500</v>
      </c>
      <c r="E13" s="274">
        <f t="shared" si="1"/>
        <v>-14500</v>
      </c>
    </row>
    <row r="14" spans="1:5" ht="47.25">
      <c r="A14" s="84" t="s">
        <v>730</v>
      </c>
      <c r="B14" s="44" t="s">
        <v>738</v>
      </c>
      <c r="C14" s="274">
        <f>C15</f>
        <v>29000</v>
      </c>
      <c r="D14" s="274">
        <f aca="true" t="shared" si="2" ref="D14:E15">D15</f>
        <v>0</v>
      </c>
      <c r="E14" s="274">
        <f t="shared" si="2"/>
        <v>0</v>
      </c>
    </row>
    <row r="15" spans="1:5" ht="63">
      <c r="A15" s="84" t="s">
        <v>739</v>
      </c>
      <c r="B15" s="44" t="s">
        <v>740</v>
      </c>
      <c r="C15" s="274">
        <f>C16</f>
        <v>29000</v>
      </c>
      <c r="D15" s="274">
        <f t="shared" si="2"/>
        <v>0</v>
      </c>
      <c r="E15" s="274">
        <f t="shared" si="2"/>
        <v>0</v>
      </c>
    </row>
    <row r="16" spans="1:5" ht="63">
      <c r="A16" s="84" t="s">
        <v>731</v>
      </c>
      <c r="B16" s="44" t="s">
        <v>732</v>
      </c>
      <c r="C16" s="274">
        <v>29000</v>
      </c>
      <c r="D16" s="274">
        <v>0</v>
      </c>
      <c r="E16" s="274">
        <v>0</v>
      </c>
    </row>
    <row r="17" spans="1:5" ht="63">
      <c r="A17" s="84" t="s">
        <v>733</v>
      </c>
      <c r="B17" s="44" t="s">
        <v>741</v>
      </c>
      <c r="C17" s="274">
        <f>C18</f>
        <v>0</v>
      </c>
      <c r="D17" s="274">
        <f aca="true" t="shared" si="3" ref="D17:E18">D18</f>
        <v>-14500</v>
      </c>
      <c r="E17" s="274">
        <f t="shared" si="3"/>
        <v>-14500</v>
      </c>
    </row>
    <row r="18" spans="1:5" ht="63">
      <c r="A18" s="84" t="s">
        <v>742</v>
      </c>
      <c r="B18" s="44" t="s">
        <v>743</v>
      </c>
      <c r="C18" s="274">
        <f>C19</f>
        <v>0</v>
      </c>
      <c r="D18" s="274">
        <f t="shared" si="3"/>
        <v>-14500</v>
      </c>
      <c r="E18" s="274">
        <f t="shared" si="3"/>
        <v>-14500</v>
      </c>
    </row>
    <row r="19" spans="1:5" ht="78.75">
      <c r="A19" s="84" t="s">
        <v>734</v>
      </c>
      <c r="B19" s="44" t="s">
        <v>744</v>
      </c>
      <c r="C19" s="274">
        <v>0</v>
      </c>
      <c r="D19" s="274">
        <v>-14500</v>
      </c>
      <c r="E19" s="274">
        <v>-14500</v>
      </c>
    </row>
    <row r="20" spans="1:5" ht="31.5">
      <c r="A20" s="87" t="s">
        <v>262</v>
      </c>
      <c r="B20" s="88" t="s">
        <v>289</v>
      </c>
      <c r="C20" s="89">
        <f>C21+C25</f>
        <v>43000</v>
      </c>
      <c r="D20" s="89">
        <f>D21+D25</f>
        <v>0</v>
      </c>
      <c r="E20" s="89">
        <f>E21+E25</f>
        <v>0</v>
      </c>
    </row>
    <row r="21" spans="1:5" ht="12.75">
      <c r="A21" s="84" t="s">
        <v>263</v>
      </c>
      <c r="B21" s="44" t="s">
        <v>264</v>
      </c>
      <c r="C21" s="90">
        <f aca="true" t="shared" si="4" ref="C21:E23">C22</f>
        <v>-950478.1</v>
      </c>
      <c r="D21" s="90">
        <f t="shared" si="4"/>
        <v>-1000603.4</v>
      </c>
      <c r="E21" s="90">
        <f t="shared" si="4"/>
        <v>-1002849.9</v>
      </c>
    </row>
    <row r="22" spans="1:5" ht="12.75">
      <c r="A22" s="84" t="s">
        <v>265</v>
      </c>
      <c r="B22" s="44" t="s">
        <v>266</v>
      </c>
      <c r="C22" s="90">
        <f>C23</f>
        <v>-950478.1</v>
      </c>
      <c r="D22" s="90">
        <f t="shared" si="4"/>
        <v>-1000603.4</v>
      </c>
      <c r="E22" s="90">
        <f t="shared" si="4"/>
        <v>-1002849.9</v>
      </c>
    </row>
    <row r="23" spans="1:5" ht="31.5">
      <c r="A23" s="84" t="s">
        <v>290</v>
      </c>
      <c r="B23" s="44" t="s">
        <v>291</v>
      </c>
      <c r="C23" s="90">
        <f>C24</f>
        <v>-950478.1</v>
      </c>
      <c r="D23" s="90">
        <f t="shared" si="4"/>
        <v>-1000603.4</v>
      </c>
      <c r="E23" s="90">
        <f t="shared" si="4"/>
        <v>-1002849.9</v>
      </c>
    </row>
    <row r="24" spans="1:5" ht="31.5">
      <c r="A24" s="84" t="s">
        <v>267</v>
      </c>
      <c r="B24" s="44" t="s">
        <v>268</v>
      </c>
      <c r="C24" s="90">
        <f>-921478.1-C12</f>
        <v>-950478.1</v>
      </c>
      <c r="D24" s="115">
        <v>-1000603.4</v>
      </c>
      <c r="E24" s="91">
        <v>-1002849.9</v>
      </c>
    </row>
    <row r="25" spans="1:5" ht="12.75">
      <c r="A25" s="84" t="s">
        <v>269</v>
      </c>
      <c r="B25" s="44" t="s">
        <v>270</v>
      </c>
      <c r="C25" s="90">
        <f aca="true" t="shared" si="5" ref="C25:E27">C26</f>
        <v>993478.1</v>
      </c>
      <c r="D25" s="90">
        <f t="shared" si="5"/>
        <v>1000603.4</v>
      </c>
      <c r="E25" s="90">
        <f t="shared" si="5"/>
        <v>1002849.9</v>
      </c>
    </row>
    <row r="26" spans="1:5" ht="12.75">
      <c r="A26" s="84" t="s">
        <v>271</v>
      </c>
      <c r="B26" s="44" t="s">
        <v>272</v>
      </c>
      <c r="C26" s="90">
        <f>C27</f>
        <v>993478.1</v>
      </c>
      <c r="D26" s="90">
        <f t="shared" si="5"/>
        <v>1000603.4</v>
      </c>
      <c r="E26" s="90">
        <f t="shared" si="5"/>
        <v>1002849.9</v>
      </c>
    </row>
    <row r="27" spans="1:5" ht="31.5">
      <c r="A27" s="84" t="s">
        <v>292</v>
      </c>
      <c r="B27" s="44" t="s">
        <v>293</v>
      </c>
      <c r="C27" s="90">
        <f>C28</f>
        <v>993478.1</v>
      </c>
      <c r="D27" s="90">
        <f t="shared" si="5"/>
        <v>1000603.4</v>
      </c>
      <c r="E27" s="90">
        <f t="shared" si="5"/>
        <v>1002849.9</v>
      </c>
    </row>
    <row r="28" spans="1:5" ht="31.5">
      <c r="A28" s="84" t="s">
        <v>273</v>
      </c>
      <c r="B28" s="44" t="s">
        <v>274</v>
      </c>
      <c r="C28" s="90">
        <v>993478.1</v>
      </c>
      <c r="D28" s="91">
        <f>986103.4-D19</f>
        <v>1000603.4</v>
      </c>
      <c r="E28" s="91">
        <f>988349.9-E19</f>
        <v>1002849.9</v>
      </c>
    </row>
    <row r="29" spans="1:5" ht="12.75">
      <c r="A29" s="279" t="s">
        <v>294</v>
      </c>
      <c r="B29" s="279"/>
      <c r="C29" s="89">
        <f>C20+C12</f>
        <v>72000</v>
      </c>
      <c r="D29" s="89">
        <f>D20+D12</f>
        <v>-14500</v>
      </c>
      <c r="E29" s="89">
        <f>E20+E12</f>
        <v>-14500</v>
      </c>
    </row>
    <row r="31" spans="1:2" ht="12.75">
      <c r="A31" s="92"/>
      <c r="B31" s="93"/>
    </row>
    <row r="32" ht="12.75">
      <c r="B32" s="270"/>
    </row>
  </sheetData>
  <mergeCells count="11">
    <mergeCell ref="A29:B29"/>
    <mergeCell ref="A1:E1"/>
    <mergeCell ref="A2:E2"/>
    <mergeCell ref="A3:E3"/>
    <mergeCell ref="A5:E5"/>
    <mergeCell ref="A6:E6"/>
    <mergeCell ref="A8:A10"/>
    <mergeCell ref="B8:B10"/>
    <mergeCell ref="C8:E8"/>
    <mergeCell ref="C9:C10"/>
    <mergeCell ref="D9:E9"/>
  </mergeCells>
  <printOptions/>
  <pageMargins left="0.5905511811023623" right="0.1968503937007874" top="0.1968503937007874" bottom="0.1968503937007874" header="0.5118110236220472" footer="0.5118110236220472"/>
  <pageSetup fitToHeight="0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2"/>
  <sheetViews>
    <sheetView view="pageBreakPreview" zoomScale="60" workbookViewId="0" topLeftCell="A1">
      <selection activeCell="C3" sqref="C3:E3"/>
    </sheetView>
  </sheetViews>
  <sheetFormatPr defaultColWidth="9.125" defaultRowHeight="12.75"/>
  <cols>
    <col min="1" max="1" width="31.75390625" style="210" bestFit="1" customWidth="1"/>
    <col min="2" max="2" width="89.25390625" style="208" customWidth="1"/>
    <col min="3" max="3" width="13.875" style="208" customWidth="1"/>
    <col min="4" max="4" width="14.25390625" style="208" customWidth="1"/>
    <col min="5" max="5" width="14.00390625" style="208" customWidth="1"/>
    <col min="6" max="16384" width="9.125" style="209" customWidth="1"/>
  </cols>
  <sheetData>
    <row r="1" spans="1:5" ht="12.75">
      <c r="A1" s="207"/>
      <c r="C1" s="292" t="s">
        <v>443</v>
      </c>
      <c r="D1" s="292"/>
      <c r="E1" s="292"/>
    </row>
    <row r="2" spans="2:5" ht="12.75">
      <c r="B2" s="293" t="s">
        <v>444</v>
      </c>
      <c r="C2" s="293"/>
      <c r="D2" s="293"/>
      <c r="E2" s="293"/>
    </row>
    <row r="3" spans="3:5" ht="12.75">
      <c r="C3" s="293" t="s">
        <v>747</v>
      </c>
      <c r="D3" s="293"/>
      <c r="E3" s="293"/>
    </row>
    <row r="4" spans="1:5" ht="12.75">
      <c r="A4" s="207"/>
      <c r="B4" s="211"/>
      <c r="C4" s="211"/>
      <c r="D4" s="211"/>
      <c r="E4" s="211"/>
    </row>
    <row r="5" spans="1:5" ht="12.75">
      <c r="A5" s="294" t="s">
        <v>445</v>
      </c>
      <c r="B5" s="294"/>
      <c r="C5" s="294"/>
      <c r="D5" s="294"/>
      <c r="E5" s="294"/>
    </row>
    <row r="6" spans="1:5" ht="12.75">
      <c r="A6" s="212"/>
      <c r="B6" s="212"/>
      <c r="C6" s="212"/>
      <c r="D6" s="212"/>
      <c r="E6" s="212"/>
    </row>
    <row r="7" spans="1:5" ht="12.75">
      <c r="A7" s="295" t="s">
        <v>446</v>
      </c>
      <c r="B7" s="296" t="s">
        <v>447</v>
      </c>
      <c r="C7" s="296" t="s">
        <v>448</v>
      </c>
      <c r="D7" s="296"/>
      <c r="E7" s="296"/>
    </row>
    <row r="8" spans="1:5" ht="12.75">
      <c r="A8" s="295"/>
      <c r="B8" s="296"/>
      <c r="C8" s="213" t="s">
        <v>281</v>
      </c>
      <c r="D8" s="213" t="s">
        <v>330</v>
      </c>
      <c r="E8" s="213" t="s">
        <v>384</v>
      </c>
    </row>
    <row r="9" spans="1:8" ht="12.75">
      <c r="A9" s="214" t="s">
        <v>449</v>
      </c>
      <c r="B9" s="215" t="s">
        <v>450</v>
      </c>
      <c r="C9" s="216">
        <f>C10+C16+C26+C34+C42+C45+C61+C67+C73</f>
        <v>421187.7</v>
      </c>
      <c r="D9" s="216">
        <f aca="true" t="shared" si="0" ref="D9:E9">D10+D16+D26+D34+D42+D45+D61+D67+D73</f>
        <v>423305.6</v>
      </c>
      <c r="E9" s="216">
        <f t="shared" si="0"/>
        <v>424169.1</v>
      </c>
      <c r="F9" s="217"/>
      <c r="G9" s="217"/>
      <c r="H9" s="217"/>
    </row>
    <row r="10" spans="1:5" ht="12.75">
      <c r="A10" s="214" t="s">
        <v>451</v>
      </c>
      <c r="B10" s="215" t="s">
        <v>452</v>
      </c>
      <c r="C10" s="216">
        <f aca="true" t="shared" si="1" ref="C10:E10">C11</f>
        <v>259348.19999999998</v>
      </c>
      <c r="D10" s="216">
        <f t="shared" si="1"/>
        <v>249493.19999999998</v>
      </c>
      <c r="E10" s="216">
        <f t="shared" si="1"/>
        <v>255112.4</v>
      </c>
    </row>
    <row r="11" spans="1:5" ht="12.75">
      <c r="A11" s="214" t="s">
        <v>453</v>
      </c>
      <c r="B11" s="215" t="s">
        <v>454</v>
      </c>
      <c r="C11" s="216">
        <f aca="true" t="shared" si="2" ref="C11:E11">C12+C13+C14+C15</f>
        <v>259348.19999999998</v>
      </c>
      <c r="D11" s="216">
        <f t="shared" si="2"/>
        <v>249493.19999999998</v>
      </c>
      <c r="E11" s="216">
        <f t="shared" si="2"/>
        <v>255112.4</v>
      </c>
    </row>
    <row r="12" spans="1:5" ht="63">
      <c r="A12" s="218" t="s">
        <v>455</v>
      </c>
      <c r="B12" s="219" t="s">
        <v>456</v>
      </c>
      <c r="C12" s="220">
        <v>252962</v>
      </c>
      <c r="D12" s="220">
        <v>243150.4</v>
      </c>
      <c r="E12" s="220">
        <v>248579.1</v>
      </c>
    </row>
    <row r="13" spans="1:5" ht="78.75">
      <c r="A13" s="218" t="s">
        <v>457</v>
      </c>
      <c r="B13" s="219" t="s">
        <v>458</v>
      </c>
      <c r="C13" s="220">
        <v>871.3</v>
      </c>
      <c r="D13" s="220">
        <v>837.8</v>
      </c>
      <c r="E13" s="220">
        <v>856.9</v>
      </c>
    </row>
    <row r="14" spans="1:5" ht="31.5">
      <c r="A14" s="218" t="s">
        <v>459</v>
      </c>
      <c r="B14" s="219" t="s">
        <v>460</v>
      </c>
      <c r="C14" s="220">
        <v>2947.8</v>
      </c>
      <c r="D14" s="220">
        <v>2835.2</v>
      </c>
      <c r="E14" s="220">
        <v>2899.8</v>
      </c>
    </row>
    <row r="15" spans="1:5" ht="78.75">
      <c r="A15" s="218" t="s">
        <v>461</v>
      </c>
      <c r="B15" s="219" t="s">
        <v>462</v>
      </c>
      <c r="C15" s="220">
        <v>2567.1</v>
      </c>
      <c r="D15" s="220">
        <v>2669.8</v>
      </c>
      <c r="E15" s="220">
        <v>2776.6</v>
      </c>
    </row>
    <row r="16" spans="1:5" ht="31.5">
      <c r="A16" s="214" t="s">
        <v>463</v>
      </c>
      <c r="B16" s="215" t="s">
        <v>464</v>
      </c>
      <c r="C16" s="216">
        <f aca="true" t="shared" si="3" ref="C16:E16">C17</f>
        <v>4792.6</v>
      </c>
      <c r="D16" s="216">
        <f t="shared" si="3"/>
        <v>5164.500000000001</v>
      </c>
      <c r="E16" s="216">
        <f t="shared" si="3"/>
        <v>5444.4</v>
      </c>
    </row>
    <row r="17" spans="1:5" ht="31.5">
      <c r="A17" s="214" t="s">
        <v>465</v>
      </c>
      <c r="B17" s="215" t="s">
        <v>466</v>
      </c>
      <c r="C17" s="216">
        <f aca="true" t="shared" si="4" ref="C17:E17">C18+C20+C22+C24</f>
        <v>4792.6</v>
      </c>
      <c r="D17" s="216">
        <f t="shared" si="4"/>
        <v>5164.500000000001</v>
      </c>
      <c r="E17" s="216">
        <f t="shared" si="4"/>
        <v>5444.4</v>
      </c>
    </row>
    <row r="18" spans="1:5" ht="47.25">
      <c r="A18" s="218" t="s">
        <v>467</v>
      </c>
      <c r="B18" s="219" t="s">
        <v>468</v>
      </c>
      <c r="C18" s="220">
        <f aca="true" t="shared" si="5" ref="C18:E18">C19</f>
        <v>2270</v>
      </c>
      <c r="D18" s="220">
        <f t="shared" si="5"/>
        <v>2463.9</v>
      </c>
      <c r="E18" s="220">
        <f t="shared" si="5"/>
        <v>2603.8</v>
      </c>
    </row>
    <row r="19" spans="1:5" ht="78.75">
      <c r="A19" s="218" t="s">
        <v>469</v>
      </c>
      <c r="B19" s="221" t="s">
        <v>470</v>
      </c>
      <c r="C19" s="220">
        <v>2270</v>
      </c>
      <c r="D19" s="220">
        <v>2463.9</v>
      </c>
      <c r="E19" s="220">
        <v>2603.8</v>
      </c>
    </row>
    <row r="20" spans="1:5" ht="63">
      <c r="A20" s="218" t="s">
        <v>471</v>
      </c>
      <c r="B20" s="221" t="s">
        <v>472</v>
      </c>
      <c r="C20" s="220">
        <f aca="true" t="shared" si="6" ref="C20:E20">C21</f>
        <v>15.8</v>
      </c>
      <c r="D20" s="220">
        <f t="shared" si="6"/>
        <v>16.8</v>
      </c>
      <c r="E20" s="220">
        <f t="shared" si="6"/>
        <v>17.3</v>
      </c>
    </row>
    <row r="21" spans="1:5" ht="94.5">
      <c r="A21" s="218" t="s">
        <v>473</v>
      </c>
      <c r="B21" s="222" t="s">
        <v>474</v>
      </c>
      <c r="C21" s="220">
        <v>15.8</v>
      </c>
      <c r="D21" s="220">
        <v>16.8</v>
      </c>
      <c r="E21" s="220">
        <v>17.3</v>
      </c>
    </row>
    <row r="22" spans="1:5" ht="47.25">
      <c r="A22" s="218" t="s">
        <v>475</v>
      </c>
      <c r="B22" s="222" t="s">
        <v>476</v>
      </c>
      <c r="C22" s="220">
        <f aca="true" t="shared" si="7" ref="C22:E22">C23</f>
        <v>2806.2</v>
      </c>
      <c r="D22" s="220">
        <f t="shared" si="7"/>
        <v>3006.5</v>
      </c>
      <c r="E22" s="220">
        <f t="shared" si="7"/>
        <v>3143.9</v>
      </c>
    </row>
    <row r="23" spans="1:5" ht="78.75">
      <c r="A23" s="218" t="s">
        <v>477</v>
      </c>
      <c r="B23" s="222" t="s">
        <v>478</v>
      </c>
      <c r="C23" s="220">
        <v>2806.2</v>
      </c>
      <c r="D23" s="220">
        <v>3006.5</v>
      </c>
      <c r="E23" s="220">
        <v>3143.9</v>
      </c>
    </row>
    <row r="24" spans="1:5" ht="47.25">
      <c r="A24" s="218" t="s">
        <v>479</v>
      </c>
      <c r="B24" s="222" t="s">
        <v>480</v>
      </c>
      <c r="C24" s="220">
        <f aca="true" t="shared" si="8" ref="C24:E24">C25</f>
        <v>-299.4</v>
      </c>
      <c r="D24" s="220">
        <f t="shared" si="8"/>
        <v>-322.7</v>
      </c>
      <c r="E24" s="220">
        <f t="shared" si="8"/>
        <v>-320.6</v>
      </c>
    </row>
    <row r="25" spans="1:5" ht="78.75">
      <c r="A25" s="218" t="s">
        <v>481</v>
      </c>
      <c r="B25" s="221" t="s">
        <v>482</v>
      </c>
      <c r="C25" s="220">
        <v>-299.4</v>
      </c>
      <c r="D25" s="220">
        <v>-322.7</v>
      </c>
      <c r="E25" s="220">
        <v>-320.6</v>
      </c>
    </row>
    <row r="26" spans="1:5" ht="12.75">
      <c r="A26" s="214" t="s">
        <v>483</v>
      </c>
      <c r="B26" s="215" t="s">
        <v>484</v>
      </c>
      <c r="C26" s="216">
        <f>C32+C27</f>
        <v>39601</v>
      </c>
      <c r="D26" s="216">
        <f aca="true" t="shared" si="9" ref="D26:E26">D32+D27</f>
        <v>39848.3</v>
      </c>
      <c r="E26" s="216">
        <f t="shared" si="9"/>
        <v>40621.8</v>
      </c>
    </row>
    <row r="27" spans="1:5" ht="12.75">
      <c r="A27" s="214" t="s">
        <v>485</v>
      </c>
      <c r="B27" s="215" t="s">
        <v>486</v>
      </c>
      <c r="C27" s="216">
        <f aca="true" t="shared" si="10" ref="C27:E27">C28+C30</f>
        <v>29697</v>
      </c>
      <c r="D27" s="216">
        <f t="shared" si="10"/>
        <v>29200.3</v>
      </c>
      <c r="E27" s="216">
        <f t="shared" si="10"/>
        <v>29205.8</v>
      </c>
    </row>
    <row r="28" spans="1:5" ht="31.5">
      <c r="A28" s="218" t="s">
        <v>487</v>
      </c>
      <c r="B28" s="219" t="s">
        <v>488</v>
      </c>
      <c r="C28" s="220">
        <f aca="true" t="shared" si="11" ref="C28:E28">C29</f>
        <v>17343.6</v>
      </c>
      <c r="D28" s="220">
        <f t="shared" si="11"/>
        <v>17196.3</v>
      </c>
      <c r="E28" s="220">
        <f t="shared" si="11"/>
        <v>17158.1</v>
      </c>
    </row>
    <row r="29" spans="1:5" ht="31.5">
      <c r="A29" s="218" t="s">
        <v>489</v>
      </c>
      <c r="B29" s="219" t="s">
        <v>488</v>
      </c>
      <c r="C29" s="223">
        <v>17343.6</v>
      </c>
      <c r="D29" s="224">
        <v>17196.3</v>
      </c>
      <c r="E29" s="224">
        <v>17158.1</v>
      </c>
    </row>
    <row r="30" spans="1:5" ht="31.5">
      <c r="A30" s="218" t="s">
        <v>490</v>
      </c>
      <c r="B30" s="219" t="s">
        <v>491</v>
      </c>
      <c r="C30" s="220">
        <f aca="true" t="shared" si="12" ref="C30:E30">C31</f>
        <v>12353.4</v>
      </c>
      <c r="D30" s="220">
        <f t="shared" si="12"/>
        <v>12004</v>
      </c>
      <c r="E30" s="220">
        <f t="shared" si="12"/>
        <v>12047.7</v>
      </c>
    </row>
    <row r="31" spans="1:5" ht="47.25">
      <c r="A31" s="218" t="s">
        <v>492</v>
      </c>
      <c r="B31" s="219" t="s">
        <v>493</v>
      </c>
      <c r="C31" s="223">
        <v>12353.4</v>
      </c>
      <c r="D31" s="224">
        <v>12004</v>
      </c>
      <c r="E31" s="224">
        <v>12047.7</v>
      </c>
    </row>
    <row r="32" spans="1:5" ht="12.75">
      <c r="A32" s="214" t="s">
        <v>494</v>
      </c>
      <c r="B32" s="215" t="s">
        <v>495</v>
      </c>
      <c r="C32" s="216">
        <f aca="true" t="shared" si="13" ref="C32:E32">C33</f>
        <v>9904</v>
      </c>
      <c r="D32" s="216">
        <f t="shared" si="13"/>
        <v>10648</v>
      </c>
      <c r="E32" s="216">
        <f t="shared" si="13"/>
        <v>11416</v>
      </c>
    </row>
    <row r="33" spans="1:5" ht="31.5">
      <c r="A33" s="218" t="s">
        <v>496</v>
      </c>
      <c r="B33" s="219" t="s">
        <v>497</v>
      </c>
      <c r="C33" s="225">
        <v>9904</v>
      </c>
      <c r="D33" s="225">
        <v>10648</v>
      </c>
      <c r="E33" s="225">
        <v>11416</v>
      </c>
    </row>
    <row r="34" spans="1:5" ht="12.75">
      <c r="A34" s="214" t="s">
        <v>498</v>
      </c>
      <c r="B34" s="215" t="s">
        <v>499</v>
      </c>
      <c r="C34" s="216">
        <f aca="true" t="shared" si="14" ref="C34:E34">C35+C37</f>
        <v>61701</v>
      </c>
      <c r="D34" s="216">
        <f t="shared" si="14"/>
        <v>62675</v>
      </c>
      <c r="E34" s="216">
        <f t="shared" si="14"/>
        <v>63668</v>
      </c>
    </row>
    <row r="35" spans="1:5" ht="12.75">
      <c r="A35" s="214" t="s">
        <v>500</v>
      </c>
      <c r="B35" s="215" t="s">
        <v>501</v>
      </c>
      <c r="C35" s="216">
        <f aca="true" t="shared" si="15" ref="C35:E35">C36</f>
        <v>19061</v>
      </c>
      <c r="D35" s="216">
        <f t="shared" si="15"/>
        <v>19232</v>
      </c>
      <c r="E35" s="216">
        <f t="shared" si="15"/>
        <v>19405</v>
      </c>
    </row>
    <row r="36" spans="1:5" ht="31.5">
      <c r="A36" s="218" t="s">
        <v>502</v>
      </c>
      <c r="B36" s="219" t="s">
        <v>503</v>
      </c>
      <c r="C36" s="226">
        <v>19061</v>
      </c>
      <c r="D36" s="226">
        <v>19232</v>
      </c>
      <c r="E36" s="226">
        <v>19405</v>
      </c>
    </row>
    <row r="37" spans="1:5" ht="12.75">
      <c r="A37" s="214" t="s">
        <v>504</v>
      </c>
      <c r="B37" s="215" t="s">
        <v>505</v>
      </c>
      <c r="C37" s="216">
        <f aca="true" t="shared" si="16" ref="C37:E37">C38+C40</f>
        <v>42640</v>
      </c>
      <c r="D37" s="216">
        <f t="shared" si="16"/>
        <v>43443</v>
      </c>
      <c r="E37" s="216">
        <f t="shared" si="16"/>
        <v>44263</v>
      </c>
    </row>
    <row r="38" spans="1:5" ht="12.75">
      <c r="A38" s="218" t="s">
        <v>506</v>
      </c>
      <c r="B38" s="219" t="s">
        <v>507</v>
      </c>
      <c r="C38" s="220">
        <f aca="true" t="shared" si="17" ref="C38:E38">C39</f>
        <v>34134</v>
      </c>
      <c r="D38" s="220">
        <f t="shared" si="17"/>
        <v>34919</v>
      </c>
      <c r="E38" s="220">
        <f t="shared" si="17"/>
        <v>35723</v>
      </c>
    </row>
    <row r="39" spans="1:5" ht="31.5">
      <c r="A39" s="218" t="s">
        <v>508</v>
      </c>
      <c r="B39" s="219" t="s">
        <v>509</v>
      </c>
      <c r="C39" s="226">
        <v>34134</v>
      </c>
      <c r="D39" s="226">
        <v>34919</v>
      </c>
      <c r="E39" s="226">
        <v>35723</v>
      </c>
    </row>
    <row r="40" spans="1:5" ht="12.75">
      <c r="A40" s="218" t="s">
        <v>510</v>
      </c>
      <c r="B40" s="219" t="s">
        <v>511</v>
      </c>
      <c r="C40" s="220">
        <f aca="true" t="shared" si="18" ref="C40:E40">C41</f>
        <v>8506</v>
      </c>
      <c r="D40" s="220">
        <f t="shared" si="18"/>
        <v>8524</v>
      </c>
      <c r="E40" s="220">
        <f t="shared" si="18"/>
        <v>8540</v>
      </c>
    </row>
    <row r="41" spans="1:5" ht="31.5">
      <c r="A41" s="218" t="s">
        <v>512</v>
      </c>
      <c r="B41" s="219" t="s">
        <v>513</v>
      </c>
      <c r="C41" s="226">
        <v>8506</v>
      </c>
      <c r="D41" s="226">
        <v>8524</v>
      </c>
      <c r="E41" s="226">
        <v>8540</v>
      </c>
    </row>
    <row r="42" spans="1:5" ht="12.75">
      <c r="A42" s="214" t="s">
        <v>514</v>
      </c>
      <c r="B42" s="215" t="s">
        <v>515</v>
      </c>
      <c r="C42" s="216">
        <f aca="true" t="shared" si="19" ref="C42:E43">C43</f>
        <v>7129</v>
      </c>
      <c r="D42" s="216">
        <f t="shared" si="19"/>
        <v>7129</v>
      </c>
      <c r="E42" s="216">
        <f t="shared" si="19"/>
        <v>7129</v>
      </c>
    </row>
    <row r="43" spans="1:5" ht="31.5">
      <c r="A43" s="214" t="s">
        <v>516</v>
      </c>
      <c r="B43" s="215" t="s">
        <v>517</v>
      </c>
      <c r="C43" s="216">
        <f t="shared" si="19"/>
        <v>7129</v>
      </c>
      <c r="D43" s="216">
        <f t="shared" si="19"/>
        <v>7129</v>
      </c>
      <c r="E43" s="216">
        <f t="shared" si="19"/>
        <v>7129</v>
      </c>
    </row>
    <row r="44" spans="1:5" ht="31.5">
      <c r="A44" s="218" t="s">
        <v>518</v>
      </c>
      <c r="B44" s="219" t="s">
        <v>519</v>
      </c>
      <c r="C44" s="226">
        <v>7129</v>
      </c>
      <c r="D44" s="226">
        <v>7129</v>
      </c>
      <c r="E44" s="226">
        <v>7129</v>
      </c>
    </row>
    <row r="45" spans="1:5" ht="31.5">
      <c r="A45" s="214" t="s">
        <v>520</v>
      </c>
      <c r="B45" s="215" t="s">
        <v>521</v>
      </c>
      <c r="C45" s="216">
        <f aca="true" t="shared" si="20" ref="C45:E45">C46+C53+C56</f>
        <v>25528.7</v>
      </c>
      <c r="D45" s="216">
        <f t="shared" si="20"/>
        <v>24885.600000000002</v>
      </c>
      <c r="E45" s="216">
        <f t="shared" si="20"/>
        <v>24423.3</v>
      </c>
    </row>
    <row r="46" spans="1:5" ht="78.75">
      <c r="A46" s="214" t="s">
        <v>522</v>
      </c>
      <c r="B46" s="215" t="s">
        <v>523</v>
      </c>
      <c r="C46" s="216">
        <f aca="true" t="shared" si="21" ref="C46:E46">C47+C49+C51</f>
        <v>22956.1</v>
      </c>
      <c r="D46" s="216">
        <f t="shared" si="21"/>
        <v>22337.5</v>
      </c>
      <c r="E46" s="216">
        <f t="shared" si="21"/>
        <v>21901.3</v>
      </c>
    </row>
    <row r="47" spans="1:5" ht="47.25">
      <c r="A47" s="218" t="s">
        <v>524</v>
      </c>
      <c r="B47" s="219" t="s">
        <v>525</v>
      </c>
      <c r="C47" s="220">
        <f aca="true" t="shared" si="22" ref="C47:E47">C48</f>
        <v>14555.8</v>
      </c>
      <c r="D47" s="220">
        <f t="shared" si="22"/>
        <v>13937.2</v>
      </c>
      <c r="E47" s="220">
        <f t="shared" si="22"/>
        <v>13501</v>
      </c>
    </row>
    <row r="48" spans="1:5" ht="63">
      <c r="A48" s="218" t="s">
        <v>526</v>
      </c>
      <c r="B48" s="219" t="s">
        <v>527</v>
      </c>
      <c r="C48" s="220">
        <v>14555.8</v>
      </c>
      <c r="D48" s="220">
        <v>13937.2</v>
      </c>
      <c r="E48" s="220">
        <v>13501</v>
      </c>
    </row>
    <row r="49" spans="1:5" ht="63">
      <c r="A49" s="218" t="s">
        <v>528</v>
      </c>
      <c r="B49" s="219" t="s">
        <v>529</v>
      </c>
      <c r="C49" s="226">
        <f aca="true" t="shared" si="23" ref="C49:E49">C50</f>
        <v>1232.3</v>
      </c>
      <c r="D49" s="226">
        <f t="shared" si="23"/>
        <v>1232.3</v>
      </c>
      <c r="E49" s="226">
        <f t="shared" si="23"/>
        <v>1232.3</v>
      </c>
    </row>
    <row r="50" spans="1:5" ht="63">
      <c r="A50" s="218" t="s">
        <v>530</v>
      </c>
      <c r="B50" s="219" t="s">
        <v>531</v>
      </c>
      <c r="C50" s="226">
        <v>1232.3</v>
      </c>
      <c r="D50" s="226">
        <v>1232.3</v>
      </c>
      <c r="E50" s="226">
        <v>1232.3</v>
      </c>
    </row>
    <row r="51" spans="1:5" ht="31.5">
      <c r="A51" s="218" t="s">
        <v>532</v>
      </c>
      <c r="B51" s="219" t="s">
        <v>533</v>
      </c>
      <c r="C51" s="220">
        <f aca="true" t="shared" si="24" ref="C51:E51">C52</f>
        <v>7168</v>
      </c>
      <c r="D51" s="220">
        <f t="shared" si="24"/>
        <v>7168</v>
      </c>
      <c r="E51" s="220">
        <f t="shared" si="24"/>
        <v>7168</v>
      </c>
    </row>
    <row r="52" spans="1:5" ht="31.5">
      <c r="A52" s="218" t="s">
        <v>534</v>
      </c>
      <c r="B52" s="219" t="s">
        <v>535</v>
      </c>
      <c r="C52" s="220">
        <v>7168</v>
      </c>
      <c r="D52" s="220">
        <v>7168</v>
      </c>
      <c r="E52" s="220">
        <v>7168</v>
      </c>
    </row>
    <row r="53" spans="1:5" ht="12.75">
      <c r="A53" s="214" t="s">
        <v>536</v>
      </c>
      <c r="B53" s="215" t="s">
        <v>537</v>
      </c>
      <c r="C53" s="216">
        <f aca="true" t="shared" si="25" ref="C53:E54">C54</f>
        <v>6.7</v>
      </c>
      <c r="D53" s="216">
        <f t="shared" si="25"/>
        <v>6.7</v>
      </c>
      <c r="E53" s="216">
        <f t="shared" si="25"/>
        <v>6.7</v>
      </c>
    </row>
    <row r="54" spans="1:5" ht="31.5">
      <c r="A54" s="218" t="s">
        <v>538</v>
      </c>
      <c r="B54" s="219" t="s">
        <v>539</v>
      </c>
      <c r="C54" s="220">
        <f t="shared" si="25"/>
        <v>6.7</v>
      </c>
      <c r="D54" s="220">
        <f t="shared" si="25"/>
        <v>6.7</v>
      </c>
      <c r="E54" s="220">
        <f t="shared" si="25"/>
        <v>6.7</v>
      </c>
    </row>
    <row r="55" spans="1:5" ht="47.25">
      <c r="A55" s="218" t="s">
        <v>540</v>
      </c>
      <c r="B55" s="219" t="s">
        <v>541</v>
      </c>
      <c r="C55" s="220">
        <v>6.7</v>
      </c>
      <c r="D55" s="220">
        <v>6.7</v>
      </c>
      <c r="E55" s="220">
        <v>6.7</v>
      </c>
    </row>
    <row r="56" spans="1:5" ht="63">
      <c r="A56" s="214" t="s">
        <v>542</v>
      </c>
      <c r="B56" s="215" t="s">
        <v>543</v>
      </c>
      <c r="C56" s="216">
        <f aca="true" t="shared" si="26" ref="C56:E56">C57+C59</f>
        <v>2565.9</v>
      </c>
      <c r="D56" s="216">
        <f t="shared" si="26"/>
        <v>2541.4</v>
      </c>
      <c r="E56" s="216">
        <f t="shared" si="26"/>
        <v>2515.2999999999997</v>
      </c>
    </row>
    <row r="57" spans="1:5" ht="63">
      <c r="A57" s="218" t="s">
        <v>544</v>
      </c>
      <c r="B57" s="219" t="s">
        <v>545</v>
      </c>
      <c r="C57" s="220">
        <f aca="true" t="shared" si="27" ref="C57:E57">C58</f>
        <v>2192.6</v>
      </c>
      <c r="D57" s="220">
        <f t="shared" si="27"/>
        <v>2150.9</v>
      </c>
      <c r="E57" s="220">
        <f t="shared" si="27"/>
        <v>2109.2</v>
      </c>
    </row>
    <row r="58" spans="1:5" ht="63">
      <c r="A58" s="218" t="s">
        <v>546</v>
      </c>
      <c r="B58" s="219" t="s">
        <v>547</v>
      </c>
      <c r="C58" s="220">
        <v>2192.6</v>
      </c>
      <c r="D58" s="220">
        <v>2150.9</v>
      </c>
      <c r="E58" s="220">
        <v>2109.2</v>
      </c>
    </row>
    <row r="59" spans="1:5" ht="78.75">
      <c r="A59" s="218" t="s">
        <v>548</v>
      </c>
      <c r="B59" s="219" t="s">
        <v>549</v>
      </c>
      <c r="C59" s="220">
        <f aca="true" t="shared" si="28" ref="C59:E59">C60</f>
        <v>373.3</v>
      </c>
      <c r="D59" s="220">
        <f t="shared" si="28"/>
        <v>390.5</v>
      </c>
      <c r="E59" s="220">
        <f t="shared" si="28"/>
        <v>406.1</v>
      </c>
    </row>
    <row r="60" spans="1:5" ht="78.75">
      <c r="A60" s="218" t="s">
        <v>550</v>
      </c>
      <c r="B60" s="219" t="s">
        <v>551</v>
      </c>
      <c r="C60" s="220">
        <v>373.3</v>
      </c>
      <c r="D60" s="220">
        <v>390.5</v>
      </c>
      <c r="E60" s="220">
        <v>406.1</v>
      </c>
    </row>
    <row r="61" spans="1:5" ht="12.75">
      <c r="A61" s="214" t="s">
        <v>552</v>
      </c>
      <c r="B61" s="215" t="s">
        <v>553</v>
      </c>
      <c r="C61" s="216">
        <f aca="true" t="shared" si="29" ref="C61:E61">C62</f>
        <v>510</v>
      </c>
      <c r="D61" s="216">
        <f t="shared" si="29"/>
        <v>510</v>
      </c>
      <c r="E61" s="216">
        <f t="shared" si="29"/>
        <v>510</v>
      </c>
    </row>
    <row r="62" spans="1:5" ht="12.75">
      <c r="A62" s="214" t="s">
        <v>554</v>
      </c>
      <c r="B62" s="215" t="s">
        <v>555</v>
      </c>
      <c r="C62" s="216">
        <f aca="true" t="shared" si="30" ref="C62:E62">SUM(C63:C65)</f>
        <v>510</v>
      </c>
      <c r="D62" s="216">
        <f t="shared" si="30"/>
        <v>510</v>
      </c>
      <c r="E62" s="216">
        <f t="shared" si="30"/>
        <v>510</v>
      </c>
    </row>
    <row r="63" spans="1:5" ht="31.5">
      <c r="A63" s="227" t="s">
        <v>556</v>
      </c>
      <c r="B63" s="228" t="s">
        <v>557</v>
      </c>
      <c r="C63" s="220">
        <v>96.2</v>
      </c>
      <c r="D63" s="220">
        <v>96.2</v>
      </c>
      <c r="E63" s="220">
        <v>96.2</v>
      </c>
    </row>
    <row r="64" spans="1:5" ht="12.75">
      <c r="A64" s="227" t="s">
        <v>558</v>
      </c>
      <c r="B64" s="229" t="s">
        <v>559</v>
      </c>
      <c r="C64" s="220">
        <v>208.8</v>
      </c>
      <c r="D64" s="220">
        <v>208.8</v>
      </c>
      <c r="E64" s="220">
        <v>208.8</v>
      </c>
    </row>
    <row r="65" spans="1:5" ht="12.75">
      <c r="A65" s="227" t="s">
        <v>560</v>
      </c>
      <c r="B65" s="229" t="s">
        <v>561</v>
      </c>
      <c r="C65" s="220">
        <f aca="true" t="shared" si="31" ref="C65:E65">C66</f>
        <v>205</v>
      </c>
      <c r="D65" s="220">
        <f t="shared" si="31"/>
        <v>205</v>
      </c>
      <c r="E65" s="220">
        <f t="shared" si="31"/>
        <v>205</v>
      </c>
    </row>
    <row r="66" spans="1:5" ht="12.75">
      <c r="A66" s="227" t="s">
        <v>562</v>
      </c>
      <c r="B66" s="229" t="s">
        <v>563</v>
      </c>
      <c r="C66" s="220">
        <v>205</v>
      </c>
      <c r="D66" s="220">
        <v>205</v>
      </c>
      <c r="E66" s="220">
        <v>205</v>
      </c>
    </row>
    <row r="67" spans="1:5" ht="12.75">
      <c r="A67" s="214" t="s">
        <v>564</v>
      </c>
      <c r="B67" s="215" t="s">
        <v>565</v>
      </c>
      <c r="C67" s="216">
        <f aca="true" t="shared" si="32" ref="C67:E67">C68+C71</f>
        <v>18710.2</v>
      </c>
      <c r="D67" s="216">
        <f t="shared" si="32"/>
        <v>29751.800000000003</v>
      </c>
      <c r="E67" s="216">
        <f t="shared" si="32"/>
        <v>23410.2</v>
      </c>
    </row>
    <row r="68" spans="1:5" ht="31.5">
      <c r="A68" s="214" t="s">
        <v>566</v>
      </c>
      <c r="B68" s="215" t="s">
        <v>567</v>
      </c>
      <c r="C68" s="216">
        <f aca="true" t="shared" si="33" ref="C68:E69">C69</f>
        <v>1712.8</v>
      </c>
      <c r="D68" s="216">
        <f t="shared" si="33"/>
        <v>1584.9</v>
      </c>
      <c r="E68" s="216">
        <f t="shared" si="33"/>
        <v>1696.9</v>
      </c>
    </row>
    <row r="69" spans="1:5" ht="31.5">
      <c r="A69" s="218" t="s">
        <v>568</v>
      </c>
      <c r="B69" s="219" t="s">
        <v>569</v>
      </c>
      <c r="C69" s="220">
        <f t="shared" si="33"/>
        <v>1712.8</v>
      </c>
      <c r="D69" s="220">
        <f t="shared" si="33"/>
        <v>1584.9</v>
      </c>
      <c r="E69" s="220">
        <f t="shared" si="33"/>
        <v>1696.9</v>
      </c>
    </row>
    <row r="70" spans="1:5" ht="31.5">
      <c r="A70" s="218" t="s">
        <v>570</v>
      </c>
      <c r="B70" s="219" t="s">
        <v>571</v>
      </c>
      <c r="C70" s="220">
        <v>1712.8</v>
      </c>
      <c r="D70" s="220">
        <v>1584.9</v>
      </c>
      <c r="E70" s="220">
        <v>1696.9</v>
      </c>
    </row>
    <row r="71" spans="1:5" ht="31.5">
      <c r="A71" s="214" t="s">
        <v>572</v>
      </c>
      <c r="B71" s="230" t="s">
        <v>573</v>
      </c>
      <c r="C71" s="216">
        <f aca="true" t="shared" si="34" ref="C71:E71">C72</f>
        <v>16997.4</v>
      </c>
      <c r="D71" s="216">
        <f t="shared" si="34"/>
        <v>28166.9</v>
      </c>
      <c r="E71" s="216">
        <f t="shared" si="34"/>
        <v>21713.3</v>
      </c>
    </row>
    <row r="72" spans="1:5" ht="31.5">
      <c r="A72" s="218" t="s">
        <v>574</v>
      </c>
      <c r="B72" s="221" t="s">
        <v>575</v>
      </c>
      <c r="C72" s="220">
        <v>16997.4</v>
      </c>
      <c r="D72" s="220">
        <f>13666.9+14500</f>
        <v>28166.9</v>
      </c>
      <c r="E72" s="220">
        <f>7213.3+14500</f>
        <v>21713.3</v>
      </c>
    </row>
    <row r="73" spans="1:5" ht="12.75">
      <c r="A73" s="214" t="s">
        <v>576</v>
      </c>
      <c r="B73" s="230" t="s">
        <v>577</v>
      </c>
      <c r="C73" s="216">
        <f>C74+C98+C103+C100</f>
        <v>3867</v>
      </c>
      <c r="D73" s="216">
        <f aca="true" t="shared" si="35" ref="D73:E73">D74+D98+D103+D100</f>
        <v>3848.2000000000003</v>
      </c>
      <c r="E73" s="216">
        <f t="shared" si="35"/>
        <v>3850</v>
      </c>
    </row>
    <row r="74" spans="1:5" ht="31.5">
      <c r="A74" s="214" t="s">
        <v>578</v>
      </c>
      <c r="B74" s="230" t="s">
        <v>579</v>
      </c>
      <c r="C74" s="216">
        <f aca="true" t="shared" si="36" ref="C74:E74">C88+C90+C96+C75+C77+C79+C82+C92+C94+C86+C84</f>
        <v>1812.2</v>
      </c>
      <c r="D74" s="216">
        <f t="shared" si="36"/>
        <v>1804.4</v>
      </c>
      <c r="E74" s="216">
        <f t="shared" si="36"/>
        <v>1812.2</v>
      </c>
    </row>
    <row r="75" spans="1:5" ht="47.25">
      <c r="A75" s="231" t="s">
        <v>580</v>
      </c>
      <c r="B75" s="221" t="s">
        <v>581</v>
      </c>
      <c r="C75" s="220">
        <f aca="true" t="shared" si="37" ref="C75:E75">C76</f>
        <v>42.2</v>
      </c>
      <c r="D75" s="220">
        <f t="shared" si="37"/>
        <v>41.7</v>
      </c>
      <c r="E75" s="220">
        <f t="shared" si="37"/>
        <v>42</v>
      </c>
    </row>
    <row r="76" spans="1:5" ht="63">
      <c r="A76" s="218" t="s">
        <v>582</v>
      </c>
      <c r="B76" s="221" t="s">
        <v>583</v>
      </c>
      <c r="C76" s="220">
        <f>26+15.6+0.6</f>
        <v>42.2</v>
      </c>
      <c r="D76" s="220">
        <f>25.5+15.6+0.6</f>
        <v>41.7</v>
      </c>
      <c r="E76" s="220">
        <f>25.8+15.6+0.6</f>
        <v>42</v>
      </c>
    </row>
    <row r="77" spans="1:5" ht="63">
      <c r="A77" s="218" t="s">
        <v>584</v>
      </c>
      <c r="B77" s="221" t="s">
        <v>585</v>
      </c>
      <c r="C77" s="220">
        <f aca="true" t="shared" si="38" ref="C77:E77">C78</f>
        <v>71.9</v>
      </c>
      <c r="D77" s="220">
        <f t="shared" si="38"/>
        <v>66.9</v>
      </c>
      <c r="E77" s="220">
        <f t="shared" si="38"/>
        <v>74.4</v>
      </c>
    </row>
    <row r="78" spans="1:5" ht="78.75">
      <c r="A78" s="218" t="s">
        <v>586</v>
      </c>
      <c r="B78" s="221" t="s">
        <v>587</v>
      </c>
      <c r="C78" s="220">
        <f>45+26.9</f>
        <v>71.9</v>
      </c>
      <c r="D78" s="220">
        <f>40+26.9</f>
        <v>66.9</v>
      </c>
      <c r="E78" s="220">
        <f>47.5+26.9</f>
        <v>74.4</v>
      </c>
    </row>
    <row r="79" spans="1:5" ht="47.25">
      <c r="A79" s="218" t="s">
        <v>588</v>
      </c>
      <c r="B79" s="221" t="s">
        <v>589</v>
      </c>
      <c r="C79" s="220">
        <f aca="true" t="shared" si="39" ref="C79:E79">C80+C81</f>
        <v>83.2</v>
      </c>
      <c r="D79" s="220">
        <f t="shared" si="39"/>
        <v>83.2</v>
      </c>
      <c r="E79" s="220">
        <f t="shared" si="39"/>
        <v>83.2</v>
      </c>
    </row>
    <row r="80" spans="1:5" ht="63">
      <c r="A80" s="218" t="s">
        <v>590</v>
      </c>
      <c r="B80" s="221" t="s">
        <v>591</v>
      </c>
      <c r="C80" s="220">
        <f>7.6+50.1+3.6</f>
        <v>61.300000000000004</v>
      </c>
      <c r="D80" s="220">
        <f>7.6+50.1+3.6</f>
        <v>61.300000000000004</v>
      </c>
      <c r="E80" s="220">
        <f>7.6+50.1+3.6</f>
        <v>61.300000000000004</v>
      </c>
    </row>
    <row r="81" spans="1:5" ht="63">
      <c r="A81" s="218" t="s">
        <v>592</v>
      </c>
      <c r="B81" s="221" t="s">
        <v>593</v>
      </c>
      <c r="C81" s="220">
        <v>21.9</v>
      </c>
      <c r="D81" s="220">
        <v>21.9</v>
      </c>
      <c r="E81" s="220">
        <v>21.9</v>
      </c>
    </row>
    <row r="82" spans="1:5" ht="47.25">
      <c r="A82" s="218" t="s">
        <v>594</v>
      </c>
      <c r="B82" s="221" t="s">
        <v>595</v>
      </c>
      <c r="C82" s="220">
        <f aca="true" t="shared" si="40" ref="C82:E82">C83</f>
        <v>285</v>
      </c>
      <c r="D82" s="220">
        <f t="shared" si="40"/>
        <v>285</v>
      </c>
      <c r="E82" s="220">
        <f t="shared" si="40"/>
        <v>285</v>
      </c>
    </row>
    <row r="83" spans="1:5" ht="63">
      <c r="A83" s="218" t="s">
        <v>596</v>
      </c>
      <c r="B83" s="221" t="s">
        <v>597</v>
      </c>
      <c r="C83" s="220">
        <f>15+270</f>
        <v>285</v>
      </c>
      <c r="D83" s="220">
        <f>15+270</f>
        <v>285</v>
      </c>
      <c r="E83" s="220">
        <f>15+270</f>
        <v>285</v>
      </c>
    </row>
    <row r="84" spans="1:5" ht="47.25">
      <c r="A84" s="218" t="s">
        <v>598</v>
      </c>
      <c r="B84" s="221" t="s">
        <v>599</v>
      </c>
      <c r="C84" s="220">
        <f aca="true" t="shared" si="41" ref="C84:E84">C85</f>
        <v>2</v>
      </c>
      <c r="D84" s="220">
        <f t="shared" si="41"/>
        <v>2</v>
      </c>
      <c r="E84" s="220">
        <f t="shared" si="41"/>
        <v>2</v>
      </c>
    </row>
    <row r="85" spans="1:5" ht="63">
      <c r="A85" s="218" t="s">
        <v>600</v>
      </c>
      <c r="B85" s="221" t="s">
        <v>601</v>
      </c>
      <c r="C85" s="220">
        <f>0.5+1.5</f>
        <v>2</v>
      </c>
      <c r="D85" s="220">
        <f aca="true" t="shared" si="42" ref="D85:E85">0.5+1.5</f>
        <v>2</v>
      </c>
      <c r="E85" s="220">
        <f t="shared" si="42"/>
        <v>2</v>
      </c>
    </row>
    <row r="86" spans="1:5" ht="47.25">
      <c r="A86" s="218" t="s">
        <v>602</v>
      </c>
      <c r="B86" s="221" t="s">
        <v>603</v>
      </c>
      <c r="C86" s="220">
        <f aca="true" t="shared" si="43" ref="C86:E86">C87</f>
        <v>5.6</v>
      </c>
      <c r="D86" s="220">
        <f t="shared" si="43"/>
        <v>5.6</v>
      </c>
      <c r="E86" s="220">
        <f t="shared" si="43"/>
        <v>5.6</v>
      </c>
    </row>
    <row r="87" spans="1:5" ht="63">
      <c r="A87" s="218" t="s">
        <v>604</v>
      </c>
      <c r="B87" s="221" t="s">
        <v>605</v>
      </c>
      <c r="C87" s="220">
        <v>5.6</v>
      </c>
      <c r="D87" s="220">
        <v>5.6</v>
      </c>
      <c r="E87" s="220">
        <v>5.6</v>
      </c>
    </row>
    <row r="88" spans="1:5" ht="63">
      <c r="A88" s="218" t="s">
        <v>606</v>
      </c>
      <c r="B88" s="221" t="s">
        <v>607</v>
      </c>
      <c r="C88" s="220">
        <f aca="true" t="shared" si="44" ref="C88:E88">C89</f>
        <v>62.2</v>
      </c>
      <c r="D88" s="220">
        <f t="shared" si="44"/>
        <v>62.2</v>
      </c>
      <c r="E88" s="220">
        <f t="shared" si="44"/>
        <v>62.2</v>
      </c>
    </row>
    <row r="89" spans="1:5" ht="78.75">
      <c r="A89" s="218" t="s">
        <v>608</v>
      </c>
      <c r="B89" s="221" t="s">
        <v>609</v>
      </c>
      <c r="C89" s="220">
        <f>43.4+18.8</f>
        <v>62.2</v>
      </c>
      <c r="D89" s="220">
        <f aca="true" t="shared" si="45" ref="D89:E89">43.4+18.8</f>
        <v>62.2</v>
      </c>
      <c r="E89" s="220">
        <f t="shared" si="45"/>
        <v>62.2</v>
      </c>
    </row>
    <row r="90" spans="1:5" ht="47.25">
      <c r="A90" s="231" t="s">
        <v>610</v>
      </c>
      <c r="B90" s="221" t="s">
        <v>611</v>
      </c>
      <c r="C90" s="220">
        <f aca="true" t="shared" si="46" ref="C90:E90">C91</f>
        <v>49.9</v>
      </c>
      <c r="D90" s="220">
        <f t="shared" si="46"/>
        <v>49.9</v>
      </c>
      <c r="E90" s="220">
        <f t="shared" si="46"/>
        <v>49.9</v>
      </c>
    </row>
    <row r="91" spans="1:5" ht="94.5">
      <c r="A91" s="218" t="s">
        <v>612</v>
      </c>
      <c r="B91" s="221" t="s">
        <v>613</v>
      </c>
      <c r="C91" s="220">
        <f>15.4+3.6+12.5+18.4</f>
        <v>49.9</v>
      </c>
      <c r="D91" s="220">
        <f aca="true" t="shared" si="47" ref="D91:E91">15.4+3.6+12.5+18.4</f>
        <v>49.9</v>
      </c>
      <c r="E91" s="220">
        <f t="shared" si="47"/>
        <v>49.9</v>
      </c>
    </row>
    <row r="92" spans="1:5" ht="47.25">
      <c r="A92" s="218" t="s">
        <v>614</v>
      </c>
      <c r="B92" s="221" t="s">
        <v>615</v>
      </c>
      <c r="C92" s="220">
        <f aca="true" t="shared" si="48" ref="C92:E92">C93</f>
        <v>33.7</v>
      </c>
      <c r="D92" s="220">
        <f t="shared" si="48"/>
        <v>33.7</v>
      </c>
      <c r="E92" s="220">
        <f t="shared" si="48"/>
        <v>33.7</v>
      </c>
    </row>
    <row r="93" spans="1:5" ht="63">
      <c r="A93" s="218" t="s">
        <v>616</v>
      </c>
      <c r="B93" s="221" t="s">
        <v>617</v>
      </c>
      <c r="C93" s="220">
        <f>11.9+3.1+18.7</f>
        <v>33.7</v>
      </c>
      <c r="D93" s="220">
        <f aca="true" t="shared" si="49" ref="D93:E93">11.9+3.1+18.7</f>
        <v>33.7</v>
      </c>
      <c r="E93" s="220">
        <f t="shared" si="49"/>
        <v>33.7</v>
      </c>
    </row>
    <row r="94" spans="1:5" ht="47.25">
      <c r="A94" s="218" t="s">
        <v>618</v>
      </c>
      <c r="B94" s="221" t="s">
        <v>619</v>
      </c>
      <c r="C94" s="220">
        <f aca="true" t="shared" si="50" ref="C94:E94">C95</f>
        <v>449.70000000000005</v>
      </c>
      <c r="D94" s="220">
        <f t="shared" si="50"/>
        <v>449.70000000000005</v>
      </c>
      <c r="E94" s="220">
        <f t="shared" si="50"/>
        <v>449.70000000000005</v>
      </c>
    </row>
    <row r="95" spans="1:5" ht="63">
      <c r="A95" s="218" t="s">
        <v>620</v>
      </c>
      <c r="B95" s="221" t="s">
        <v>621</v>
      </c>
      <c r="C95" s="220">
        <f>386.3+9.8+25+1+19.3+2.3+6</f>
        <v>449.70000000000005</v>
      </c>
      <c r="D95" s="220">
        <f>386.3+9.8+25+1+19.3+2.3+6</f>
        <v>449.70000000000005</v>
      </c>
      <c r="E95" s="220">
        <f>386.3+9.8+25+1+19.3+2.3+6</f>
        <v>449.70000000000005</v>
      </c>
    </row>
    <row r="96" spans="1:5" ht="47.25">
      <c r="A96" s="218" t="s">
        <v>622</v>
      </c>
      <c r="B96" s="221" t="s">
        <v>623</v>
      </c>
      <c r="C96" s="220">
        <f aca="true" t="shared" si="51" ref="C96:E96">C97</f>
        <v>726.8</v>
      </c>
      <c r="D96" s="220">
        <f t="shared" si="51"/>
        <v>724.5</v>
      </c>
      <c r="E96" s="220">
        <f t="shared" si="51"/>
        <v>724.5</v>
      </c>
    </row>
    <row r="97" spans="1:5" ht="63">
      <c r="A97" s="218" t="s">
        <v>624</v>
      </c>
      <c r="B97" s="221" t="s">
        <v>625</v>
      </c>
      <c r="C97" s="220">
        <f>5.3+41+2.3+20+4.3+653.9</f>
        <v>726.8</v>
      </c>
      <c r="D97" s="220">
        <f>6+38+2.3+20+4.3+653.9</f>
        <v>724.5</v>
      </c>
      <c r="E97" s="220">
        <f>6+38+2.3+20+4.3+653.9</f>
        <v>724.5</v>
      </c>
    </row>
    <row r="98" spans="1:5" ht="31.5">
      <c r="A98" s="214" t="s">
        <v>626</v>
      </c>
      <c r="B98" s="230" t="s">
        <v>627</v>
      </c>
      <c r="C98" s="216">
        <f aca="true" t="shared" si="52" ref="C98:E98">C99</f>
        <v>165.4</v>
      </c>
      <c r="D98" s="216">
        <f t="shared" si="52"/>
        <v>165.4</v>
      </c>
      <c r="E98" s="216">
        <f t="shared" si="52"/>
        <v>165.4</v>
      </c>
    </row>
    <row r="99" spans="1:5" ht="47.25">
      <c r="A99" s="218" t="s">
        <v>628</v>
      </c>
      <c r="B99" s="221" t="s">
        <v>629</v>
      </c>
      <c r="C99" s="220">
        <v>165.4</v>
      </c>
      <c r="D99" s="220">
        <v>165.4</v>
      </c>
      <c r="E99" s="220">
        <v>165.4</v>
      </c>
    </row>
    <row r="100" spans="1:5" ht="12.75">
      <c r="A100" s="214" t="s">
        <v>630</v>
      </c>
      <c r="B100" s="230" t="s">
        <v>631</v>
      </c>
      <c r="C100" s="216">
        <f aca="true" t="shared" si="53" ref="C100:E101">C101</f>
        <v>23</v>
      </c>
      <c r="D100" s="216">
        <f t="shared" si="53"/>
        <v>12</v>
      </c>
      <c r="E100" s="216">
        <f t="shared" si="53"/>
        <v>6</v>
      </c>
    </row>
    <row r="101" spans="1:5" ht="63">
      <c r="A101" s="218" t="s">
        <v>632</v>
      </c>
      <c r="B101" s="221" t="s">
        <v>633</v>
      </c>
      <c r="C101" s="220">
        <f>C102</f>
        <v>23</v>
      </c>
      <c r="D101" s="220">
        <f t="shared" si="53"/>
        <v>12</v>
      </c>
      <c r="E101" s="220">
        <f t="shared" si="53"/>
        <v>6</v>
      </c>
    </row>
    <row r="102" spans="1:5" ht="63">
      <c r="A102" s="218" t="s">
        <v>634</v>
      </c>
      <c r="B102" s="221" t="s">
        <v>635</v>
      </c>
      <c r="C102" s="220">
        <v>23</v>
      </c>
      <c r="D102" s="220">
        <v>12</v>
      </c>
      <c r="E102" s="220">
        <v>6</v>
      </c>
    </row>
    <row r="103" spans="1:5" ht="12.75">
      <c r="A103" s="214" t="s">
        <v>636</v>
      </c>
      <c r="B103" s="230" t="s">
        <v>637</v>
      </c>
      <c r="C103" s="216">
        <f aca="true" t="shared" si="54" ref="C103:E104">C104</f>
        <v>1866.4</v>
      </c>
      <c r="D103" s="216">
        <f t="shared" si="54"/>
        <v>1866.4</v>
      </c>
      <c r="E103" s="216">
        <f t="shared" si="54"/>
        <v>1866.4</v>
      </c>
    </row>
    <row r="104" spans="1:5" ht="31.5">
      <c r="A104" s="218" t="s">
        <v>638</v>
      </c>
      <c r="B104" s="221" t="s">
        <v>639</v>
      </c>
      <c r="C104" s="220">
        <f t="shared" si="54"/>
        <v>1866.4</v>
      </c>
      <c r="D104" s="220">
        <f t="shared" si="54"/>
        <v>1866.4</v>
      </c>
      <c r="E104" s="220">
        <f t="shared" si="54"/>
        <v>1866.4</v>
      </c>
    </row>
    <row r="105" spans="1:5" ht="47.25">
      <c r="A105" s="218" t="s">
        <v>640</v>
      </c>
      <c r="B105" s="221" t="s">
        <v>641</v>
      </c>
      <c r="C105" s="220">
        <v>1866.4</v>
      </c>
      <c r="D105" s="220">
        <v>1866.4</v>
      </c>
      <c r="E105" s="220">
        <v>1866.4</v>
      </c>
    </row>
    <row r="106" spans="1:5" ht="12.75">
      <c r="A106" s="214" t="s">
        <v>642</v>
      </c>
      <c r="B106" s="215" t="s">
        <v>643</v>
      </c>
      <c r="C106" s="216">
        <f aca="true" t="shared" si="55" ref="C106:E106">C107</f>
        <v>500290.39999999997</v>
      </c>
      <c r="D106" s="216">
        <f t="shared" si="55"/>
        <v>577297.7999999999</v>
      </c>
      <c r="E106" s="216">
        <f t="shared" si="55"/>
        <v>578680.7999999999</v>
      </c>
    </row>
    <row r="107" spans="1:5" ht="31.5">
      <c r="A107" s="213" t="s">
        <v>644</v>
      </c>
      <c r="B107" s="215" t="s">
        <v>645</v>
      </c>
      <c r="C107" s="216">
        <f>C126+C108+C143</f>
        <v>500290.39999999997</v>
      </c>
      <c r="D107" s="216">
        <f>D126+D108+D143</f>
        <v>577297.7999999999</v>
      </c>
      <c r="E107" s="216">
        <f>E126+E108+E143</f>
        <v>578680.7999999999</v>
      </c>
    </row>
    <row r="108" spans="1:5" ht="31.5">
      <c r="A108" s="232" t="s">
        <v>646</v>
      </c>
      <c r="B108" s="233" t="s">
        <v>647</v>
      </c>
      <c r="C108" s="216">
        <f>C117+C109+C115+C113</f>
        <v>135641</v>
      </c>
      <c r="D108" s="216">
        <f aca="true" t="shared" si="56" ref="D108:E108">D117+D109+D115+D113</f>
        <v>213639.19999999998</v>
      </c>
      <c r="E108" s="216">
        <f t="shared" si="56"/>
        <v>215022.19999999998</v>
      </c>
    </row>
    <row r="109" spans="1:5" ht="63">
      <c r="A109" s="234" t="s">
        <v>648</v>
      </c>
      <c r="B109" s="235" t="s">
        <v>649</v>
      </c>
      <c r="C109" s="220">
        <f aca="true" t="shared" si="57" ref="C109:E109">C110+C111+C112</f>
        <v>64905.6</v>
      </c>
      <c r="D109" s="220">
        <f t="shared" si="57"/>
        <v>67501.8</v>
      </c>
      <c r="E109" s="220">
        <f t="shared" si="57"/>
        <v>68884.8</v>
      </c>
    </row>
    <row r="110" spans="1:5" ht="31.5">
      <c r="A110" s="234" t="s">
        <v>650</v>
      </c>
      <c r="B110" s="219" t="s">
        <v>651</v>
      </c>
      <c r="C110" s="220">
        <v>51703.1</v>
      </c>
      <c r="D110" s="220">
        <v>53771.2</v>
      </c>
      <c r="E110" s="220">
        <v>54605</v>
      </c>
    </row>
    <row r="111" spans="1:5" ht="31.5">
      <c r="A111" s="234" t="s">
        <v>650</v>
      </c>
      <c r="B111" s="219" t="s">
        <v>652</v>
      </c>
      <c r="C111" s="220">
        <v>10482</v>
      </c>
      <c r="D111" s="220">
        <v>10901.3</v>
      </c>
      <c r="E111" s="220">
        <v>11337.3</v>
      </c>
    </row>
    <row r="112" spans="1:5" ht="47.25">
      <c r="A112" s="234" t="s">
        <v>650</v>
      </c>
      <c r="B112" s="219" t="s">
        <v>653</v>
      </c>
      <c r="C112" s="220">
        <v>2720.5</v>
      </c>
      <c r="D112" s="220">
        <v>2829.3</v>
      </c>
      <c r="E112" s="220">
        <v>2942.5</v>
      </c>
    </row>
    <row r="113" spans="1:5" ht="47.25">
      <c r="A113" s="234" t="s">
        <v>654</v>
      </c>
      <c r="B113" s="219" t="s">
        <v>655</v>
      </c>
      <c r="C113" s="220">
        <f aca="true" t="shared" si="58" ref="C113:E113">C114</f>
        <v>21938.8</v>
      </c>
      <c r="D113" s="220">
        <f t="shared" si="58"/>
        <v>22554.9</v>
      </c>
      <c r="E113" s="220">
        <f t="shared" si="58"/>
        <v>22554.9</v>
      </c>
    </row>
    <row r="114" spans="1:5" ht="47.25">
      <c r="A114" s="234" t="s">
        <v>656</v>
      </c>
      <c r="B114" s="219" t="s">
        <v>657</v>
      </c>
      <c r="C114" s="220">
        <v>21938.8</v>
      </c>
      <c r="D114" s="220">
        <v>22554.9</v>
      </c>
      <c r="E114" s="220">
        <v>22554.9</v>
      </c>
    </row>
    <row r="115" spans="1:5" ht="31.5">
      <c r="A115" s="236" t="s">
        <v>658</v>
      </c>
      <c r="B115" s="237" t="s">
        <v>659</v>
      </c>
      <c r="C115" s="220">
        <f aca="true" t="shared" si="59" ref="C115:E115">C116</f>
        <v>15363.7</v>
      </c>
      <c r="D115" s="220">
        <f t="shared" si="59"/>
        <v>0</v>
      </c>
      <c r="E115" s="220">
        <f t="shared" si="59"/>
        <v>0</v>
      </c>
    </row>
    <row r="116" spans="1:5" ht="31.5">
      <c r="A116" s="236" t="s">
        <v>660</v>
      </c>
      <c r="B116" s="237" t="s">
        <v>661</v>
      </c>
      <c r="C116" s="220">
        <v>15363.7</v>
      </c>
      <c r="D116" s="220">
        <v>0</v>
      </c>
      <c r="E116" s="220">
        <v>0</v>
      </c>
    </row>
    <row r="117" spans="1:5" ht="12.75">
      <c r="A117" s="238" t="s">
        <v>662</v>
      </c>
      <c r="B117" s="239" t="s">
        <v>663</v>
      </c>
      <c r="C117" s="220">
        <f>C118+C119+C120+C121+C122+C123+C124+C125</f>
        <v>33432.899999999994</v>
      </c>
      <c r="D117" s="220">
        <f aca="true" t="shared" si="60" ref="D117:E117">D118+D119+D120+D121+D122+D123+D124+D125</f>
        <v>123582.5</v>
      </c>
      <c r="E117" s="220">
        <f t="shared" si="60"/>
        <v>123582.5</v>
      </c>
    </row>
    <row r="118" spans="1:5" ht="31.5">
      <c r="A118" s="234" t="s">
        <v>664</v>
      </c>
      <c r="B118" s="219" t="s">
        <v>665</v>
      </c>
      <c r="C118" s="220">
        <v>123.9</v>
      </c>
      <c r="D118" s="220">
        <v>123.9</v>
      </c>
      <c r="E118" s="220">
        <v>123.9</v>
      </c>
    </row>
    <row r="119" spans="1:5" ht="31.5">
      <c r="A119" s="234" t="s">
        <v>664</v>
      </c>
      <c r="B119" s="219" t="s">
        <v>666</v>
      </c>
      <c r="C119" s="220">
        <v>3479.4</v>
      </c>
      <c r="D119" s="220">
        <v>3479.4</v>
      </c>
      <c r="E119" s="220">
        <v>3479.4</v>
      </c>
    </row>
    <row r="120" spans="1:5" ht="31.5">
      <c r="A120" s="234" t="s">
        <v>664</v>
      </c>
      <c r="B120" s="219" t="s">
        <v>667</v>
      </c>
      <c r="C120" s="220">
        <v>16740.8</v>
      </c>
      <c r="D120" s="220">
        <v>16740.8</v>
      </c>
      <c r="E120" s="220">
        <v>16740.8</v>
      </c>
    </row>
    <row r="121" spans="1:5" ht="12.75">
      <c r="A121" s="234" t="s">
        <v>668</v>
      </c>
      <c r="B121" s="240" t="s">
        <v>669</v>
      </c>
      <c r="C121" s="220">
        <v>466.5</v>
      </c>
      <c r="D121" s="220">
        <v>466.5</v>
      </c>
      <c r="E121" s="220">
        <v>466.5</v>
      </c>
    </row>
    <row r="122" spans="1:5" ht="31.5">
      <c r="A122" s="234" t="s">
        <v>664</v>
      </c>
      <c r="B122" s="219" t="s">
        <v>670</v>
      </c>
      <c r="C122" s="220">
        <v>8315.8</v>
      </c>
      <c r="D122" s="220">
        <v>8315.8</v>
      </c>
      <c r="E122" s="220">
        <v>8315.8</v>
      </c>
    </row>
    <row r="123" spans="1:5" ht="31.5">
      <c r="A123" s="234" t="s">
        <v>664</v>
      </c>
      <c r="B123" s="219" t="s">
        <v>671</v>
      </c>
      <c r="C123" s="220">
        <v>0</v>
      </c>
      <c r="D123" s="220">
        <v>94456.1</v>
      </c>
      <c r="E123" s="220">
        <v>94456.1</v>
      </c>
    </row>
    <row r="124" spans="1:5" ht="31.5">
      <c r="A124" s="241" t="s">
        <v>664</v>
      </c>
      <c r="B124" s="242" t="s">
        <v>672</v>
      </c>
      <c r="C124" s="243">
        <v>2727.5</v>
      </c>
      <c r="D124" s="243">
        <v>0</v>
      </c>
      <c r="E124" s="243">
        <v>0</v>
      </c>
    </row>
    <row r="125" spans="1:5" ht="31.5">
      <c r="A125" s="241" t="s">
        <v>664</v>
      </c>
      <c r="B125" s="242" t="s">
        <v>673</v>
      </c>
      <c r="C125" s="243">
        <v>1579</v>
      </c>
      <c r="D125" s="243">
        <v>0</v>
      </c>
      <c r="E125" s="243">
        <v>0</v>
      </c>
    </row>
    <row r="126" spans="1:5" ht="12.75">
      <c r="A126" s="213" t="s">
        <v>674</v>
      </c>
      <c r="B126" s="215" t="s">
        <v>675</v>
      </c>
      <c r="C126" s="216">
        <f aca="true" t="shared" si="61" ref="C126:E126">C135+C137+C127+C131+C129+C133</f>
        <v>363649.39999999997</v>
      </c>
      <c r="D126" s="216">
        <f t="shared" si="61"/>
        <v>363658.6</v>
      </c>
      <c r="E126" s="216">
        <f t="shared" si="61"/>
        <v>363658.6</v>
      </c>
    </row>
    <row r="127" spans="1:5" ht="47.25">
      <c r="A127" s="218" t="s">
        <v>676</v>
      </c>
      <c r="B127" s="219" t="s">
        <v>677</v>
      </c>
      <c r="C127" s="220">
        <f aca="true" t="shared" si="62" ref="C127:E127">C128</f>
        <v>9567</v>
      </c>
      <c r="D127" s="220">
        <f t="shared" si="62"/>
        <v>9567</v>
      </c>
      <c r="E127" s="220">
        <f t="shared" si="62"/>
        <v>9567</v>
      </c>
    </row>
    <row r="128" spans="1:5" ht="63">
      <c r="A128" s="227" t="s">
        <v>678</v>
      </c>
      <c r="B128" s="219" t="s">
        <v>679</v>
      </c>
      <c r="C128" s="220">
        <v>9567</v>
      </c>
      <c r="D128" s="220">
        <v>9567</v>
      </c>
      <c r="E128" s="220">
        <v>9567</v>
      </c>
    </row>
    <row r="129" spans="1:5" ht="47.25">
      <c r="A129" s="227" t="s">
        <v>680</v>
      </c>
      <c r="B129" s="221" t="s">
        <v>681</v>
      </c>
      <c r="C129" s="220">
        <f aca="true" t="shared" si="63" ref="C129:E129">C130</f>
        <v>2197.1</v>
      </c>
      <c r="D129" s="220">
        <f t="shared" si="63"/>
        <v>3295.6</v>
      </c>
      <c r="E129" s="220">
        <f t="shared" si="63"/>
        <v>3295.6</v>
      </c>
    </row>
    <row r="130" spans="1:5" ht="47.25">
      <c r="A130" s="227" t="s">
        <v>682</v>
      </c>
      <c r="B130" s="221" t="s">
        <v>683</v>
      </c>
      <c r="C130" s="220">
        <v>2197.1</v>
      </c>
      <c r="D130" s="220">
        <v>3295.6</v>
      </c>
      <c r="E130" s="220">
        <v>3295.6</v>
      </c>
    </row>
    <row r="131" spans="1:5" ht="47.25">
      <c r="A131" s="218" t="s">
        <v>684</v>
      </c>
      <c r="B131" s="219" t="s">
        <v>685</v>
      </c>
      <c r="C131" s="220">
        <f aca="true" t="shared" si="64" ref="C131:E131">C132</f>
        <v>14.3</v>
      </c>
      <c r="D131" s="220">
        <f t="shared" si="64"/>
        <v>12.8</v>
      </c>
      <c r="E131" s="220">
        <f t="shared" si="64"/>
        <v>12.8</v>
      </c>
    </row>
    <row r="132" spans="1:5" ht="47.25">
      <c r="A132" s="218" t="s">
        <v>686</v>
      </c>
      <c r="B132" s="219" t="s">
        <v>687</v>
      </c>
      <c r="C132" s="220">
        <v>14.3</v>
      </c>
      <c r="D132" s="220">
        <v>12.8</v>
      </c>
      <c r="E132" s="220">
        <v>12.8</v>
      </c>
    </row>
    <row r="133" spans="1:5" ht="47.25">
      <c r="A133" s="218" t="s">
        <v>688</v>
      </c>
      <c r="B133" s="219" t="s">
        <v>689</v>
      </c>
      <c r="C133" s="220">
        <f aca="true" t="shared" si="65" ref="C133:E133">C134</f>
        <v>14530.3</v>
      </c>
      <c r="D133" s="220">
        <f t="shared" si="65"/>
        <v>14530.3</v>
      </c>
      <c r="E133" s="220">
        <f t="shared" si="65"/>
        <v>14530.3</v>
      </c>
    </row>
    <row r="134" spans="1:5" ht="47.25">
      <c r="A134" s="218" t="s">
        <v>690</v>
      </c>
      <c r="B134" s="219" t="s">
        <v>691</v>
      </c>
      <c r="C134" s="220">
        <v>14530.3</v>
      </c>
      <c r="D134" s="220">
        <v>14530.3</v>
      </c>
      <c r="E134" s="220">
        <v>14530.3</v>
      </c>
    </row>
    <row r="135" spans="1:5" ht="12.75">
      <c r="A135" s="218" t="s">
        <v>692</v>
      </c>
      <c r="B135" s="219" t="s">
        <v>693</v>
      </c>
      <c r="C135" s="220">
        <f aca="true" t="shared" si="66" ref="C135:E135">C136</f>
        <v>1392.7</v>
      </c>
      <c r="D135" s="220">
        <f t="shared" si="66"/>
        <v>1392.7</v>
      </c>
      <c r="E135" s="220">
        <f t="shared" si="66"/>
        <v>1392.7</v>
      </c>
    </row>
    <row r="136" spans="1:5" ht="31.5">
      <c r="A136" s="218" t="s">
        <v>694</v>
      </c>
      <c r="B136" s="219" t="s">
        <v>695</v>
      </c>
      <c r="C136" s="220">
        <v>1392.7</v>
      </c>
      <c r="D136" s="220">
        <v>1392.7</v>
      </c>
      <c r="E136" s="220">
        <v>1392.7</v>
      </c>
    </row>
    <row r="137" spans="1:5" s="244" customFormat="1" ht="12.75">
      <c r="A137" s="214" t="s">
        <v>696</v>
      </c>
      <c r="B137" s="215" t="s">
        <v>697</v>
      </c>
      <c r="C137" s="216">
        <f aca="true" t="shared" si="67" ref="C137:E137">SUM(C138:C142)</f>
        <v>335948</v>
      </c>
      <c r="D137" s="216">
        <f t="shared" si="67"/>
        <v>334860.2</v>
      </c>
      <c r="E137" s="216">
        <f t="shared" si="67"/>
        <v>334860.2</v>
      </c>
    </row>
    <row r="138" spans="1:5" ht="78.75">
      <c r="A138" s="218" t="s">
        <v>698</v>
      </c>
      <c r="B138" s="219" t="s">
        <v>699</v>
      </c>
      <c r="C138" s="220">
        <v>210678.5</v>
      </c>
      <c r="D138" s="220">
        <v>210678.5</v>
      </c>
      <c r="E138" s="220">
        <v>210678.5</v>
      </c>
    </row>
    <row r="139" spans="1:5" ht="47.25">
      <c r="A139" s="218" t="s">
        <v>698</v>
      </c>
      <c r="B139" s="219" t="s">
        <v>700</v>
      </c>
      <c r="C139" s="220">
        <v>120984.9</v>
      </c>
      <c r="D139" s="220">
        <v>120984.9</v>
      </c>
      <c r="E139" s="220">
        <v>120984.9</v>
      </c>
    </row>
    <row r="140" spans="1:5" ht="47.25">
      <c r="A140" s="218" t="s">
        <v>698</v>
      </c>
      <c r="B140" s="219" t="s">
        <v>701</v>
      </c>
      <c r="C140" s="220">
        <v>697</v>
      </c>
      <c r="D140" s="220">
        <v>705</v>
      </c>
      <c r="E140" s="220">
        <v>705</v>
      </c>
    </row>
    <row r="141" spans="1:5" s="245" customFormat="1" ht="47.25">
      <c r="A141" s="218" t="s">
        <v>698</v>
      </c>
      <c r="B141" s="219" t="s">
        <v>702</v>
      </c>
      <c r="C141" s="220">
        <v>292</v>
      </c>
      <c r="D141" s="220">
        <v>294.7</v>
      </c>
      <c r="E141" s="220">
        <v>294.7</v>
      </c>
    </row>
    <row r="142" spans="1:5" s="245" customFormat="1" ht="63">
      <c r="A142" s="218" t="s">
        <v>698</v>
      </c>
      <c r="B142" s="219" t="s">
        <v>703</v>
      </c>
      <c r="C142" s="220">
        <v>3295.6</v>
      </c>
      <c r="D142" s="220">
        <v>2197.1</v>
      </c>
      <c r="E142" s="220">
        <v>2197.1</v>
      </c>
    </row>
    <row r="143" spans="1:5" s="245" customFormat="1" ht="12.75">
      <c r="A143" s="246" t="s">
        <v>704</v>
      </c>
      <c r="B143" s="247" t="s">
        <v>705</v>
      </c>
      <c r="C143" s="216">
        <f>C144</f>
        <v>1000</v>
      </c>
      <c r="D143" s="216">
        <f aca="true" t="shared" si="68" ref="D143:E144">D144</f>
        <v>0</v>
      </c>
      <c r="E143" s="216">
        <f t="shared" si="68"/>
        <v>0</v>
      </c>
    </row>
    <row r="144" spans="1:5" s="245" customFormat="1" ht="12.75">
      <c r="A144" s="246" t="s">
        <v>706</v>
      </c>
      <c r="B144" s="247" t="s">
        <v>707</v>
      </c>
      <c r="C144" s="216">
        <f>C145</f>
        <v>1000</v>
      </c>
      <c r="D144" s="216">
        <f t="shared" si="68"/>
        <v>0</v>
      </c>
      <c r="E144" s="216">
        <f t="shared" si="68"/>
        <v>0</v>
      </c>
    </row>
    <row r="145" spans="1:5" s="245" customFormat="1" ht="47.25">
      <c r="A145" s="248" t="s">
        <v>708</v>
      </c>
      <c r="B145" s="249" t="s">
        <v>709</v>
      </c>
      <c r="C145" s="220">
        <v>1000</v>
      </c>
      <c r="D145" s="220">
        <v>0</v>
      </c>
      <c r="E145" s="220">
        <v>0</v>
      </c>
    </row>
    <row r="146" spans="1:5" s="245" customFormat="1" ht="12.75">
      <c r="A146" s="214"/>
      <c r="B146" s="250" t="s">
        <v>710</v>
      </c>
      <c r="C146" s="216">
        <f>C9+C106</f>
        <v>921478.1</v>
      </c>
      <c r="D146" s="216">
        <f>D9+D106</f>
        <v>1000603.3999999999</v>
      </c>
      <c r="E146" s="216">
        <f>E9+E106</f>
        <v>1002849.8999999999</v>
      </c>
    </row>
    <row r="147" spans="1:5" s="245" customFormat="1" ht="12.75">
      <c r="A147" s="210"/>
      <c r="B147" s="208"/>
      <c r="C147" s="208"/>
      <c r="D147" s="208"/>
      <c r="E147" s="208"/>
    </row>
    <row r="148" spans="1:5" s="245" customFormat="1" ht="12.75">
      <c r="A148" s="210"/>
      <c r="B148" s="208"/>
      <c r="C148" s="208"/>
      <c r="D148" s="208"/>
      <c r="E148" s="208"/>
    </row>
    <row r="149" spans="1:5" s="245" customFormat="1" ht="12.75">
      <c r="A149" s="210"/>
      <c r="B149" s="208"/>
      <c r="C149" s="208"/>
      <c r="D149" s="208"/>
      <c r="E149" s="208"/>
    </row>
    <row r="150" spans="1:5" s="245" customFormat="1" ht="12.75">
      <c r="A150" s="210"/>
      <c r="B150" s="208"/>
      <c r="C150" s="208"/>
      <c r="D150" s="208"/>
      <c r="E150" s="208"/>
    </row>
    <row r="151" spans="1:5" s="245" customFormat="1" ht="12.75">
      <c r="A151" s="210"/>
      <c r="B151" s="209"/>
      <c r="C151" s="209"/>
      <c r="D151" s="209"/>
      <c r="E151" s="209"/>
    </row>
    <row r="152" spans="1:5" s="245" customFormat="1" ht="12.75">
      <c r="A152" s="210"/>
      <c r="B152" s="208"/>
      <c r="C152" s="208"/>
      <c r="D152" s="208"/>
      <c r="E152" s="208"/>
    </row>
  </sheetData>
  <mergeCells count="7">
    <mergeCell ref="C1:E1"/>
    <mergeCell ref="B2:E2"/>
    <mergeCell ref="C3:E3"/>
    <mergeCell ref="A5:E5"/>
    <mergeCell ref="A7:A8"/>
    <mergeCell ref="B7:B8"/>
    <mergeCell ref="C7:E7"/>
  </mergeCells>
  <printOptions/>
  <pageMargins left="0.7874015748031497" right="0.1968503937007874" top="0.1968503937007874" bottom="0.1968503937007874" header="0.31496062992125984" footer="0.31496062992125984"/>
  <pageSetup fitToHeight="5" fitToWidth="1" horizontalDpi="600" verticalDpi="600" orientation="portrait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workbookViewId="0" topLeftCell="A1">
      <selection activeCell="A1" sqref="A1:E1"/>
    </sheetView>
  </sheetViews>
  <sheetFormatPr defaultColWidth="8.875" defaultRowHeight="12.75"/>
  <cols>
    <col min="1" max="1" width="6.625" style="14" customWidth="1"/>
    <col min="2" max="2" width="69.375" style="14" customWidth="1"/>
    <col min="3" max="3" width="11.25390625" style="14" customWidth="1"/>
    <col min="4" max="4" width="12.00390625" style="14" customWidth="1"/>
    <col min="5" max="5" width="11.75390625" style="14" customWidth="1"/>
    <col min="6" max="6" width="8.875" style="3" customWidth="1"/>
    <col min="7" max="7" width="9.75390625" style="3" customWidth="1"/>
    <col min="8" max="8" width="13.875" style="3" bestFit="1" customWidth="1"/>
    <col min="9" max="16384" width="8.875" style="3" customWidth="1"/>
  </cols>
  <sheetData>
    <row r="1" spans="1:5" ht="46.15" customHeight="1">
      <c r="A1" s="300" t="s">
        <v>748</v>
      </c>
      <c r="B1" s="300"/>
      <c r="C1" s="300"/>
      <c r="D1" s="300"/>
      <c r="E1" s="300"/>
    </row>
    <row r="2" spans="1:5" ht="12.75">
      <c r="A2" s="99"/>
      <c r="B2" s="300"/>
      <c r="C2" s="300"/>
      <c r="D2" s="300"/>
      <c r="E2" s="300"/>
    </row>
    <row r="3" spans="1:5" ht="51" customHeight="1">
      <c r="A3" s="301" t="s">
        <v>385</v>
      </c>
      <c r="B3" s="301"/>
      <c r="C3" s="301"/>
      <c r="D3" s="301"/>
      <c r="E3" s="301"/>
    </row>
    <row r="4" spans="1:5" ht="12.75">
      <c r="A4" s="297" t="s">
        <v>36</v>
      </c>
      <c r="B4" s="297" t="s">
        <v>18</v>
      </c>
      <c r="C4" s="302" t="s">
        <v>87</v>
      </c>
      <c r="D4" s="303"/>
      <c r="E4" s="304"/>
    </row>
    <row r="5" spans="1:5" ht="15.6" customHeight="1">
      <c r="A5" s="298"/>
      <c r="B5" s="298"/>
      <c r="C5" s="291" t="s">
        <v>281</v>
      </c>
      <c r="D5" s="291" t="s">
        <v>88</v>
      </c>
      <c r="E5" s="291"/>
    </row>
    <row r="6" spans="1:5" ht="12.75">
      <c r="A6" s="299"/>
      <c r="B6" s="299"/>
      <c r="C6" s="291" t="s">
        <v>66</v>
      </c>
      <c r="D6" s="127" t="s">
        <v>330</v>
      </c>
      <c r="E6" s="127" t="s">
        <v>384</v>
      </c>
    </row>
    <row r="7" spans="1:5" ht="12.75">
      <c r="A7" s="25" t="s">
        <v>3</v>
      </c>
      <c r="B7" s="25" t="s">
        <v>77</v>
      </c>
      <c r="C7" s="25" t="s">
        <v>78</v>
      </c>
      <c r="D7" s="25" t="s">
        <v>79</v>
      </c>
      <c r="E7" s="25">
        <v>1000603.4</v>
      </c>
    </row>
    <row r="8" spans="1:5" ht="12.75">
      <c r="A8" s="4" t="s">
        <v>66</v>
      </c>
      <c r="B8" s="23" t="s">
        <v>58</v>
      </c>
      <c r="C8" s="6">
        <f>C9+C18+C21+C24+C28+C35+C37+C41+C44+C46</f>
        <v>993478.1</v>
      </c>
      <c r="D8" s="6">
        <f aca="true" t="shared" si="0" ref="D8:E8">D9+D18+D21+D24+D28+D35+D37+D41+D44+D46</f>
        <v>975883.3</v>
      </c>
      <c r="E8" s="6">
        <f t="shared" si="0"/>
        <v>967866.3999999999</v>
      </c>
    </row>
    <row r="9" spans="1:5" ht="12.75">
      <c r="A9" s="4" t="s">
        <v>54</v>
      </c>
      <c r="B9" s="19" t="s">
        <v>20</v>
      </c>
      <c r="C9" s="6">
        <f>SUM(C10:C17)</f>
        <v>79776.6</v>
      </c>
      <c r="D9" s="6">
        <f>SUM(D10:D17)</f>
        <v>71397.2</v>
      </c>
      <c r="E9" s="6">
        <f>SUM(E10:E17)</f>
        <v>71397.2</v>
      </c>
    </row>
    <row r="10" spans="1:5" ht="34.15" customHeight="1">
      <c r="A10" s="25" t="s">
        <v>43</v>
      </c>
      <c r="B10" s="13" t="s">
        <v>59</v>
      </c>
      <c r="C10" s="7">
        <f>' № 5  рп, кцср, квр'!E10</f>
        <v>1764.1</v>
      </c>
      <c r="D10" s="7">
        <f>' № 5  рп, кцср, квр'!F10</f>
        <v>1764.1</v>
      </c>
      <c r="E10" s="7">
        <f>' № 5  рп, кцср, квр'!G10</f>
        <v>1764.1</v>
      </c>
    </row>
    <row r="11" spans="1:5" ht="47.25">
      <c r="A11" s="25" t="s">
        <v>44</v>
      </c>
      <c r="B11" s="13" t="s">
        <v>21</v>
      </c>
      <c r="C11" s="7">
        <f>' № 5  рп, кцср, квр'!E16</f>
        <v>3532.8</v>
      </c>
      <c r="D11" s="7">
        <f>' № 5  рп, кцср, квр'!F16</f>
        <v>3532.8</v>
      </c>
      <c r="E11" s="7">
        <f>' № 5  рп, кцср, квр'!G16</f>
        <v>3532.8</v>
      </c>
    </row>
    <row r="12" spans="1:5" ht="49.15" customHeight="1">
      <c r="A12" s="25" t="s">
        <v>45</v>
      </c>
      <c r="B12" s="13" t="s">
        <v>22</v>
      </c>
      <c r="C12" s="7">
        <f>' № 5  рп, кцср, квр'!E25</f>
        <v>25307</v>
      </c>
      <c r="D12" s="7">
        <f>' № 5  рп, кцср, квр'!F25</f>
        <v>25315</v>
      </c>
      <c r="E12" s="7">
        <f>' № 5  рп, кцср, квр'!G25</f>
        <v>25315</v>
      </c>
    </row>
    <row r="13" spans="1:5" ht="15.6" customHeight="1">
      <c r="A13" s="15" t="s">
        <v>155</v>
      </c>
      <c r="B13" s="8" t="s">
        <v>156</v>
      </c>
      <c r="C13" s="7">
        <f>' № 5  рп, кцср, квр'!E37</f>
        <v>14.3</v>
      </c>
      <c r="D13" s="7">
        <f>' № 5  рп, кцср, квр'!F37</f>
        <v>12.8</v>
      </c>
      <c r="E13" s="7">
        <f>' № 5  рп, кцср, квр'!G37</f>
        <v>12.8</v>
      </c>
    </row>
    <row r="14" spans="1:8" ht="31.5" customHeight="1">
      <c r="A14" s="25" t="s">
        <v>46</v>
      </c>
      <c r="B14" s="13" t="s">
        <v>7</v>
      </c>
      <c r="C14" s="7">
        <f>' № 5  рп, кцср, квр'!E43</f>
        <v>8060.599999999999</v>
      </c>
      <c r="D14" s="7">
        <f>' № 5  рп, кцср, квр'!F43</f>
        <v>8060.599999999999</v>
      </c>
      <c r="E14" s="7">
        <f>' № 5  рп, кцср, квр'!G43</f>
        <v>8060.599999999999</v>
      </c>
      <c r="H14" s="41"/>
    </row>
    <row r="15" spans="1:5" ht="19.15" customHeight="1">
      <c r="A15" s="15" t="s">
        <v>214</v>
      </c>
      <c r="B15" s="55" t="s">
        <v>215</v>
      </c>
      <c r="C15" s="7">
        <f>' № 5  рп, кцср, квр'!E52</f>
        <v>88.6</v>
      </c>
      <c r="D15" s="7">
        <f>' № 5  рп, кцср, квр'!F52</f>
        <v>0</v>
      </c>
      <c r="E15" s="7">
        <f>' № 5  рп, кцср, квр'!G52</f>
        <v>0</v>
      </c>
    </row>
    <row r="16" spans="1:5" ht="12.75">
      <c r="A16" s="25" t="s">
        <v>47</v>
      </c>
      <c r="B16" s="13" t="s">
        <v>8</v>
      </c>
      <c r="C16" s="7">
        <f>' № 5  рп, кцср, квр'!E59</f>
        <v>2000</v>
      </c>
      <c r="D16" s="7">
        <f>' № 5  рп, кцср, квр'!F59</f>
        <v>500</v>
      </c>
      <c r="E16" s="7">
        <f>' № 5  рп, кцср, квр'!G59</f>
        <v>500</v>
      </c>
    </row>
    <row r="17" spans="1:5" ht="12.75">
      <c r="A17" s="25" t="s">
        <v>60</v>
      </c>
      <c r="B17" s="13" t="s">
        <v>23</v>
      </c>
      <c r="C17" s="7">
        <f>' № 5  рп, кцср, квр'!E65</f>
        <v>39009.2</v>
      </c>
      <c r="D17" s="7">
        <f>' № 5  рп, кцср, квр'!F65</f>
        <v>32211.899999999998</v>
      </c>
      <c r="E17" s="7">
        <f>' № 5  рп, кцср, квр'!G65</f>
        <v>32211.899999999998</v>
      </c>
    </row>
    <row r="18" spans="1:5" ht="16.5" customHeight="1">
      <c r="A18" s="4" t="s">
        <v>55</v>
      </c>
      <c r="B18" s="19" t="s">
        <v>24</v>
      </c>
      <c r="C18" s="6">
        <f>C19+C20</f>
        <v>10200.2</v>
      </c>
      <c r="D18" s="6">
        <f>D19+D20</f>
        <v>10200.2</v>
      </c>
      <c r="E18" s="6">
        <f>E19+E20</f>
        <v>10200.2</v>
      </c>
    </row>
    <row r="19" spans="1:5" ht="12.75">
      <c r="A19" s="25" t="s">
        <v>75</v>
      </c>
      <c r="B19" s="13" t="s">
        <v>76</v>
      </c>
      <c r="C19" s="7">
        <f>' № 5  рп, кцср, квр'!E146</f>
        <v>1392.7</v>
      </c>
      <c r="D19" s="7">
        <f>' № 5  рп, кцср, квр'!F146</f>
        <v>1392.7</v>
      </c>
      <c r="E19" s="7">
        <f>' № 5  рп, кцср, квр'!G146</f>
        <v>1392.7</v>
      </c>
    </row>
    <row r="20" spans="1:5" ht="31.5">
      <c r="A20" s="15" t="s">
        <v>282</v>
      </c>
      <c r="B20" s="13" t="s">
        <v>283</v>
      </c>
      <c r="C20" s="7">
        <f>' № 5  рп, кцср, квр'!E153</f>
        <v>8807.5</v>
      </c>
      <c r="D20" s="7">
        <f>' № 5  рп, кцср, квр'!F153</f>
        <v>8807.5</v>
      </c>
      <c r="E20" s="7">
        <f>' № 5  рп, кцср, квр'!G153</f>
        <v>8807.5</v>
      </c>
    </row>
    <row r="21" spans="1:5" ht="16.15" customHeight="1">
      <c r="A21" s="4" t="s">
        <v>56</v>
      </c>
      <c r="B21" s="19" t="s">
        <v>25</v>
      </c>
      <c r="C21" s="6">
        <f>C22+C23</f>
        <v>110931.40000000001</v>
      </c>
      <c r="D21" s="6">
        <f>D22+D23</f>
        <v>100154.8</v>
      </c>
      <c r="E21" s="6">
        <f>E22+E23</f>
        <v>95392.90000000001</v>
      </c>
    </row>
    <row r="22" spans="1:5" ht="12.75">
      <c r="A22" s="25" t="s">
        <v>6</v>
      </c>
      <c r="B22" s="13" t="s">
        <v>89</v>
      </c>
      <c r="C22" s="7">
        <f>' № 5  рп, кцср, квр'!E166</f>
        <v>110581.40000000001</v>
      </c>
      <c r="D22" s="7">
        <f>' № 5  рп, кцср, квр'!F166</f>
        <v>100154.8</v>
      </c>
      <c r="E22" s="7">
        <f>' № 5  рп, кцср, квр'!G166</f>
        <v>95392.90000000001</v>
      </c>
    </row>
    <row r="23" spans="1:5" ht="12.75">
      <c r="A23" s="25" t="s">
        <v>48</v>
      </c>
      <c r="B23" s="13" t="s">
        <v>26</v>
      </c>
      <c r="C23" s="7">
        <f>' № 5  рп, кцср, квр'!E202</f>
        <v>350</v>
      </c>
      <c r="D23" s="7">
        <f>' № 5  рп, кцср, квр'!F202</f>
        <v>0</v>
      </c>
      <c r="E23" s="7">
        <f>' № 5  рп, кцср, квр'!G202</f>
        <v>0</v>
      </c>
    </row>
    <row r="24" spans="1:5" ht="12.75">
      <c r="A24" s="4" t="s">
        <v>57</v>
      </c>
      <c r="B24" s="19" t="s">
        <v>27</v>
      </c>
      <c r="C24" s="6">
        <f>C25+C27+C26</f>
        <v>87402.3</v>
      </c>
      <c r="D24" s="6">
        <f>D25+D27+D26</f>
        <v>106638.50000000001</v>
      </c>
      <c r="E24" s="6">
        <f>E25+E27+E26</f>
        <v>103383.70000000001</v>
      </c>
    </row>
    <row r="25" spans="1:5" ht="12.75">
      <c r="A25" s="25" t="s">
        <v>4</v>
      </c>
      <c r="B25" s="13" t="s">
        <v>5</v>
      </c>
      <c r="C25" s="7">
        <f>' № 5  рп, кцср, квр'!E210</f>
        <v>3217.6</v>
      </c>
      <c r="D25" s="7">
        <f>' № 5  рп, кцср, квр'!F210</f>
        <v>0</v>
      </c>
      <c r="E25" s="7">
        <f>' № 5  рп, кцср, квр'!G210</f>
        <v>0</v>
      </c>
    </row>
    <row r="26" spans="1:5" ht="12.75">
      <c r="A26" s="15" t="s">
        <v>236</v>
      </c>
      <c r="B26" s="66" t="s">
        <v>237</v>
      </c>
      <c r="C26" s="7">
        <f>' № 5  рп, кцср, квр'!E217</f>
        <v>35129.8</v>
      </c>
      <c r="D26" s="7">
        <f>' № 5  рп, кцср, квр'!F217</f>
        <v>95410.20000000001</v>
      </c>
      <c r="E26" s="7">
        <f>' № 5  рп, кцср, квр'!G217</f>
        <v>95410.20000000001</v>
      </c>
    </row>
    <row r="27" spans="1:5" ht="12.75">
      <c r="A27" s="25" t="s">
        <v>49</v>
      </c>
      <c r="B27" s="13" t="s">
        <v>28</v>
      </c>
      <c r="C27" s="7">
        <f>' № 5  рп, кцср, квр'!E236</f>
        <v>49054.9</v>
      </c>
      <c r="D27" s="7">
        <f>' № 5  рп, кцср, квр'!F236</f>
        <v>11228.3</v>
      </c>
      <c r="E27" s="7">
        <f>' № 5  рп, кцср, квр'!G236</f>
        <v>7973.5</v>
      </c>
    </row>
    <row r="28" spans="1:5" ht="12.75">
      <c r="A28" s="4" t="s">
        <v>37</v>
      </c>
      <c r="B28" s="5" t="s">
        <v>29</v>
      </c>
      <c r="C28" s="6">
        <f>C29+C30+C31+C33+C34+C32</f>
        <v>602105.4999999999</v>
      </c>
      <c r="D28" s="6">
        <f>D29+D30+D31+D33+D34+D32</f>
        <v>595597.9999999999</v>
      </c>
      <c r="E28" s="6">
        <f>E29+E30+E31+E33+E34+E32</f>
        <v>595597.9999999999</v>
      </c>
    </row>
    <row r="29" spans="1:5" ht="12.75">
      <c r="A29" s="25" t="s">
        <v>50</v>
      </c>
      <c r="B29" s="13" t="s">
        <v>10</v>
      </c>
      <c r="C29" s="7">
        <f>' № 5  рп, кцср, квр'!E286</f>
        <v>244559.59999999998</v>
      </c>
      <c r="D29" s="7">
        <f>' № 5  рп, кцср, квр'!F286</f>
        <v>241291.59999999998</v>
      </c>
      <c r="E29" s="7">
        <f>' № 5  рп, кцср, квр'!G286</f>
        <v>241291.59999999998</v>
      </c>
    </row>
    <row r="30" spans="1:5" ht="12.75">
      <c r="A30" s="15" t="s">
        <v>51</v>
      </c>
      <c r="B30" s="13" t="s">
        <v>11</v>
      </c>
      <c r="C30" s="7">
        <f>' № 5  рп, кцср, квр'!E320</f>
        <v>312053.8</v>
      </c>
      <c r="D30" s="7">
        <f>' № 5  рп, кцср, квр'!F320</f>
        <v>309334.3</v>
      </c>
      <c r="E30" s="7">
        <f>' № 5  рп, кцср, квр'!G320</f>
        <v>309334.3</v>
      </c>
    </row>
    <row r="31" spans="1:5" ht="12.75">
      <c r="A31" s="15" t="s">
        <v>90</v>
      </c>
      <c r="B31" s="13" t="s">
        <v>91</v>
      </c>
      <c r="C31" s="7">
        <f>' № 5  рп, кцср, квр'!E376</f>
        <v>34170.700000000004</v>
      </c>
      <c r="D31" s="7">
        <f>' № 5  рп, кцср, квр'!F376</f>
        <v>34051.4</v>
      </c>
      <c r="E31" s="7">
        <f>' № 5  рп, кцср, квр'!G376</f>
        <v>34051.4</v>
      </c>
    </row>
    <row r="32" spans="1:5" ht="32.45" customHeight="1">
      <c r="A32" s="15" t="s">
        <v>197</v>
      </c>
      <c r="B32" s="13" t="s">
        <v>225</v>
      </c>
      <c r="C32" s="7">
        <f>' № 5  рп, кцср, квр'!E410</f>
        <v>150</v>
      </c>
      <c r="D32" s="7">
        <f>' № 5  рп, кцср, квр'!F410</f>
        <v>150</v>
      </c>
      <c r="E32" s="7">
        <f>' № 5  рп, кцср, квр'!G410</f>
        <v>150</v>
      </c>
    </row>
    <row r="33" spans="1:5" ht="12.75">
      <c r="A33" s="15" t="s">
        <v>38</v>
      </c>
      <c r="B33" s="13" t="s">
        <v>99</v>
      </c>
      <c r="C33" s="7">
        <f>' № 5  рп, кцср, квр'!E417</f>
        <v>212.4</v>
      </c>
      <c r="D33" s="7">
        <f>' № 5  рп, кцср, квр'!F417</f>
        <v>36</v>
      </c>
      <c r="E33" s="7">
        <f>' № 5  рп, кцср, квр'!G417</f>
        <v>36</v>
      </c>
    </row>
    <row r="34" spans="1:5" ht="12.75">
      <c r="A34" s="15" t="s">
        <v>52</v>
      </c>
      <c r="B34" s="13" t="s">
        <v>12</v>
      </c>
      <c r="C34" s="7">
        <f>' № 5  рп, кцср, квр'!E442</f>
        <v>10959</v>
      </c>
      <c r="D34" s="7">
        <f>' № 5  рп, кцср, квр'!F442</f>
        <v>10734.7</v>
      </c>
      <c r="E34" s="7">
        <f>' № 5  рп, кцср, квр'!G442</f>
        <v>10734.7</v>
      </c>
    </row>
    <row r="35" spans="1:5" ht="12.75">
      <c r="A35" s="4" t="s">
        <v>41</v>
      </c>
      <c r="B35" s="19" t="s">
        <v>82</v>
      </c>
      <c r="C35" s="6">
        <f>C36</f>
        <v>45594.799999999996</v>
      </c>
      <c r="D35" s="6">
        <f>D36</f>
        <v>42179.799999999996</v>
      </c>
      <c r="E35" s="6">
        <f>E36</f>
        <v>42179.6</v>
      </c>
    </row>
    <row r="36" spans="1:5" ht="12.75">
      <c r="A36" s="25" t="s">
        <v>42</v>
      </c>
      <c r="B36" s="13" t="s">
        <v>13</v>
      </c>
      <c r="C36" s="7">
        <f>' № 5  рп, кцср, квр'!E472</f>
        <v>45594.799999999996</v>
      </c>
      <c r="D36" s="7">
        <f>' № 5  рп, кцср, квр'!F472</f>
        <v>42179.799999999996</v>
      </c>
      <c r="E36" s="7">
        <f>' № 5  рп, кцср, квр'!G472</f>
        <v>42179.6</v>
      </c>
    </row>
    <row r="37" spans="1:5" ht="12.75">
      <c r="A37" s="4" t="s">
        <v>39</v>
      </c>
      <c r="B37" s="19" t="s">
        <v>31</v>
      </c>
      <c r="C37" s="6">
        <f>C38+C39+C40</f>
        <v>19654.9</v>
      </c>
      <c r="D37" s="6">
        <f>D38+D39+D40</f>
        <v>16481.800000000003</v>
      </c>
      <c r="E37" s="6">
        <f>E38+E39+E40</f>
        <v>16481.800000000003</v>
      </c>
    </row>
    <row r="38" spans="1:5" ht="12.75">
      <c r="A38" s="72" t="s">
        <v>53</v>
      </c>
      <c r="B38" s="58" t="s">
        <v>32</v>
      </c>
      <c r="C38" s="7">
        <f>' № 5  рп, кцср, квр'!E534</f>
        <v>698.3</v>
      </c>
      <c r="D38" s="7">
        <f>' № 5  рп, кцср, квр'!F534</f>
        <v>698.3</v>
      </c>
      <c r="E38" s="7">
        <f>' № 5  рп, кцср, квр'!G534</f>
        <v>698.3</v>
      </c>
    </row>
    <row r="39" spans="1:5" ht="12.75">
      <c r="A39" s="73" t="s">
        <v>40</v>
      </c>
      <c r="B39" s="49" t="s">
        <v>34</v>
      </c>
      <c r="C39" s="75">
        <f>' № 5  рп, кцср, квр'!E543</f>
        <v>607.1</v>
      </c>
      <c r="D39" s="7">
        <f>' № 5  рп, кцср, квр'!F543</f>
        <v>107.1</v>
      </c>
      <c r="E39" s="7">
        <f>' № 5  рп, кцср, квр'!G543</f>
        <v>107.1</v>
      </c>
    </row>
    <row r="40" spans="1:5" ht="12.75">
      <c r="A40" s="73" t="s">
        <v>84</v>
      </c>
      <c r="B40" s="77" t="s">
        <v>85</v>
      </c>
      <c r="C40" s="76">
        <f>' № 5  рп, кцср, квр'!E555</f>
        <v>18349.5</v>
      </c>
      <c r="D40" s="59">
        <f>' № 5  рп, кцср, квр'!F555</f>
        <v>15676.400000000001</v>
      </c>
      <c r="E40" s="59">
        <f>' № 5  рп, кцср, квр'!G555</f>
        <v>15676.400000000001</v>
      </c>
    </row>
    <row r="41" spans="1:5" ht="12.75">
      <c r="A41" s="16" t="s">
        <v>61</v>
      </c>
      <c r="B41" s="19" t="s">
        <v>30</v>
      </c>
      <c r="C41" s="60">
        <f>C42+C43</f>
        <v>36024.399999999994</v>
      </c>
      <c r="D41" s="60">
        <f>D42+D43</f>
        <v>31705</v>
      </c>
      <c r="E41" s="60">
        <f>E42+E43</f>
        <v>31705</v>
      </c>
    </row>
    <row r="42" spans="1:5" ht="12.75">
      <c r="A42" s="73" t="s">
        <v>86</v>
      </c>
      <c r="B42" s="49" t="s">
        <v>62</v>
      </c>
      <c r="C42" s="17">
        <f>' № 5  рп, кцср, квр'!E583</f>
        <v>15664.3</v>
      </c>
      <c r="D42" s="17">
        <f>' № 5  рп, кцср, квр'!F583</f>
        <v>14102.699999999999</v>
      </c>
      <c r="E42" s="17">
        <f>' № 5  рп, кцср, квр'!G583</f>
        <v>14102.699999999999</v>
      </c>
    </row>
    <row r="43" spans="1:5" ht="12.75">
      <c r="A43" s="73">
        <v>1103</v>
      </c>
      <c r="B43" s="74" t="s">
        <v>255</v>
      </c>
      <c r="C43" s="17">
        <f>' № 5  рп, кцср, квр'!E627</f>
        <v>20360.1</v>
      </c>
      <c r="D43" s="17">
        <f>' № 5  рп, кцср, квр'!F627</f>
        <v>17602.3</v>
      </c>
      <c r="E43" s="17">
        <f>' № 5  рп, кцср, квр'!G627</f>
        <v>17602.3</v>
      </c>
    </row>
    <row r="44" spans="1:5" ht="19.9" customHeight="1">
      <c r="A44" s="16" t="s">
        <v>92</v>
      </c>
      <c r="B44" s="19" t="s">
        <v>63</v>
      </c>
      <c r="C44" s="60">
        <f>C45</f>
        <v>1759</v>
      </c>
      <c r="D44" s="60">
        <f>D45</f>
        <v>1499</v>
      </c>
      <c r="E44" s="60">
        <f>E45</f>
        <v>1499</v>
      </c>
    </row>
    <row r="45" spans="1:5" ht="14.45" customHeight="1">
      <c r="A45" s="57" t="s">
        <v>64</v>
      </c>
      <c r="B45" s="49" t="s">
        <v>65</v>
      </c>
      <c r="C45" s="17">
        <f>' № 5  рп, кцср, квр'!E653</f>
        <v>1759</v>
      </c>
      <c r="D45" s="17">
        <f>' № 5  рп, кцср, квр'!F653</f>
        <v>1499</v>
      </c>
      <c r="E45" s="17">
        <f>' № 5  рп, кцср, квр'!G653</f>
        <v>1499</v>
      </c>
    </row>
    <row r="46" spans="1:5" ht="12.75">
      <c r="A46" s="16" t="s">
        <v>427</v>
      </c>
      <c r="B46" s="19" t="s">
        <v>428</v>
      </c>
      <c r="C46" s="60">
        <f>C47</f>
        <v>29</v>
      </c>
      <c r="D46" s="60">
        <f aca="true" t="shared" si="1" ref="D46:E46">D47</f>
        <v>29</v>
      </c>
      <c r="E46" s="60">
        <f t="shared" si="1"/>
        <v>29</v>
      </c>
    </row>
    <row r="47" spans="1:5" ht="31.5">
      <c r="A47" s="168" t="s">
        <v>429</v>
      </c>
      <c r="B47" s="49" t="s">
        <v>430</v>
      </c>
      <c r="C47" s="17">
        <f>' № 5  рп, кцср, квр'!E666</f>
        <v>29</v>
      </c>
      <c r="D47" s="17">
        <f>' № 5  рп, кцср, квр'!F666</f>
        <v>29</v>
      </c>
      <c r="E47" s="17">
        <f>' № 5  рп, кцср, квр'!G666</f>
        <v>29</v>
      </c>
    </row>
  </sheetData>
  <mergeCells count="8">
    <mergeCell ref="B4:B6"/>
    <mergeCell ref="C5:C6"/>
    <mergeCell ref="A1:E1"/>
    <mergeCell ref="A3:E3"/>
    <mergeCell ref="A4:A6"/>
    <mergeCell ref="C4:E4"/>
    <mergeCell ref="D5:E5"/>
    <mergeCell ref="B2:E2"/>
  </mergeCells>
  <printOptions/>
  <pageMargins left="0.5905511811023623" right="0.1968503937007874" top="0.1968503937007874" bottom="0.1968503937007874" header="0.31496062992125984" footer="0.31496062992125984"/>
  <pageSetup fitToHeight="0" fitToWidth="1"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20"/>
  <sheetViews>
    <sheetView zoomScale="92" zoomScaleNormal="92" workbookViewId="0" topLeftCell="A1">
      <selection activeCell="B1" sqref="B1:H1"/>
    </sheetView>
  </sheetViews>
  <sheetFormatPr defaultColWidth="8.875" defaultRowHeight="12.75"/>
  <cols>
    <col min="1" max="1" width="6.25390625" style="3" customWidth="1"/>
    <col min="2" max="2" width="5.875" style="3" customWidth="1"/>
    <col min="3" max="3" width="14.75390625" style="3" customWidth="1"/>
    <col min="4" max="4" width="5.75390625" style="3" customWidth="1"/>
    <col min="5" max="5" width="67.75390625" style="48" customWidth="1"/>
    <col min="6" max="6" width="11.625" style="27" customWidth="1"/>
    <col min="7" max="7" width="11.00390625" style="27" customWidth="1"/>
    <col min="8" max="8" width="10.75390625" style="27" customWidth="1"/>
    <col min="9" max="16384" width="8.875" style="3" customWidth="1"/>
  </cols>
  <sheetData>
    <row r="1" spans="1:8" ht="54.6" customHeight="1">
      <c r="A1" s="101" t="s">
        <v>66</v>
      </c>
      <c r="B1" s="305" t="s">
        <v>749</v>
      </c>
      <c r="C1" s="305"/>
      <c r="D1" s="305"/>
      <c r="E1" s="305"/>
      <c r="F1" s="305"/>
      <c r="G1" s="305"/>
      <c r="H1" s="305"/>
    </row>
    <row r="2" spans="1:8" ht="18" customHeight="1">
      <c r="A2" s="147"/>
      <c r="B2" s="147"/>
      <c r="C2" s="147"/>
      <c r="D2" s="147"/>
      <c r="E2" s="147"/>
      <c r="F2" s="147"/>
      <c r="G2" s="147"/>
      <c r="H2" s="147"/>
    </row>
    <row r="3" spans="1:8" ht="44.45" customHeight="1">
      <c r="A3" s="306" t="s">
        <v>386</v>
      </c>
      <c r="B3" s="306"/>
      <c r="C3" s="306"/>
      <c r="D3" s="306"/>
      <c r="E3" s="306"/>
      <c r="F3" s="306"/>
      <c r="G3" s="306"/>
      <c r="H3" s="306"/>
    </row>
    <row r="4" spans="1:8" ht="12.75">
      <c r="A4" s="307" t="s">
        <v>15</v>
      </c>
      <c r="B4" s="307" t="s">
        <v>36</v>
      </c>
      <c r="C4" s="307" t="s">
        <v>16</v>
      </c>
      <c r="D4" s="307" t="s">
        <v>17</v>
      </c>
      <c r="E4" s="308" t="s">
        <v>18</v>
      </c>
      <c r="F4" s="291" t="s">
        <v>87</v>
      </c>
      <c r="G4" s="291"/>
      <c r="H4" s="291"/>
    </row>
    <row r="5" spans="1:8" ht="12.75">
      <c r="A5" s="307" t="s">
        <v>66</v>
      </c>
      <c r="B5" s="307" t="s">
        <v>66</v>
      </c>
      <c r="C5" s="307" t="s">
        <v>66</v>
      </c>
      <c r="D5" s="307" t="s">
        <v>66</v>
      </c>
      <c r="E5" s="308" t="s">
        <v>66</v>
      </c>
      <c r="F5" s="291" t="s">
        <v>281</v>
      </c>
      <c r="G5" s="291" t="s">
        <v>88</v>
      </c>
      <c r="H5" s="291"/>
    </row>
    <row r="6" spans="1:8" ht="12.75">
      <c r="A6" s="307" t="s">
        <v>66</v>
      </c>
      <c r="B6" s="307" t="s">
        <v>66</v>
      </c>
      <c r="C6" s="307" t="s">
        <v>66</v>
      </c>
      <c r="D6" s="307" t="s">
        <v>66</v>
      </c>
      <c r="E6" s="308" t="s">
        <v>66</v>
      </c>
      <c r="F6" s="291" t="s">
        <v>66</v>
      </c>
      <c r="G6" s="104" t="s">
        <v>330</v>
      </c>
      <c r="H6" s="104" t="s">
        <v>384</v>
      </c>
    </row>
    <row r="7" spans="1:8" ht="12.75">
      <c r="A7" s="102" t="s">
        <v>3</v>
      </c>
      <c r="B7" s="102" t="s">
        <v>77</v>
      </c>
      <c r="C7" s="102" t="s">
        <v>78</v>
      </c>
      <c r="D7" s="102" t="s">
        <v>79</v>
      </c>
      <c r="E7" s="104" t="s">
        <v>80</v>
      </c>
      <c r="F7" s="104" t="s">
        <v>81</v>
      </c>
      <c r="G7" s="104" t="s">
        <v>93</v>
      </c>
      <c r="H7" s="104" t="s">
        <v>94</v>
      </c>
    </row>
    <row r="8" spans="1:8" ht="12.75">
      <c r="A8" s="16" t="s">
        <v>66</v>
      </c>
      <c r="B8" s="16" t="s">
        <v>66</v>
      </c>
      <c r="C8" s="16" t="s">
        <v>66</v>
      </c>
      <c r="D8" s="16" t="s">
        <v>66</v>
      </c>
      <c r="E8" s="45" t="s">
        <v>0</v>
      </c>
      <c r="F8" s="26">
        <f>F9+F480+F504+F552+F563</f>
        <v>993478.0999999999</v>
      </c>
      <c r="G8" s="26">
        <f>G9+G480+G504+G552+G563</f>
        <v>975883.2999999998</v>
      </c>
      <c r="H8" s="26">
        <f>H9+H480+H504+H552+H563</f>
        <v>967866.3999999998</v>
      </c>
    </row>
    <row r="9" spans="1:8" ht="31.5">
      <c r="A9" s="16" t="s">
        <v>19</v>
      </c>
      <c r="B9" s="24" t="s">
        <v>66</v>
      </c>
      <c r="C9" s="24" t="s">
        <v>66</v>
      </c>
      <c r="D9" s="24" t="s">
        <v>66</v>
      </c>
      <c r="E9" s="45" t="s">
        <v>275</v>
      </c>
      <c r="F9" s="26">
        <f>F10+F111+F131+F168+F237+F305+F366+F466+F396</f>
        <v>372386.4</v>
      </c>
      <c r="G9" s="26">
        <f>G10+G111+G131+G168+G237+G305+G366+G466+G396</f>
        <v>370560.8</v>
      </c>
      <c r="H9" s="26">
        <f>H10+H111+H131+H168+H237+H305+H366+H466+H396</f>
        <v>362543.89999999997</v>
      </c>
    </row>
    <row r="10" spans="1:8" ht="12.75">
      <c r="A10" s="102" t="s">
        <v>19</v>
      </c>
      <c r="B10" s="102" t="s">
        <v>54</v>
      </c>
      <c r="C10" s="102" t="s">
        <v>66</v>
      </c>
      <c r="D10" s="102" t="s">
        <v>66</v>
      </c>
      <c r="E10" s="46" t="s">
        <v>20</v>
      </c>
      <c r="F10" s="21">
        <f>F11+F17+F29+F42+F35</f>
        <v>57079.399999999994</v>
      </c>
      <c r="G10" s="21">
        <f aca="true" t="shared" si="0" ref="G10:H10">G11+G17+G29+G42+G35</f>
        <v>53063.5</v>
      </c>
      <c r="H10" s="21">
        <f t="shared" si="0"/>
        <v>53063.5</v>
      </c>
    </row>
    <row r="11" spans="1:8" ht="31.5">
      <c r="A11" s="102" t="s">
        <v>19</v>
      </c>
      <c r="B11" s="102" t="s">
        <v>43</v>
      </c>
      <c r="C11" s="102" t="s">
        <v>66</v>
      </c>
      <c r="D11" s="102" t="s">
        <v>66</v>
      </c>
      <c r="E11" s="42" t="s">
        <v>59</v>
      </c>
      <c r="F11" s="21">
        <f>F12</f>
        <v>1764.1</v>
      </c>
      <c r="G11" s="21">
        <f aca="true" t="shared" si="1" ref="G11:H15">G12</f>
        <v>1764.1</v>
      </c>
      <c r="H11" s="21">
        <f t="shared" si="1"/>
        <v>1764.1</v>
      </c>
    </row>
    <row r="12" spans="1:8" ht="12.75">
      <c r="A12" s="102" t="s">
        <v>19</v>
      </c>
      <c r="B12" s="102" t="s">
        <v>43</v>
      </c>
      <c r="C12" s="102">
        <v>9900000000</v>
      </c>
      <c r="D12" s="102"/>
      <c r="E12" s="103" t="s">
        <v>105</v>
      </c>
      <c r="F12" s="21">
        <f>F13</f>
        <v>1764.1</v>
      </c>
      <c r="G12" s="21">
        <f t="shared" si="1"/>
        <v>1764.1</v>
      </c>
      <c r="H12" s="21">
        <f t="shared" si="1"/>
        <v>1764.1</v>
      </c>
    </row>
    <row r="13" spans="1:8" ht="31.5">
      <c r="A13" s="102" t="s">
        <v>19</v>
      </c>
      <c r="B13" s="102" t="s">
        <v>43</v>
      </c>
      <c r="C13" s="102">
        <v>9990000000</v>
      </c>
      <c r="D13" s="102"/>
      <c r="E13" s="103" t="s">
        <v>147</v>
      </c>
      <c r="F13" s="21">
        <f>F14</f>
        <v>1764.1</v>
      </c>
      <c r="G13" s="21">
        <f t="shared" si="1"/>
        <v>1764.1</v>
      </c>
      <c r="H13" s="21">
        <f t="shared" si="1"/>
        <v>1764.1</v>
      </c>
    </row>
    <row r="14" spans="1:8" ht="12.75">
      <c r="A14" s="102" t="s">
        <v>19</v>
      </c>
      <c r="B14" s="102" t="s">
        <v>43</v>
      </c>
      <c r="C14" s="102">
        <v>9990021000</v>
      </c>
      <c r="D14" s="24"/>
      <c r="E14" s="103" t="s">
        <v>148</v>
      </c>
      <c r="F14" s="21">
        <f>F15</f>
        <v>1764.1</v>
      </c>
      <c r="G14" s="21">
        <f t="shared" si="1"/>
        <v>1764.1</v>
      </c>
      <c r="H14" s="21">
        <f t="shared" si="1"/>
        <v>1764.1</v>
      </c>
    </row>
    <row r="15" spans="1:8" ht="63">
      <c r="A15" s="102" t="s">
        <v>19</v>
      </c>
      <c r="B15" s="102" t="s">
        <v>43</v>
      </c>
      <c r="C15" s="102">
        <v>9990021000</v>
      </c>
      <c r="D15" s="102" t="s">
        <v>68</v>
      </c>
      <c r="E15" s="103" t="s">
        <v>1</v>
      </c>
      <c r="F15" s="21">
        <f>F16</f>
        <v>1764.1</v>
      </c>
      <c r="G15" s="21">
        <f t="shared" si="1"/>
        <v>1764.1</v>
      </c>
      <c r="H15" s="21">
        <f t="shared" si="1"/>
        <v>1764.1</v>
      </c>
    </row>
    <row r="16" spans="1:8" ht="31.5">
      <c r="A16" s="102" t="s">
        <v>19</v>
      </c>
      <c r="B16" s="102" t="s">
        <v>43</v>
      </c>
      <c r="C16" s="102">
        <v>9990021000</v>
      </c>
      <c r="D16" s="102">
        <v>120</v>
      </c>
      <c r="E16" s="103" t="s">
        <v>224</v>
      </c>
      <c r="F16" s="21">
        <v>1764.1</v>
      </c>
      <c r="G16" s="21">
        <v>1764.1</v>
      </c>
      <c r="H16" s="21">
        <v>1764.1</v>
      </c>
    </row>
    <row r="17" spans="1:8" ht="47.25">
      <c r="A17" s="102" t="s">
        <v>19</v>
      </c>
      <c r="B17" s="102" t="s">
        <v>45</v>
      </c>
      <c r="C17" s="102" t="s">
        <v>66</v>
      </c>
      <c r="D17" s="102" t="s">
        <v>66</v>
      </c>
      <c r="E17" s="103" t="s">
        <v>22</v>
      </c>
      <c r="F17" s="21">
        <f aca="true" t="shared" si="2" ref="F17:H19">F18</f>
        <v>25307</v>
      </c>
      <c r="G17" s="21">
        <f t="shared" si="2"/>
        <v>25315</v>
      </c>
      <c r="H17" s="21">
        <f t="shared" si="2"/>
        <v>25315</v>
      </c>
    </row>
    <row r="18" spans="1:8" ht="12.75">
      <c r="A18" s="102" t="s">
        <v>19</v>
      </c>
      <c r="B18" s="102" t="s">
        <v>45</v>
      </c>
      <c r="C18" s="102">
        <v>9900000000</v>
      </c>
      <c r="D18" s="102"/>
      <c r="E18" s="103" t="s">
        <v>105</v>
      </c>
      <c r="F18" s="21">
        <f t="shared" si="2"/>
        <v>25307</v>
      </c>
      <c r="G18" s="21">
        <f t="shared" si="2"/>
        <v>25315</v>
      </c>
      <c r="H18" s="21">
        <f t="shared" si="2"/>
        <v>25315</v>
      </c>
    </row>
    <row r="19" spans="1:8" ht="31.5">
      <c r="A19" s="102" t="s">
        <v>19</v>
      </c>
      <c r="B19" s="102" t="s">
        <v>45</v>
      </c>
      <c r="C19" s="102">
        <v>9990000000</v>
      </c>
      <c r="D19" s="102"/>
      <c r="E19" s="103" t="s">
        <v>147</v>
      </c>
      <c r="F19" s="21">
        <f t="shared" si="2"/>
        <v>25307</v>
      </c>
      <c r="G19" s="21">
        <f t="shared" si="2"/>
        <v>25315</v>
      </c>
      <c r="H19" s="21">
        <f t="shared" si="2"/>
        <v>25315</v>
      </c>
    </row>
    <row r="20" spans="1:8" ht="31.5">
      <c r="A20" s="102" t="s">
        <v>19</v>
      </c>
      <c r="B20" s="102" t="s">
        <v>45</v>
      </c>
      <c r="C20" s="102">
        <v>9990200000</v>
      </c>
      <c r="D20" s="24"/>
      <c r="E20" s="103" t="s">
        <v>117</v>
      </c>
      <c r="F20" s="21">
        <f>F24+F21</f>
        <v>25307</v>
      </c>
      <c r="G20" s="21">
        <f>G24+G21</f>
        <v>25315</v>
      </c>
      <c r="H20" s="21">
        <f>H24+H21</f>
        <v>25315</v>
      </c>
    </row>
    <row r="21" spans="1:8" ht="47.25" customHeight="1">
      <c r="A21" s="102" t="s">
        <v>19</v>
      </c>
      <c r="B21" s="102" t="s">
        <v>45</v>
      </c>
      <c r="C21" s="102">
        <v>9990210510</v>
      </c>
      <c r="D21" s="102"/>
      <c r="E21" s="103" t="s">
        <v>149</v>
      </c>
      <c r="F21" s="21">
        <f aca="true" t="shared" si="3" ref="F21:H22">F22</f>
        <v>697</v>
      </c>
      <c r="G21" s="21">
        <f t="shared" si="3"/>
        <v>705</v>
      </c>
      <c r="H21" s="21">
        <f t="shared" si="3"/>
        <v>705</v>
      </c>
    </row>
    <row r="22" spans="1:8" ht="63">
      <c r="A22" s="102" t="s">
        <v>19</v>
      </c>
      <c r="B22" s="102" t="s">
        <v>45</v>
      </c>
      <c r="C22" s="102">
        <v>9990210510</v>
      </c>
      <c r="D22" s="102" t="s">
        <v>68</v>
      </c>
      <c r="E22" s="103" t="s">
        <v>1</v>
      </c>
      <c r="F22" s="21">
        <f t="shared" si="3"/>
        <v>697</v>
      </c>
      <c r="G22" s="21">
        <f t="shared" si="3"/>
        <v>705</v>
      </c>
      <c r="H22" s="21">
        <f t="shared" si="3"/>
        <v>705</v>
      </c>
    </row>
    <row r="23" spans="1:8" ht="31.5">
      <c r="A23" s="102" t="s">
        <v>19</v>
      </c>
      <c r="B23" s="102" t="s">
        <v>45</v>
      </c>
      <c r="C23" s="102">
        <v>9990210510</v>
      </c>
      <c r="D23" s="102">
        <v>120</v>
      </c>
      <c r="E23" s="103" t="s">
        <v>224</v>
      </c>
      <c r="F23" s="21">
        <v>697</v>
      </c>
      <c r="G23" s="21">
        <v>705</v>
      </c>
      <c r="H23" s="21">
        <v>705</v>
      </c>
    </row>
    <row r="24" spans="1:8" ht="47.25">
      <c r="A24" s="102" t="s">
        <v>19</v>
      </c>
      <c r="B24" s="102" t="s">
        <v>45</v>
      </c>
      <c r="C24" s="102">
        <v>9990225000</v>
      </c>
      <c r="D24" s="102"/>
      <c r="E24" s="103" t="s">
        <v>118</v>
      </c>
      <c r="F24" s="21">
        <f>F25+F27</f>
        <v>24610</v>
      </c>
      <c r="G24" s="21">
        <f>G25+G27</f>
        <v>24610</v>
      </c>
      <c r="H24" s="21">
        <f>H25+H27</f>
        <v>24610</v>
      </c>
    </row>
    <row r="25" spans="1:8" ht="63">
      <c r="A25" s="102" t="s">
        <v>19</v>
      </c>
      <c r="B25" s="102" t="s">
        <v>45</v>
      </c>
      <c r="C25" s="102">
        <v>9990225000</v>
      </c>
      <c r="D25" s="102" t="s">
        <v>68</v>
      </c>
      <c r="E25" s="103" t="s">
        <v>1</v>
      </c>
      <c r="F25" s="21">
        <f>F26</f>
        <v>24530.5</v>
      </c>
      <c r="G25" s="21">
        <f>G26</f>
        <v>24530.5</v>
      </c>
      <c r="H25" s="21">
        <f>H26</f>
        <v>24530.5</v>
      </c>
    </row>
    <row r="26" spans="1:8" ht="31.5">
      <c r="A26" s="102" t="s">
        <v>19</v>
      </c>
      <c r="B26" s="102" t="s">
        <v>45</v>
      </c>
      <c r="C26" s="102">
        <v>9990225000</v>
      </c>
      <c r="D26" s="102">
        <v>120</v>
      </c>
      <c r="E26" s="103" t="s">
        <v>224</v>
      </c>
      <c r="F26" s="21">
        <v>24530.5</v>
      </c>
      <c r="G26" s="21">
        <v>24530.5</v>
      </c>
      <c r="H26" s="21">
        <v>24530.5</v>
      </c>
    </row>
    <row r="27" spans="1:8" ht="12.75">
      <c r="A27" s="102" t="s">
        <v>19</v>
      </c>
      <c r="B27" s="102" t="s">
        <v>45</v>
      </c>
      <c r="C27" s="102">
        <v>9990225000</v>
      </c>
      <c r="D27" s="102" t="s">
        <v>70</v>
      </c>
      <c r="E27" s="103" t="s">
        <v>71</v>
      </c>
      <c r="F27" s="21">
        <f>F28</f>
        <v>79.5</v>
      </c>
      <c r="G27" s="21">
        <f>G28</f>
        <v>79.5</v>
      </c>
      <c r="H27" s="21">
        <f>H28</f>
        <v>79.5</v>
      </c>
    </row>
    <row r="28" spans="1:8" ht="12.75">
      <c r="A28" s="102" t="s">
        <v>19</v>
      </c>
      <c r="B28" s="102" t="s">
        <v>45</v>
      </c>
      <c r="C28" s="102">
        <v>9990225000</v>
      </c>
      <c r="D28" s="102">
        <v>850</v>
      </c>
      <c r="E28" s="103" t="s">
        <v>100</v>
      </c>
      <c r="F28" s="21">
        <v>79.5</v>
      </c>
      <c r="G28" s="21">
        <v>79.5</v>
      </c>
      <c r="H28" s="21">
        <v>79.5</v>
      </c>
    </row>
    <row r="29" spans="1:8" ht="12.75">
      <c r="A29" s="102" t="s">
        <v>19</v>
      </c>
      <c r="B29" s="9" t="s">
        <v>155</v>
      </c>
      <c r="C29" s="10"/>
      <c r="D29" s="12"/>
      <c r="E29" s="42" t="s">
        <v>156</v>
      </c>
      <c r="F29" s="21">
        <f>F30</f>
        <v>14.3</v>
      </c>
      <c r="G29" s="21">
        <f>G30</f>
        <v>12.8</v>
      </c>
      <c r="H29" s="21">
        <f>H30</f>
        <v>12.8</v>
      </c>
    </row>
    <row r="30" spans="1:8" ht="12.75">
      <c r="A30" s="102" t="s">
        <v>19</v>
      </c>
      <c r="B30" s="9" t="s">
        <v>155</v>
      </c>
      <c r="C30" s="102">
        <v>9900000000</v>
      </c>
      <c r="D30" s="102"/>
      <c r="E30" s="103" t="s">
        <v>105</v>
      </c>
      <c r="F30" s="21">
        <f>F31</f>
        <v>14.3</v>
      </c>
      <c r="G30" s="21">
        <f aca="true" t="shared" si="4" ref="G30:H33">G31</f>
        <v>12.8</v>
      </c>
      <c r="H30" s="21">
        <f t="shared" si="4"/>
        <v>12.8</v>
      </c>
    </row>
    <row r="31" spans="1:8" ht="31.5">
      <c r="A31" s="102" t="s">
        <v>19</v>
      </c>
      <c r="B31" s="9" t="s">
        <v>155</v>
      </c>
      <c r="C31" s="102">
        <v>9930000000</v>
      </c>
      <c r="D31" s="102"/>
      <c r="E31" s="103" t="s">
        <v>157</v>
      </c>
      <c r="F31" s="21">
        <f>F32</f>
        <v>14.3</v>
      </c>
      <c r="G31" s="21">
        <f t="shared" si="4"/>
        <v>12.8</v>
      </c>
      <c r="H31" s="21">
        <f t="shared" si="4"/>
        <v>12.8</v>
      </c>
    </row>
    <row r="32" spans="1:8" ht="47.25">
      <c r="A32" s="102" t="s">
        <v>19</v>
      </c>
      <c r="B32" s="9" t="s">
        <v>155</v>
      </c>
      <c r="C32" s="102">
        <v>9930051200</v>
      </c>
      <c r="D32" s="102"/>
      <c r="E32" s="103" t="s">
        <v>158</v>
      </c>
      <c r="F32" s="21">
        <f>F33</f>
        <v>14.3</v>
      </c>
      <c r="G32" s="21">
        <f t="shared" si="4"/>
        <v>12.8</v>
      </c>
      <c r="H32" s="21">
        <f t="shared" si="4"/>
        <v>12.8</v>
      </c>
    </row>
    <row r="33" spans="1:8" ht="31.5">
      <c r="A33" s="102" t="s">
        <v>19</v>
      </c>
      <c r="B33" s="9" t="s">
        <v>155</v>
      </c>
      <c r="C33" s="102">
        <v>9930051200</v>
      </c>
      <c r="D33" s="102" t="s">
        <v>69</v>
      </c>
      <c r="E33" s="103" t="s">
        <v>95</v>
      </c>
      <c r="F33" s="21">
        <f>F34</f>
        <v>14.3</v>
      </c>
      <c r="G33" s="21">
        <f t="shared" si="4"/>
        <v>12.8</v>
      </c>
      <c r="H33" s="21">
        <f t="shared" si="4"/>
        <v>12.8</v>
      </c>
    </row>
    <row r="34" spans="1:8" ht="31.5">
      <c r="A34" s="102" t="s">
        <v>19</v>
      </c>
      <c r="B34" s="9" t="s">
        <v>155</v>
      </c>
      <c r="C34" s="102">
        <v>9930051200</v>
      </c>
      <c r="D34" s="102">
        <v>240</v>
      </c>
      <c r="E34" s="103" t="s">
        <v>223</v>
      </c>
      <c r="F34" s="21">
        <v>14.3</v>
      </c>
      <c r="G34" s="21">
        <v>12.8</v>
      </c>
      <c r="H34" s="21">
        <v>12.8</v>
      </c>
    </row>
    <row r="35" spans="1:8" ht="12.75">
      <c r="A35" s="102" t="s">
        <v>19</v>
      </c>
      <c r="B35" s="64" t="s">
        <v>214</v>
      </c>
      <c r="C35" s="63"/>
      <c r="D35" s="63"/>
      <c r="E35" s="65" t="s">
        <v>216</v>
      </c>
      <c r="F35" s="21">
        <f aca="true" t="shared" si="5" ref="F35:F40">F36</f>
        <v>88.6</v>
      </c>
      <c r="G35" s="21">
        <f aca="true" t="shared" si="6" ref="G35:H40">G36</f>
        <v>0</v>
      </c>
      <c r="H35" s="21">
        <f t="shared" si="6"/>
        <v>0</v>
      </c>
    </row>
    <row r="36" spans="1:8" ht="47.25">
      <c r="A36" s="102" t="s">
        <v>19</v>
      </c>
      <c r="B36" s="9" t="s">
        <v>214</v>
      </c>
      <c r="C36" s="104">
        <v>2200000000</v>
      </c>
      <c r="D36" s="102"/>
      <c r="E36" s="103" t="s">
        <v>325</v>
      </c>
      <c r="F36" s="21">
        <f t="shared" si="5"/>
        <v>88.6</v>
      </c>
      <c r="G36" s="21">
        <f t="shared" si="6"/>
        <v>0</v>
      </c>
      <c r="H36" s="21">
        <f t="shared" si="6"/>
        <v>0</v>
      </c>
    </row>
    <row r="37" spans="1:8" ht="31.5">
      <c r="A37" s="102" t="s">
        <v>19</v>
      </c>
      <c r="B37" s="9" t="s">
        <v>214</v>
      </c>
      <c r="C37" s="102">
        <v>2240000000</v>
      </c>
      <c r="D37" s="102"/>
      <c r="E37" s="103" t="s">
        <v>132</v>
      </c>
      <c r="F37" s="21">
        <f t="shared" si="5"/>
        <v>88.6</v>
      </c>
      <c r="G37" s="21">
        <f t="shared" si="6"/>
        <v>0</v>
      </c>
      <c r="H37" s="21">
        <f t="shared" si="6"/>
        <v>0</v>
      </c>
    </row>
    <row r="38" spans="1:8" ht="31.5">
      <c r="A38" s="102" t="s">
        <v>19</v>
      </c>
      <c r="B38" s="22" t="s">
        <v>214</v>
      </c>
      <c r="C38" s="102">
        <v>2240500000</v>
      </c>
      <c r="D38" s="102"/>
      <c r="E38" s="103" t="s">
        <v>133</v>
      </c>
      <c r="F38" s="21">
        <f t="shared" si="5"/>
        <v>88.6</v>
      </c>
      <c r="G38" s="21">
        <f t="shared" si="6"/>
        <v>0</v>
      </c>
      <c r="H38" s="21">
        <f t="shared" si="6"/>
        <v>0</v>
      </c>
    </row>
    <row r="39" spans="1:8" ht="31.5">
      <c r="A39" s="102" t="s">
        <v>19</v>
      </c>
      <c r="B39" s="9" t="s">
        <v>214</v>
      </c>
      <c r="C39" s="102">
        <v>2240520410</v>
      </c>
      <c r="D39" s="102"/>
      <c r="E39" s="103" t="s">
        <v>203</v>
      </c>
      <c r="F39" s="21">
        <f t="shared" si="5"/>
        <v>88.6</v>
      </c>
      <c r="G39" s="21">
        <f t="shared" si="6"/>
        <v>0</v>
      </c>
      <c r="H39" s="21">
        <f t="shared" si="6"/>
        <v>0</v>
      </c>
    </row>
    <row r="40" spans="1:8" ht="12.75">
      <c r="A40" s="102" t="s">
        <v>19</v>
      </c>
      <c r="B40" s="9" t="s">
        <v>214</v>
      </c>
      <c r="C40" s="102">
        <v>2240520410</v>
      </c>
      <c r="D40" s="102" t="s">
        <v>70</v>
      </c>
      <c r="E40" s="103" t="s">
        <v>71</v>
      </c>
      <c r="F40" s="21">
        <f t="shared" si="5"/>
        <v>88.6</v>
      </c>
      <c r="G40" s="21">
        <f t="shared" si="6"/>
        <v>0</v>
      </c>
      <c r="H40" s="21">
        <f t="shared" si="6"/>
        <v>0</v>
      </c>
    </row>
    <row r="41" spans="1:8" ht="31.5">
      <c r="A41" s="102" t="s">
        <v>19</v>
      </c>
      <c r="B41" s="9" t="s">
        <v>214</v>
      </c>
      <c r="C41" s="102">
        <v>2240520410</v>
      </c>
      <c r="D41" s="102">
        <v>860</v>
      </c>
      <c r="E41" s="103" t="s">
        <v>226</v>
      </c>
      <c r="F41" s="21">
        <v>88.6</v>
      </c>
      <c r="G41" s="21">
        <v>0</v>
      </c>
      <c r="H41" s="21">
        <v>0</v>
      </c>
    </row>
    <row r="42" spans="1:8" ht="12.75">
      <c r="A42" s="102" t="s">
        <v>19</v>
      </c>
      <c r="B42" s="102" t="s">
        <v>60</v>
      </c>
      <c r="C42" s="102" t="s">
        <v>66</v>
      </c>
      <c r="D42" s="102" t="s">
        <v>66</v>
      </c>
      <c r="E42" s="103" t="s">
        <v>23</v>
      </c>
      <c r="F42" s="21">
        <f>F43+F61+F98+F80</f>
        <v>29905.399999999998</v>
      </c>
      <c r="G42" s="21">
        <f>G43+G61+G98+G80</f>
        <v>25971.6</v>
      </c>
      <c r="H42" s="21">
        <f>H43+H61+H98+H80</f>
        <v>25971.6</v>
      </c>
    </row>
    <row r="43" spans="1:8" ht="47.25">
      <c r="A43" s="102" t="s">
        <v>19</v>
      </c>
      <c r="B43" s="102" t="s">
        <v>60</v>
      </c>
      <c r="C43" s="104">
        <v>2200000000</v>
      </c>
      <c r="D43" s="102"/>
      <c r="E43" s="103" t="s">
        <v>325</v>
      </c>
      <c r="F43" s="21">
        <f>F44</f>
        <v>717.9999999999999</v>
      </c>
      <c r="G43" s="21">
        <f>G44</f>
        <v>0</v>
      </c>
      <c r="H43" s="21">
        <f>H44</f>
        <v>0</v>
      </c>
    </row>
    <row r="44" spans="1:8" ht="31.5">
      <c r="A44" s="102" t="s">
        <v>19</v>
      </c>
      <c r="B44" s="102" t="s">
        <v>60</v>
      </c>
      <c r="C44" s="102">
        <v>2240000000</v>
      </c>
      <c r="D44" s="102"/>
      <c r="E44" s="103" t="s">
        <v>132</v>
      </c>
      <c r="F44" s="21">
        <f>F45+F54</f>
        <v>717.9999999999999</v>
      </c>
      <c r="G44" s="21">
        <f>G45+G54</f>
        <v>0</v>
      </c>
      <c r="H44" s="21">
        <f>H45+H54</f>
        <v>0</v>
      </c>
    </row>
    <row r="45" spans="1:8" ht="31.5">
      <c r="A45" s="102" t="s">
        <v>19</v>
      </c>
      <c r="B45" s="102" t="s">
        <v>60</v>
      </c>
      <c r="C45" s="102">
        <v>2240200000</v>
      </c>
      <c r="D45" s="102"/>
      <c r="E45" s="103" t="s">
        <v>145</v>
      </c>
      <c r="F45" s="21">
        <f>F46+F51</f>
        <v>155.79999999999998</v>
      </c>
      <c r="G45" s="21">
        <f>G46+G51</f>
        <v>0</v>
      </c>
      <c r="H45" s="21">
        <f>H46+H51</f>
        <v>0</v>
      </c>
    </row>
    <row r="46" spans="1:8" ht="12.75">
      <c r="A46" s="102" t="s">
        <v>19</v>
      </c>
      <c r="B46" s="102" t="s">
        <v>60</v>
      </c>
      <c r="C46" s="102">
        <v>2240220340</v>
      </c>
      <c r="D46" s="102"/>
      <c r="E46" s="103" t="s">
        <v>150</v>
      </c>
      <c r="F46" s="21">
        <f>F47+F49</f>
        <v>149.2</v>
      </c>
      <c r="G46" s="21">
        <f>G47+G49</f>
        <v>0</v>
      </c>
      <c r="H46" s="21">
        <f>H47+H49</f>
        <v>0</v>
      </c>
    </row>
    <row r="47" spans="1:8" ht="31.5">
      <c r="A47" s="102" t="s">
        <v>19</v>
      </c>
      <c r="B47" s="102" t="s">
        <v>60</v>
      </c>
      <c r="C47" s="102">
        <v>2240220340</v>
      </c>
      <c r="D47" s="104" t="s">
        <v>69</v>
      </c>
      <c r="E47" s="103" t="s">
        <v>95</v>
      </c>
      <c r="F47" s="21">
        <f>F48</f>
        <v>109.4</v>
      </c>
      <c r="G47" s="21">
        <f>G48</f>
        <v>0</v>
      </c>
      <c r="H47" s="21">
        <f>H48</f>
        <v>0</v>
      </c>
    </row>
    <row r="48" spans="1:8" ht="31.5">
      <c r="A48" s="102" t="s">
        <v>19</v>
      </c>
      <c r="B48" s="102" t="s">
        <v>60</v>
      </c>
      <c r="C48" s="102">
        <v>2240220340</v>
      </c>
      <c r="D48" s="102">
        <v>240</v>
      </c>
      <c r="E48" s="103" t="s">
        <v>223</v>
      </c>
      <c r="F48" s="21">
        <v>109.4</v>
      </c>
      <c r="G48" s="21">
        <v>0</v>
      </c>
      <c r="H48" s="21">
        <v>0</v>
      </c>
    </row>
    <row r="49" spans="1:8" ht="12.75">
      <c r="A49" s="102" t="s">
        <v>19</v>
      </c>
      <c r="B49" s="102" t="s">
        <v>60</v>
      </c>
      <c r="C49" s="124">
        <v>2240220340</v>
      </c>
      <c r="D49" s="104" t="s">
        <v>73</v>
      </c>
      <c r="E49" s="103" t="s">
        <v>74</v>
      </c>
      <c r="F49" s="21">
        <f>F50</f>
        <v>39.8</v>
      </c>
      <c r="G49" s="21">
        <f>G50</f>
        <v>0</v>
      </c>
      <c r="H49" s="21">
        <f>H50</f>
        <v>0</v>
      </c>
    </row>
    <row r="50" spans="1:8" ht="12.75">
      <c r="A50" s="102" t="s">
        <v>19</v>
      </c>
      <c r="B50" s="102" t="s">
        <v>60</v>
      </c>
      <c r="C50" s="124">
        <v>2240220340</v>
      </c>
      <c r="D50" s="102">
        <v>350</v>
      </c>
      <c r="E50" s="47" t="s">
        <v>151</v>
      </c>
      <c r="F50" s="21">
        <v>39.8</v>
      </c>
      <c r="G50" s="21">
        <v>0</v>
      </c>
      <c r="H50" s="21">
        <v>0</v>
      </c>
    </row>
    <row r="51" spans="1:8" ht="31.5">
      <c r="A51" s="102" t="s">
        <v>19</v>
      </c>
      <c r="B51" s="102" t="s">
        <v>60</v>
      </c>
      <c r="C51" s="102">
        <v>2240220360</v>
      </c>
      <c r="D51" s="102"/>
      <c r="E51" s="47" t="s">
        <v>227</v>
      </c>
      <c r="F51" s="21">
        <f aca="true" t="shared" si="7" ref="F51:H52">F52</f>
        <v>6.6</v>
      </c>
      <c r="G51" s="21">
        <f t="shared" si="7"/>
        <v>0</v>
      </c>
      <c r="H51" s="21">
        <f t="shared" si="7"/>
        <v>0</v>
      </c>
    </row>
    <row r="52" spans="1:8" ht="12.75">
      <c r="A52" s="102" t="s">
        <v>19</v>
      </c>
      <c r="B52" s="102" t="s">
        <v>60</v>
      </c>
      <c r="C52" s="102">
        <v>2240220360</v>
      </c>
      <c r="D52" s="104" t="s">
        <v>73</v>
      </c>
      <c r="E52" s="103" t="s">
        <v>74</v>
      </c>
      <c r="F52" s="21">
        <f t="shared" si="7"/>
        <v>6.6</v>
      </c>
      <c r="G52" s="21">
        <f t="shared" si="7"/>
        <v>0</v>
      </c>
      <c r="H52" s="21">
        <f t="shared" si="7"/>
        <v>0</v>
      </c>
    </row>
    <row r="53" spans="1:8" ht="12.75">
      <c r="A53" s="102" t="s">
        <v>19</v>
      </c>
      <c r="B53" s="102" t="s">
        <v>60</v>
      </c>
      <c r="C53" s="102">
        <v>2240220360</v>
      </c>
      <c r="D53" s="102">
        <v>350</v>
      </c>
      <c r="E53" s="47" t="s">
        <v>151</v>
      </c>
      <c r="F53" s="21">
        <v>6.6</v>
      </c>
      <c r="G53" s="21">
        <v>0</v>
      </c>
      <c r="H53" s="21">
        <v>0</v>
      </c>
    </row>
    <row r="54" spans="1:8" ht="31.5">
      <c r="A54" s="102" t="s">
        <v>19</v>
      </c>
      <c r="B54" s="102" t="s">
        <v>60</v>
      </c>
      <c r="C54" s="102">
        <v>2240500000</v>
      </c>
      <c r="D54" s="102"/>
      <c r="E54" s="103" t="s">
        <v>133</v>
      </c>
      <c r="F54" s="21">
        <f>F55+F58</f>
        <v>562.1999999999999</v>
      </c>
      <c r="G54" s="21">
        <f>G55+G58</f>
        <v>0</v>
      </c>
      <c r="H54" s="21">
        <f>H55+H58</f>
        <v>0</v>
      </c>
    </row>
    <row r="55" spans="1:8" ht="31.5">
      <c r="A55" s="102" t="s">
        <v>19</v>
      </c>
      <c r="B55" s="102" t="s">
        <v>60</v>
      </c>
      <c r="C55" s="102">
        <v>2240520410</v>
      </c>
      <c r="D55" s="102"/>
      <c r="E55" s="103" t="s">
        <v>203</v>
      </c>
      <c r="F55" s="21">
        <f aca="true" t="shared" si="8" ref="F55:H56">F56</f>
        <v>116.8</v>
      </c>
      <c r="G55" s="21">
        <f t="shared" si="8"/>
        <v>0</v>
      </c>
      <c r="H55" s="21">
        <f t="shared" si="8"/>
        <v>0</v>
      </c>
    </row>
    <row r="56" spans="1:8" ht="12.75">
      <c r="A56" s="102" t="s">
        <v>19</v>
      </c>
      <c r="B56" s="102" t="s">
        <v>60</v>
      </c>
      <c r="C56" s="102">
        <v>2240520410</v>
      </c>
      <c r="D56" s="102" t="s">
        <v>70</v>
      </c>
      <c r="E56" s="103" t="s">
        <v>71</v>
      </c>
      <c r="F56" s="21">
        <f t="shared" si="8"/>
        <v>116.8</v>
      </c>
      <c r="G56" s="21">
        <f t="shared" si="8"/>
        <v>0</v>
      </c>
      <c r="H56" s="21">
        <f t="shared" si="8"/>
        <v>0</v>
      </c>
    </row>
    <row r="57" spans="1:8" ht="12.75">
      <c r="A57" s="102" t="s">
        <v>19</v>
      </c>
      <c r="B57" s="102" t="s">
        <v>60</v>
      </c>
      <c r="C57" s="102">
        <v>2240520410</v>
      </c>
      <c r="D57" s="102">
        <v>850</v>
      </c>
      <c r="E57" s="103" t="s">
        <v>100</v>
      </c>
      <c r="F57" s="21">
        <v>116.8</v>
      </c>
      <c r="G57" s="21">
        <v>0</v>
      </c>
      <c r="H57" s="21">
        <v>0</v>
      </c>
    </row>
    <row r="58" spans="1:8" ht="31.5">
      <c r="A58" s="102" t="s">
        <v>19</v>
      </c>
      <c r="B58" s="102" t="s">
        <v>60</v>
      </c>
      <c r="C58" s="102">
        <v>2240520460</v>
      </c>
      <c r="D58" s="102"/>
      <c r="E58" s="103" t="s">
        <v>217</v>
      </c>
      <c r="F58" s="21">
        <f aca="true" t="shared" si="9" ref="F58:H59">F59</f>
        <v>445.4</v>
      </c>
      <c r="G58" s="21">
        <f t="shared" si="9"/>
        <v>0</v>
      </c>
      <c r="H58" s="21">
        <f t="shared" si="9"/>
        <v>0</v>
      </c>
    </row>
    <row r="59" spans="1:8" ht="31.5">
      <c r="A59" s="102" t="s">
        <v>19</v>
      </c>
      <c r="B59" s="102" t="s">
        <v>60</v>
      </c>
      <c r="C59" s="102">
        <v>2240520460</v>
      </c>
      <c r="D59" s="104" t="s">
        <v>69</v>
      </c>
      <c r="E59" s="103" t="s">
        <v>95</v>
      </c>
      <c r="F59" s="21">
        <f t="shared" si="9"/>
        <v>445.4</v>
      </c>
      <c r="G59" s="21">
        <f t="shared" si="9"/>
        <v>0</v>
      </c>
      <c r="H59" s="21">
        <f t="shared" si="9"/>
        <v>0</v>
      </c>
    </row>
    <row r="60" spans="1:8" ht="31.5">
      <c r="A60" s="102" t="s">
        <v>19</v>
      </c>
      <c r="B60" s="102" t="s">
        <v>60</v>
      </c>
      <c r="C60" s="102">
        <v>2240520460</v>
      </c>
      <c r="D60" s="102">
        <v>240</v>
      </c>
      <c r="E60" s="103" t="s">
        <v>223</v>
      </c>
      <c r="F60" s="21">
        <v>445.4</v>
      </c>
      <c r="G60" s="21">
        <v>0</v>
      </c>
      <c r="H60" s="21">
        <v>0</v>
      </c>
    </row>
    <row r="61" spans="1:8" ht="31.5">
      <c r="A61" s="102" t="s">
        <v>19</v>
      </c>
      <c r="B61" s="102" t="s">
        <v>60</v>
      </c>
      <c r="C61" s="104">
        <v>2500000000</v>
      </c>
      <c r="D61" s="102"/>
      <c r="E61" s="103" t="s">
        <v>326</v>
      </c>
      <c r="F61" s="21">
        <f>F62+F67+F72+F76</f>
        <v>1476.8</v>
      </c>
      <c r="G61" s="21">
        <f aca="true" t="shared" si="10" ref="G61:H61">G62+G67+G72+G76</f>
        <v>1366.3</v>
      </c>
      <c r="H61" s="21">
        <f t="shared" si="10"/>
        <v>1366.3</v>
      </c>
    </row>
    <row r="62" spans="1:8" ht="12.75">
      <c r="A62" s="102" t="s">
        <v>19</v>
      </c>
      <c r="B62" s="102" t="s">
        <v>60</v>
      </c>
      <c r="C62" s="102">
        <v>2510000000</v>
      </c>
      <c r="D62" s="102"/>
      <c r="E62" s="103" t="s">
        <v>153</v>
      </c>
      <c r="F62" s="21">
        <f>F63</f>
        <v>110.5</v>
      </c>
      <c r="G62" s="21">
        <f aca="true" t="shared" si="11" ref="G62:H65">G63</f>
        <v>0</v>
      </c>
      <c r="H62" s="21">
        <f t="shared" si="11"/>
        <v>0</v>
      </c>
    </row>
    <row r="63" spans="1:8" ht="47.25">
      <c r="A63" s="102" t="s">
        <v>19</v>
      </c>
      <c r="B63" s="102" t="s">
        <v>60</v>
      </c>
      <c r="C63" s="102">
        <v>2510200000</v>
      </c>
      <c r="D63" s="102"/>
      <c r="E63" s="103" t="s">
        <v>175</v>
      </c>
      <c r="F63" s="21">
        <f>F64</f>
        <v>110.5</v>
      </c>
      <c r="G63" s="21">
        <f t="shared" si="11"/>
        <v>0</v>
      </c>
      <c r="H63" s="21">
        <f t="shared" si="11"/>
        <v>0</v>
      </c>
    </row>
    <row r="64" spans="1:8" ht="31.5">
      <c r="A64" s="102" t="s">
        <v>19</v>
      </c>
      <c r="B64" s="102" t="s">
        <v>60</v>
      </c>
      <c r="C64" s="102">
        <v>2510220170</v>
      </c>
      <c r="D64" s="102"/>
      <c r="E64" s="103" t="s">
        <v>176</v>
      </c>
      <c r="F64" s="21">
        <f>F65</f>
        <v>110.5</v>
      </c>
      <c r="G64" s="21">
        <f t="shared" si="11"/>
        <v>0</v>
      </c>
      <c r="H64" s="21">
        <f t="shared" si="11"/>
        <v>0</v>
      </c>
    </row>
    <row r="65" spans="1:8" ht="63">
      <c r="A65" s="102" t="s">
        <v>19</v>
      </c>
      <c r="B65" s="102" t="s">
        <v>60</v>
      </c>
      <c r="C65" s="102">
        <v>2510220170</v>
      </c>
      <c r="D65" s="102" t="s">
        <v>68</v>
      </c>
      <c r="E65" s="103" t="s">
        <v>1</v>
      </c>
      <c r="F65" s="21">
        <f>F66</f>
        <v>110.5</v>
      </c>
      <c r="G65" s="21">
        <f t="shared" si="11"/>
        <v>0</v>
      </c>
      <c r="H65" s="21">
        <f t="shared" si="11"/>
        <v>0</v>
      </c>
    </row>
    <row r="66" spans="1:8" ht="31.5">
      <c r="A66" s="102" t="s">
        <v>19</v>
      </c>
      <c r="B66" s="102" t="s">
        <v>60</v>
      </c>
      <c r="C66" s="102">
        <v>2510220170</v>
      </c>
      <c r="D66" s="102">
        <v>120</v>
      </c>
      <c r="E66" s="103" t="s">
        <v>224</v>
      </c>
      <c r="F66" s="21">
        <v>110.5</v>
      </c>
      <c r="G66" s="21">
        <v>0</v>
      </c>
      <c r="H66" s="21">
        <v>0</v>
      </c>
    </row>
    <row r="67" spans="1:8" ht="31.5">
      <c r="A67" s="150" t="s">
        <v>19</v>
      </c>
      <c r="B67" s="150" t="s">
        <v>60</v>
      </c>
      <c r="C67" s="149">
        <v>2520000000</v>
      </c>
      <c r="D67" s="150"/>
      <c r="E67" s="56" t="s">
        <v>235</v>
      </c>
      <c r="F67" s="21">
        <f>F68</f>
        <v>82.5</v>
      </c>
      <c r="G67" s="21">
        <f aca="true" t="shared" si="12" ref="G67:H67">G68</f>
        <v>82.5</v>
      </c>
      <c r="H67" s="21">
        <f t="shared" si="12"/>
        <v>82.5</v>
      </c>
    </row>
    <row r="68" spans="1:8" ht="31.5">
      <c r="A68" s="150" t="s">
        <v>19</v>
      </c>
      <c r="B68" s="150" t="s">
        <v>60</v>
      </c>
      <c r="C68" s="149">
        <v>2520400000</v>
      </c>
      <c r="D68" s="150"/>
      <c r="E68" s="56" t="s">
        <v>353</v>
      </c>
      <c r="F68" s="21">
        <f>F69</f>
        <v>82.5</v>
      </c>
      <c r="G68" s="21">
        <f aca="true" t="shared" si="13" ref="G68:H70">G69</f>
        <v>82.5</v>
      </c>
      <c r="H68" s="21">
        <f t="shared" si="13"/>
        <v>82.5</v>
      </c>
    </row>
    <row r="69" spans="1:8" ht="12.75">
      <c r="A69" s="150" t="s">
        <v>19</v>
      </c>
      <c r="B69" s="150" t="s">
        <v>60</v>
      </c>
      <c r="C69" s="149">
        <v>2520420300</v>
      </c>
      <c r="D69" s="150"/>
      <c r="E69" s="56" t="s">
        <v>354</v>
      </c>
      <c r="F69" s="21">
        <f>F70</f>
        <v>82.5</v>
      </c>
      <c r="G69" s="21">
        <f t="shared" si="13"/>
        <v>82.5</v>
      </c>
      <c r="H69" s="21">
        <f t="shared" si="13"/>
        <v>82.5</v>
      </c>
    </row>
    <row r="70" spans="1:8" ht="31.5">
      <c r="A70" s="150" t="s">
        <v>19</v>
      </c>
      <c r="B70" s="150" t="s">
        <v>60</v>
      </c>
      <c r="C70" s="149">
        <v>2520420300</v>
      </c>
      <c r="D70" s="149" t="s">
        <v>69</v>
      </c>
      <c r="E70" s="151" t="s">
        <v>95</v>
      </c>
      <c r="F70" s="21">
        <f>F71</f>
        <v>82.5</v>
      </c>
      <c r="G70" s="21">
        <f t="shared" si="13"/>
        <v>82.5</v>
      </c>
      <c r="H70" s="21">
        <f t="shared" si="13"/>
        <v>82.5</v>
      </c>
    </row>
    <row r="71" spans="1:8" ht="31.5">
      <c r="A71" s="150" t="s">
        <v>19</v>
      </c>
      <c r="B71" s="150" t="s">
        <v>60</v>
      </c>
      <c r="C71" s="149">
        <v>2520420300</v>
      </c>
      <c r="D71" s="150">
        <v>240</v>
      </c>
      <c r="E71" s="151" t="s">
        <v>223</v>
      </c>
      <c r="F71" s="21">
        <v>82.5</v>
      </c>
      <c r="G71" s="21">
        <v>82.5</v>
      </c>
      <c r="H71" s="21">
        <v>82.5</v>
      </c>
    </row>
    <row r="72" spans="1:8" ht="31.5">
      <c r="A72" s="168" t="s">
        <v>19</v>
      </c>
      <c r="B72" s="168" t="s">
        <v>60</v>
      </c>
      <c r="C72" s="167">
        <v>2520500000</v>
      </c>
      <c r="D72" s="168"/>
      <c r="E72" s="169" t="s">
        <v>408</v>
      </c>
      <c r="F72" s="21">
        <f>F73</f>
        <v>173.8</v>
      </c>
      <c r="G72" s="21">
        <f aca="true" t="shared" si="14" ref="G72:H74">G73</f>
        <v>173.8</v>
      </c>
      <c r="H72" s="21">
        <f t="shared" si="14"/>
        <v>173.8</v>
      </c>
    </row>
    <row r="73" spans="1:8" ht="12.75">
      <c r="A73" s="168" t="s">
        <v>19</v>
      </c>
      <c r="B73" s="168" t="s">
        <v>60</v>
      </c>
      <c r="C73" s="167">
        <v>2520520300</v>
      </c>
      <c r="D73" s="168"/>
      <c r="E73" s="169" t="s">
        <v>409</v>
      </c>
      <c r="F73" s="21">
        <f>F74</f>
        <v>173.8</v>
      </c>
      <c r="G73" s="21">
        <f t="shared" si="14"/>
        <v>173.8</v>
      </c>
      <c r="H73" s="21">
        <f t="shared" si="14"/>
        <v>173.8</v>
      </c>
    </row>
    <row r="74" spans="1:8" ht="31.5">
      <c r="A74" s="168" t="s">
        <v>19</v>
      </c>
      <c r="B74" s="168" t="s">
        <v>60</v>
      </c>
      <c r="C74" s="167">
        <v>2520520300</v>
      </c>
      <c r="D74" s="167" t="s">
        <v>69</v>
      </c>
      <c r="E74" s="169" t="s">
        <v>95</v>
      </c>
      <c r="F74" s="21">
        <f>F75</f>
        <v>173.8</v>
      </c>
      <c r="G74" s="21">
        <f t="shared" si="14"/>
        <v>173.8</v>
      </c>
      <c r="H74" s="21">
        <f t="shared" si="14"/>
        <v>173.8</v>
      </c>
    </row>
    <row r="75" spans="1:8" ht="31.5">
      <c r="A75" s="168" t="s">
        <v>19</v>
      </c>
      <c r="B75" s="168" t="s">
        <v>60</v>
      </c>
      <c r="C75" s="167">
        <v>2520520300</v>
      </c>
      <c r="D75" s="168">
        <v>240</v>
      </c>
      <c r="E75" s="169" t="s">
        <v>223</v>
      </c>
      <c r="F75" s="21">
        <v>173.8</v>
      </c>
      <c r="G75" s="21">
        <v>173.8</v>
      </c>
      <c r="H75" s="21">
        <v>173.8</v>
      </c>
    </row>
    <row r="76" spans="1:8" ht="31.5">
      <c r="A76" s="168" t="s">
        <v>19</v>
      </c>
      <c r="B76" s="168" t="s">
        <v>60</v>
      </c>
      <c r="C76" s="167">
        <v>2520600000</v>
      </c>
      <c r="D76" s="168"/>
      <c r="E76" s="169" t="s">
        <v>407</v>
      </c>
      <c r="F76" s="21">
        <f>F77</f>
        <v>1110</v>
      </c>
      <c r="G76" s="21">
        <f aca="true" t="shared" si="15" ref="G76:H78">G77</f>
        <v>1110</v>
      </c>
      <c r="H76" s="21">
        <f t="shared" si="15"/>
        <v>1110</v>
      </c>
    </row>
    <row r="77" spans="1:8" ht="12.75">
      <c r="A77" s="168" t="s">
        <v>19</v>
      </c>
      <c r="B77" s="168" t="s">
        <v>60</v>
      </c>
      <c r="C77" s="167">
        <v>2520620200</v>
      </c>
      <c r="D77" s="168"/>
      <c r="E77" s="169" t="s">
        <v>286</v>
      </c>
      <c r="F77" s="21">
        <f>F78</f>
        <v>1110</v>
      </c>
      <c r="G77" s="21">
        <f t="shared" si="15"/>
        <v>1110</v>
      </c>
      <c r="H77" s="21">
        <f t="shared" si="15"/>
        <v>1110</v>
      </c>
    </row>
    <row r="78" spans="1:8" ht="31.5">
      <c r="A78" s="168" t="s">
        <v>19</v>
      </c>
      <c r="B78" s="168" t="s">
        <v>60</v>
      </c>
      <c r="C78" s="167">
        <v>2520620200</v>
      </c>
      <c r="D78" s="167" t="s">
        <v>69</v>
      </c>
      <c r="E78" s="169" t="s">
        <v>95</v>
      </c>
      <c r="F78" s="21">
        <f>F79</f>
        <v>1110</v>
      </c>
      <c r="G78" s="21">
        <f t="shared" si="15"/>
        <v>1110</v>
      </c>
      <c r="H78" s="21">
        <f t="shared" si="15"/>
        <v>1110</v>
      </c>
    </row>
    <row r="79" spans="1:8" ht="31.5">
      <c r="A79" s="168" t="s">
        <v>19</v>
      </c>
      <c r="B79" s="168" t="s">
        <v>60</v>
      </c>
      <c r="C79" s="167">
        <v>2520620200</v>
      </c>
      <c r="D79" s="168">
        <v>240</v>
      </c>
      <c r="E79" s="169" t="s">
        <v>223</v>
      </c>
      <c r="F79" s="21">
        <v>1110</v>
      </c>
      <c r="G79" s="21">
        <v>1110</v>
      </c>
      <c r="H79" s="21">
        <v>1110</v>
      </c>
    </row>
    <row r="80" spans="1:8" ht="47.25">
      <c r="A80" s="102" t="s">
        <v>19</v>
      </c>
      <c r="B80" s="102" t="s">
        <v>60</v>
      </c>
      <c r="C80" s="104">
        <v>2600000000</v>
      </c>
      <c r="D80" s="104"/>
      <c r="E80" s="103" t="s">
        <v>331</v>
      </c>
      <c r="F80" s="21">
        <f>F93+F81</f>
        <v>3108</v>
      </c>
      <c r="G80" s="21">
        <f>G93+G81</f>
        <v>0</v>
      </c>
      <c r="H80" s="21">
        <f>H93+H81</f>
        <v>0</v>
      </c>
    </row>
    <row r="81" spans="1:8" ht="47.25">
      <c r="A81" s="102" t="s">
        <v>19</v>
      </c>
      <c r="B81" s="102" t="s">
        <v>60</v>
      </c>
      <c r="C81" s="104">
        <v>2620000000</v>
      </c>
      <c r="D81" s="102"/>
      <c r="E81" s="103" t="s">
        <v>204</v>
      </c>
      <c r="F81" s="21">
        <f>F82+F89</f>
        <v>3081.5</v>
      </c>
      <c r="G81" s="21">
        <f>G82+G89</f>
        <v>0</v>
      </c>
      <c r="H81" s="21">
        <f>H82+H89</f>
        <v>0</v>
      </c>
    </row>
    <row r="82" spans="1:8" ht="47.25">
      <c r="A82" s="102" t="s">
        <v>19</v>
      </c>
      <c r="B82" s="104" t="s">
        <v>60</v>
      </c>
      <c r="C82" s="102">
        <v>2620100000</v>
      </c>
      <c r="D82" s="102"/>
      <c r="E82" s="103" t="s">
        <v>205</v>
      </c>
      <c r="F82" s="21">
        <f>F83+F86</f>
        <v>2871</v>
      </c>
      <c r="G82" s="21">
        <f>G83+G86</f>
        <v>0</v>
      </c>
      <c r="H82" s="21">
        <f>H83+H86</f>
        <v>0</v>
      </c>
    </row>
    <row r="83" spans="1:8" ht="47.25">
      <c r="A83" s="102" t="s">
        <v>19</v>
      </c>
      <c r="B83" s="102" t="s">
        <v>60</v>
      </c>
      <c r="C83" s="102">
        <v>2620120180</v>
      </c>
      <c r="D83" s="102"/>
      <c r="E83" s="103" t="s">
        <v>206</v>
      </c>
      <c r="F83" s="21">
        <f aca="true" t="shared" si="16" ref="F83:H84">F84</f>
        <v>1960.9</v>
      </c>
      <c r="G83" s="21">
        <f t="shared" si="16"/>
        <v>0</v>
      </c>
      <c r="H83" s="21">
        <f t="shared" si="16"/>
        <v>0</v>
      </c>
    </row>
    <row r="84" spans="1:8" ht="31.5">
      <c r="A84" s="102" t="s">
        <v>19</v>
      </c>
      <c r="B84" s="104" t="s">
        <v>60</v>
      </c>
      <c r="C84" s="102">
        <v>2620120180</v>
      </c>
      <c r="D84" s="102" t="s">
        <v>69</v>
      </c>
      <c r="E84" s="103" t="s">
        <v>95</v>
      </c>
      <c r="F84" s="21">
        <f t="shared" si="16"/>
        <v>1960.9</v>
      </c>
      <c r="G84" s="21">
        <f t="shared" si="16"/>
        <v>0</v>
      </c>
      <c r="H84" s="21">
        <f t="shared" si="16"/>
        <v>0</v>
      </c>
    </row>
    <row r="85" spans="1:8" ht="31.5">
      <c r="A85" s="102" t="s">
        <v>19</v>
      </c>
      <c r="B85" s="104" t="s">
        <v>60</v>
      </c>
      <c r="C85" s="102">
        <v>2620120180</v>
      </c>
      <c r="D85" s="102">
        <v>240</v>
      </c>
      <c r="E85" s="103" t="s">
        <v>223</v>
      </c>
      <c r="F85" s="21">
        <v>1960.9</v>
      </c>
      <c r="G85" s="21">
        <v>0</v>
      </c>
      <c r="H85" s="21">
        <v>0</v>
      </c>
    </row>
    <row r="86" spans="1:8" ht="47.25">
      <c r="A86" s="102" t="s">
        <v>19</v>
      </c>
      <c r="B86" s="102" t="s">
        <v>60</v>
      </c>
      <c r="C86" s="102">
        <v>2620120520</v>
      </c>
      <c r="D86" s="102"/>
      <c r="E86" s="103" t="s">
        <v>211</v>
      </c>
      <c r="F86" s="21">
        <f aca="true" t="shared" si="17" ref="F86:H87">F87</f>
        <v>910.1</v>
      </c>
      <c r="G86" s="21">
        <f t="shared" si="17"/>
        <v>0</v>
      </c>
      <c r="H86" s="21">
        <f t="shared" si="17"/>
        <v>0</v>
      </c>
    </row>
    <row r="87" spans="1:8" ht="31.5">
      <c r="A87" s="102" t="s">
        <v>19</v>
      </c>
      <c r="B87" s="104" t="s">
        <v>60</v>
      </c>
      <c r="C87" s="131">
        <v>2620120520</v>
      </c>
      <c r="D87" s="102" t="s">
        <v>69</v>
      </c>
      <c r="E87" s="103" t="s">
        <v>95</v>
      </c>
      <c r="F87" s="21">
        <f t="shared" si="17"/>
        <v>910.1</v>
      </c>
      <c r="G87" s="21">
        <f t="shared" si="17"/>
        <v>0</v>
      </c>
      <c r="H87" s="21">
        <f t="shared" si="17"/>
        <v>0</v>
      </c>
    </row>
    <row r="88" spans="1:8" ht="31.5">
      <c r="A88" s="102" t="s">
        <v>19</v>
      </c>
      <c r="B88" s="129" t="s">
        <v>60</v>
      </c>
      <c r="C88" s="131">
        <v>2620120520</v>
      </c>
      <c r="D88" s="102">
        <v>240</v>
      </c>
      <c r="E88" s="103" t="s">
        <v>223</v>
      </c>
      <c r="F88" s="21">
        <v>910.1</v>
      </c>
      <c r="G88" s="21">
        <v>0</v>
      </c>
      <c r="H88" s="21">
        <v>0</v>
      </c>
    </row>
    <row r="89" spans="1:8" ht="47.25">
      <c r="A89" s="102" t="s">
        <v>19</v>
      </c>
      <c r="B89" s="102" t="s">
        <v>60</v>
      </c>
      <c r="C89" s="102">
        <v>2620200000</v>
      </c>
      <c r="D89" s="102"/>
      <c r="E89" s="103" t="s">
        <v>207</v>
      </c>
      <c r="F89" s="21">
        <f aca="true" t="shared" si="18" ref="F89:H91">F90</f>
        <v>210.5</v>
      </c>
      <c r="G89" s="21">
        <f t="shared" si="18"/>
        <v>0</v>
      </c>
      <c r="H89" s="21">
        <f t="shared" si="18"/>
        <v>0</v>
      </c>
    </row>
    <row r="90" spans="1:8" ht="17.25" customHeight="1">
      <c r="A90" s="102" t="s">
        <v>19</v>
      </c>
      <c r="B90" s="104" t="s">
        <v>60</v>
      </c>
      <c r="C90" s="102">
        <v>2620220530</v>
      </c>
      <c r="D90" s="102"/>
      <c r="E90" s="103" t="s">
        <v>208</v>
      </c>
      <c r="F90" s="21">
        <f t="shared" si="18"/>
        <v>210.5</v>
      </c>
      <c r="G90" s="21">
        <f t="shared" si="18"/>
        <v>0</v>
      </c>
      <c r="H90" s="21">
        <f t="shared" si="18"/>
        <v>0</v>
      </c>
    </row>
    <row r="91" spans="1:8" ht="31.5">
      <c r="A91" s="102" t="s">
        <v>19</v>
      </c>
      <c r="B91" s="104" t="s">
        <v>60</v>
      </c>
      <c r="C91" s="131">
        <v>2620220530</v>
      </c>
      <c r="D91" s="102" t="s">
        <v>69</v>
      </c>
      <c r="E91" s="103" t="s">
        <v>95</v>
      </c>
      <c r="F91" s="21">
        <f t="shared" si="18"/>
        <v>210.5</v>
      </c>
      <c r="G91" s="21">
        <f t="shared" si="18"/>
        <v>0</v>
      </c>
      <c r="H91" s="21">
        <f t="shared" si="18"/>
        <v>0</v>
      </c>
    </row>
    <row r="92" spans="1:8" ht="31.5">
      <c r="A92" s="102" t="s">
        <v>19</v>
      </c>
      <c r="B92" s="102" t="s">
        <v>60</v>
      </c>
      <c r="C92" s="131">
        <v>2620220530</v>
      </c>
      <c r="D92" s="102">
        <v>240</v>
      </c>
      <c r="E92" s="103" t="s">
        <v>223</v>
      </c>
      <c r="F92" s="21">
        <v>210.5</v>
      </c>
      <c r="G92" s="21">
        <v>0</v>
      </c>
      <c r="H92" s="21">
        <v>0</v>
      </c>
    </row>
    <row r="93" spans="1:8" ht="47.25">
      <c r="A93" s="102" t="s">
        <v>19</v>
      </c>
      <c r="B93" s="102" t="s">
        <v>60</v>
      </c>
      <c r="C93" s="104">
        <v>2630000000</v>
      </c>
      <c r="D93" s="1"/>
      <c r="E93" s="47" t="s">
        <v>198</v>
      </c>
      <c r="F93" s="21">
        <f>F94</f>
        <v>26.5</v>
      </c>
      <c r="G93" s="21">
        <f>G94</f>
        <v>0</v>
      </c>
      <c r="H93" s="21">
        <f>H94</f>
        <v>0</v>
      </c>
    </row>
    <row r="94" spans="1:8" ht="31.5">
      <c r="A94" s="102" t="s">
        <v>19</v>
      </c>
      <c r="B94" s="102" t="s">
        <v>60</v>
      </c>
      <c r="C94" s="102">
        <v>2630200000</v>
      </c>
      <c r="D94" s="1"/>
      <c r="E94" s="47" t="s">
        <v>201</v>
      </c>
      <c r="F94" s="21">
        <f>F95</f>
        <v>26.5</v>
      </c>
      <c r="G94" s="21">
        <f aca="true" t="shared" si="19" ref="G94:H96">G95</f>
        <v>0</v>
      </c>
      <c r="H94" s="21">
        <f t="shared" si="19"/>
        <v>0</v>
      </c>
    </row>
    <row r="95" spans="1:8" ht="12.75">
      <c r="A95" s="102" t="s">
        <v>19</v>
      </c>
      <c r="B95" s="102" t="s">
        <v>60</v>
      </c>
      <c r="C95" s="102">
        <v>2630220250</v>
      </c>
      <c r="D95" s="1"/>
      <c r="E95" s="47" t="s">
        <v>199</v>
      </c>
      <c r="F95" s="21">
        <f>F96</f>
        <v>26.5</v>
      </c>
      <c r="G95" s="21">
        <f t="shared" si="19"/>
        <v>0</v>
      </c>
      <c r="H95" s="21">
        <f t="shared" si="19"/>
        <v>0</v>
      </c>
    </row>
    <row r="96" spans="1:8" ht="31.5">
      <c r="A96" s="102" t="s">
        <v>19</v>
      </c>
      <c r="B96" s="102" t="s">
        <v>60</v>
      </c>
      <c r="C96" s="131">
        <v>2630220250</v>
      </c>
      <c r="D96" s="104" t="s">
        <v>69</v>
      </c>
      <c r="E96" s="103" t="s">
        <v>95</v>
      </c>
      <c r="F96" s="21">
        <f>F97</f>
        <v>26.5</v>
      </c>
      <c r="G96" s="21">
        <f t="shared" si="19"/>
        <v>0</v>
      </c>
      <c r="H96" s="21">
        <f t="shared" si="19"/>
        <v>0</v>
      </c>
    </row>
    <row r="97" spans="1:8" ht="31.5">
      <c r="A97" s="102" t="s">
        <v>19</v>
      </c>
      <c r="B97" s="102" t="s">
        <v>60</v>
      </c>
      <c r="C97" s="131">
        <v>2630220250</v>
      </c>
      <c r="D97" s="102">
        <v>240</v>
      </c>
      <c r="E97" s="103" t="s">
        <v>223</v>
      </c>
      <c r="F97" s="21">
        <v>26.5</v>
      </c>
      <c r="G97" s="21">
        <v>0</v>
      </c>
      <c r="H97" s="21">
        <v>0</v>
      </c>
    </row>
    <row r="98" spans="1:8" ht="12.75">
      <c r="A98" s="102" t="s">
        <v>19</v>
      </c>
      <c r="B98" s="102" t="s">
        <v>60</v>
      </c>
      <c r="C98" s="102">
        <v>9900000000</v>
      </c>
      <c r="D98" s="102"/>
      <c r="E98" s="103" t="s">
        <v>105</v>
      </c>
      <c r="F98" s="21">
        <f>F99</f>
        <v>24602.6</v>
      </c>
      <c r="G98" s="21">
        <f aca="true" t="shared" si="20" ref="G98:H98">G99</f>
        <v>24605.3</v>
      </c>
      <c r="H98" s="21">
        <f t="shared" si="20"/>
        <v>24605.3</v>
      </c>
    </row>
    <row r="99" spans="1:8" ht="31.5">
      <c r="A99" s="102" t="s">
        <v>19</v>
      </c>
      <c r="B99" s="102" t="s">
        <v>60</v>
      </c>
      <c r="C99" s="102">
        <v>9990000000</v>
      </c>
      <c r="D99" s="102"/>
      <c r="E99" s="103" t="s">
        <v>147</v>
      </c>
      <c r="F99" s="21">
        <f>F100+F104</f>
        <v>24602.6</v>
      </c>
      <c r="G99" s="21">
        <f>G100+G104</f>
        <v>24605.3</v>
      </c>
      <c r="H99" s="21">
        <f>H100+H104</f>
        <v>24605.3</v>
      </c>
    </row>
    <row r="100" spans="1:8" ht="31.5">
      <c r="A100" s="102" t="s">
        <v>19</v>
      </c>
      <c r="B100" s="102" t="s">
        <v>60</v>
      </c>
      <c r="C100" s="102">
        <v>9990200000</v>
      </c>
      <c r="D100" s="24"/>
      <c r="E100" s="103" t="s">
        <v>117</v>
      </c>
      <c r="F100" s="21">
        <f aca="true" t="shared" si="21" ref="F100:H102">F101</f>
        <v>292</v>
      </c>
      <c r="G100" s="21">
        <f t="shared" si="21"/>
        <v>294.7</v>
      </c>
      <c r="H100" s="21">
        <f t="shared" si="21"/>
        <v>294.7</v>
      </c>
    </row>
    <row r="101" spans="1:8" ht="66" customHeight="1">
      <c r="A101" s="102" t="s">
        <v>19</v>
      </c>
      <c r="B101" s="102" t="s">
        <v>60</v>
      </c>
      <c r="C101" s="102">
        <v>9990210540</v>
      </c>
      <c r="D101" s="102"/>
      <c r="E101" s="103" t="s">
        <v>154</v>
      </c>
      <c r="F101" s="21">
        <f t="shared" si="21"/>
        <v>292</v>
      </c>
      <c r="G101" s="21">
        <f t="shared" si="21"/>
        <v>294.7</v>
      </c>
      <c r="H101" s="21">
        <f t="shared" si="21"/>
        <v>294.7</v>
      </c>
    </row>
    <row r="102" spans="1:8" ht="63">
      <c r="A102" s="102" t="s">
        <v>19</v>
      </c>
      <c r="B102" s="102" t="s">
        <v>60</v>
      </c>
      <c r="C102" s="102">
        <v>9990210540</v>
      </c>
      <c r="D102" s="102" t="s">
        <v>68</v>
      </c>
      <c r="E102" s="103" t="s">
        <v>1</v>
      </c>
      <c r="F102" s="21">
        <f t="shared" si="21"/>
        <v>292</v>
      </c>
      <c r="G102" s="21">
        <f t="shared" si="21"/>
        <v>294.7</v>
      </c>
      <c r="H102" s="21">
        <f t="shared" si="21"/>
        <v>294.7</v>
      </c>
    </row>
    <row r="103" spans="1:8" ht="31.5">
      <c r="A103" s="102" t="s">
        <v>19</v>
      </c>
      <c r="B103" s="102" t="s">
        <v>60</v>
      </c>
      <c r="C103" s="102">
        <v>9990210540</v>
      </c>
      <c r="D103" s="102">
        <v>120</v>
      </c>
      <c r="E103" s="103" t="s">
        <v>224</v>
      </c>
      <c r="F103" s="21">
        <v>292</v>
      </c>
      <c r="G103" s="21">
        <v>294.7</v>
      </c>
      <c r="H103" s="21">
        <v>294.7</v>
      </c>
    </row>
    <row r="104" spans="1:8" ht="31.5">
      <c r="A104" s="102" t="s">
        <v>19</v>
      </c>
      <c r="B104" s="102" t="s">
        <v>60</v>
      </c>
      <c r="C104" s="102">
        <v>9990300000</v>
      </c>
      <c r="D104" s="102"/>
      <c r="E104" s="103" t="s">
        <v>159</v>
      </c>
      <c r="F104" s="21">
        <f>F105+F107+F109</f>
        <v>24310.6</v>
      </c>
      <c r="G104" s="21">
        <f>G105+G107+G109</f>
        <v>24310.6</v>
      </c>
      <c r="H104" s="21">
        <f>H105+H107+H109</f>
        <v>24310.6</v>
      </c>
    </row>
    <row r="105" spans="1:8" ht="63">
      <c r="A105" s="102" t="s">
        <v>19</v>
      </c>
      <c r="B105" s="102" t="s">
        <v>60</v>
      </c>
      <c r="C105" s="102">
        <v>9990300000</v>
      </c>
      <c r="D105" s="102" t="s">
        <v>68</v>
      </c>
      <c r="E105" s="103" t="s">
        <v>1</v>
      </c>
      <c r="F105" s="21">
        <f>F106</f>
        <v>17771.7</v>
      </c>
      <c r="G105" s="21">
        <f>G106</f>
        <v>17771.7</v>
      </c>
      <c r="H105" s="21">
        <f>H106</f>
        <v>17771.7</v>
      </c>
    </row>
    <row r="106" spans="1:8" ht="12.75">
      <c r="A106" s="102" t="s">
        <v>19</v>
      </c>
      <c r="B106" s="102" t="s">
        <v>60</v>
      </c>
      <c r="C106" s="102">
        <v>9990300000</v>
      </c>
      <c r="D106" s="102">
        <v>110</v>
      </c>
      <c r="E106" s="47" t="s">
        <v>160</v>
      </c>
      <c r="F106" s="21">
        <v>17771.7</v>
      </c>
      <c r="G106" s="21">
        <v>17771.7</v>
      </c>
      <c r="H106" s="21">
        <v>17771.7</v>
      </c>
    </row>
    <row r="107" spans="1:8" ht="31.5">
      <c r="A107" s="102" t="s">
        <v>19</v>
      </c>
      <c r="B107" s="102" t="s">
        <v>60</v>
      </c>
      <c r="C107" s="102">
        <v>9990300000</v>
      </c>
      <c r="D107" s="102" t="s">
        <v>69</v>
      </c>
      <c r="E107" s="103" t="s">
        <v>95</v>
      </c>
      <c r="F107" s="21">
        <f>F108</f>
        <v>6511.3</v>
      </c>
      <c r="G107" s="21">
        <f>G108</f>
        <v>6511.3</v>
      </c>
      <c r="H107" s="21">
        <f>H108</f>
        <v>6511.3</v>
      </c>
    </row>
    <row r="108" spans="1:8" ht="31.5">
      <c r="A108" s="102" t="s">
        <v>19</v>
      </c>
      <c r="B108" s="102" t="s">
        <v>60</v>
      </c>
      <c r="C108" s="102">
        <v>9990300000</v>
      </c>
      <c r="D108" s="102">
        <v>240</v>
      </c>
      <c r="E108" s="103" t="s">
        <v>223</v>
      </c>
      <c r="F108" s="21">
        <v>6511.3</v>
      </c>
      <c r="G108" s="21">
        <v>6511.3</v>
      </c>
      <c r="H108" s="21">
        <v>6511.3</v>
      </c>
    </row>
    <row r="109" spans="1:8" ht="12.75">
      <c r="A109" s="102" t="s">
        <v>19</v>
      </c>
      <c r="B109" s="102" t="s">
        <v>60</v>
      </c>
      <c r="C109" s="102">
        <v>9990300000</v>
      </c>
      <c r="D109" s="102" t="s">
        <v>70</v>
      </c>
      <c r="E109" s="103" t="s">
        <v>71</v>
      </c>
      <c r="F109" s="21">
        <f>F110</f>
        <v>27.6</v>
      </c>
      <c r="G109" s="21">
        <f>G110</f>
        <v>27.6</v>
      </c>
      <c r="H109" s="21">
        <f>H110</f>
        <v>27.6</v>
      </c>
    </row>
    <row r="110" spans="1:8" ht="12.75">
      <c r="A110" s="102" t="s">
        <v>19</v>
      </c>
      <c r="B110" s="102" t="s">
        <v>60</v>
      </c>
      <c r="C110" s="102">
        <v>9990300000</v>
      </c>
      <c r="D110" s="102">
        <v>850</v>
      </c>
      <c r="E110" s="103" t="s">
        <v>100</v>
      </c>
      <c r="F110" s="21">
        <v>27.6</v>
      </c>
      <c r="G110" s="21">
        <v>27.6</v>
      </c>
      <c r="H110" s="21">
        <v>27.6</v>
      </c>
    </row>
    <row r="111" spans="1:8" ht="12.75">
      <c r="A111" s="102" t="s">
        <v>19</v>
      </c>
      <c r="B111" s="102" t="s">
        <v>55</v>
      </c>
      <c r="C111" s="102" t="s">
        <v>66</v>
      </c>
      <c r="D111" s="102" t="s">
        <v>66</v>
      </c>
      <c r="E111" s="42" t="s">
        <v>24</v>
      </c>
      <c r="F111" s="21">
        <f>F112+F119</f>
        <v>10200.2</v>
      </c>
      <c r="G111" s="21">
        <f>G112+G119</f>
        <v>10200.2</v>
      </c>
      <c r="H111" s="21">
        <f>H112+H119</f>
        <v>10200.2</v>
      </c>
    </row>
    <row r="112" spans="1:8" ht="12.75">
      <c r="A112" s="102" t="s">
        <v>19</v>
      </c>
      <c r="B112" s="102" t="s">
        <v>75</v>
      </c>
      <c r="C112" s="102" t="s">
        <v>66</v>
      </c>
      <c r="D112" s="102" t="s">
        <v>66</v>
      </c>
      <c r="E112" s="103" t="s">
        <v>76</v>
      </c>
      <c r="F112" s="21">
        <f aca="true" t="shared" si="22" ref="F112:F117">F113</f>
        <v>1392.7</v>
      </c>
      <c r="G112" s="21">
        <f aca="true" t="shared" si="23" ref="G112:H116">G113</f>
        <v>1392.7</v>
      </c>
      <c r="H112" s="21">
        <f t="shared" si="23"/>
        <v>1392.7</v>
      </c>
    </row>
    <row r="113" spans="1:8" ht="12.75">
      <c r="A113" s="102" t="s">
        <v>19</v>
      </c>
      <c r="B113" s="102" t="s">
        <v>75</v>
      </c>
      <c r="C113" s="102">
        <v>9900000000</v>
      </c>
      <c r="D113" s="102"/>
      <c r="E113" s="103" t="s">
        <v>105</v>
      </c>
      <c r="F113" s="21">
        <f t="shared" si="22"/>
        <v>1392.7</v>
      </c>
      <c r="G113" s="21">
        <f t="shared" si="23"/>
        <v>1392.7</v>
      </c>
      <c r="H113" s="21">
        <f t="shared" si="23"/>
        <v>1392.7</v>
      </c>
    </row>
    <row r="114" spans="1:8" ht="31.5">
      <c r="A114" s="102" t="s">
        <v>19</v>
      </c>
      <c r="B114" s="102" t="s">
        <v>75</v>
      </c>
      <c r="C114" s="102">
        <v>9990000000</v>
      </c>
      <c r="D114" s="102"/>
      <c r="E114" s="103" t="s">
        <v>147</v>
      </c>
      <c r="F114" s="21">
        <f t="shared" si="22"/>
        <v>1392.7</v>
      </c>
      <c r="G114" s="21">
        <f t="shared" si="23"/>
        <v>1392.7</v>
      </c>
      <c r="H114" s="21">
        <f t="shared" si="23"/>
        <v>1392.7</v>
      </c>
    </row>
    <row r="115" spans="1:8" ht="31.5">
      <c r="A115" s="102" t="s">
        <v>19</v>
      </c>
      <c r="B115" s="102" t="s">
        <v>75</v>
      </c>
      <c r="C115" s="102">
        <v>9990200000</v>
      </c>
      <c r="D115" s="24"/>
      <c r="E115" s="103" t="s">
        <v>117</v>
      </c>
      <c r="F115" s="21">
        <f t="shared" si="22"/>
        <v>1392.7</v>
      </c>
      <c r="G115" s="21">
        <f t="shared" si="23"/>
        <v>1392.7</v>
      </c>
      <c r="H115" s="21">
        <f t="shared" si="23"/>
        <v>1392.7</v>
      </c>
    </row>
    <row r="116" spans="1:8" ht="31.5">
      <c r="A116" s="102" t="s">
        <v>19</v>
      </c>
      <c r="B116" s="102" t="s">
        <v>75</v>
      </c>
      <c r="C116" s="102">
        <v>9990259302</v>
      </c>
      <c r="D116" s="102"/>
      <c r="E116" s="103" t="s">
        <v>161</v>
      </c>
      <c r="F116" s="21">
        <f t="shared" si="22"/>
        <v>1392.7</v>
      </c>
      <c r="G116" s="21">
        <f t="shared" si="23"/>
        <v>1392.7</v>
      </c>
      <c r="H116" s="21">
        <f t="shared" si="23"/>
        <v>1392.7</v>
      </c>
    </row>
    <row r="117" spans="1:8" ht="63">
      <c r="A117" s="102" t="s">
        <v>19</v>
      </c>
      <c r="B117" s="102" t="s">
        <v>75</v>
      </c>
      <c r="C117" s="102">
        <v>9990259302</v>
      </c>
      <c r="D117" s="102" t="s">
        <v>68</v>
      </c>
      <c r="E117" s="103" t="s">
        <v>1</v>
      </c>
      <c r="F117" s="21">
        <f t="shared" si="22"/>
        <v>1392.7</v>
      </c>
      <c r="G117" s="21">
        <f>G118</f>
        <v>1392.7</v>
      </c>
      <c r="H117" s="21">
        <f>H118</f>
        <v>1392.7</v>
      </c>
    </row>
    <row r="118" spans="1:8" ht="31.5">
      <c r="A118" s="102" t="s">
        <v>19</v>
      </c>
      <c r="B118" s="102" t="s">
        <v>75</v>
      </c>
      <c r="C118" s="102">
        <v>9990259302</v>
      </c>
      <c r="D118" s="102">
        <v>120</v>
      </c>
      <c r="E118" s="103" t="s">
        <v>224</v>
      </c>
      <c r="F118" s="21">
        <v>1392.7</v>
      </c>
      <c r="G118" s="21">
        <v>1392.7</v>
      </c>
      <c r="H118" s="21">
        <v>1392.7</v>
      </c>
    </row>
    <row r="119" spans="1:8" ht="31.5">
      <c r="A119" s="102" t="s">
        <v>19</v>
      </c>
      <c r="B119" s="22" t="s">
        <v>282</v>
      </c>
      <c r="C119" s="102"/>
      <c r="D119" s="102"/>
      <c r="E119" s="106" t="s">
        <v>283</v>
      </c>
      <c r="F119" s="21">
        <f aca="true" t="shared" si="24" ref="F119:H124">F120</f>
        <v>8807.5</v>
      </c>
      <c r="G119" s="21">
        <f t="shared" si="24"/>
        <v>8807.5</v>
      </c>
      <c r="H119" s="21">
        <f t="shared" si="24"/>
        <v>8807.5</v>
      </c>
    </row>
    <row r="120" spans="1:8" ht="31.5">
      <c r="A120" s="102" t="s">
        <v>19</v>
      </c>
      <c r="B120" s="22" t="s">
        <v>282</v>
      </c>
      <c r="C120" s="104">
        <v>2500000000</v>
      </c>
      <c r="D120" s="102"/>
      <c r="E120" s="103" t="s">
        <v>326</v>
      </c>
      <c r="F120" s="21">
        <f>F121+F126</f>
        <v>8807.5</v>
      </c>
      <c r="G120" s="21">
        <f aca="true" t="shared" si="25" ref="G120:H120">G121+G126</f>
        <v>8807.5</v>
      </c>
      <c r="H120" s="21">
        <f t="shared" si="25"/>
        <v>8807.5</v>
      </c>
    </row>
    <row r="121" spans="1:8" ht="12.75">
      <c r="A121" s="102" t="s">
        <v>19</v>
      </c>
      <c r="B121" s="22" t="s">
        <v>282</v>
      </c>
      <c r="C121" s="102">
        <v>2510000000</v>
      </c>
      <c r="D121" s="102"/>
      <c r="E121" s="103" t="s">
        <v>153</v>
      </c>
      <c r="F121" s="21">
        <f t="shared" si="24"/>
        <v>8584.4</v>
      </c>
      <c r="G121" s="21">
        <f t="shared" si="24"/>
        <v>8584.4</v>
      </c>
      <c r="H121" s="21">
        <f t="shared" si="24"/>
        <v>8584.4</v>
      </c>
    </row>
    <row r="122" spans="1:8" ht="47.25">
      <c r="A122" s="102" t="s">
        <v>19</v>
      </c>
      <c r="B122" s="22" t="s">
        <v>282</v>
      </c>
      <c r="C122" s="102">
        <v>2510100000</v>
      </c>
      <c r="D122" s="102"/>
      <c r="E122" s="103" t="s">
        <v>177</v>
      </c>
      <c r="F122" s="21">
        <f>F123</f>
        <v>8584.4</v>
      </c>
      <c r="G122" s="21">
        <f t="shared" si="24"/>
        <v>8584.4</v>
      </c>
      <c r="H122" s="21">
        <f t="shared" si="24"/>
        <v>8584.4</v>
      </c>
    </row>
    <row r="123" spans="1:8" ht="31.5">
      <c r="A123" s="102" t="s">
        <v>19</v>
      </c>
      <c r="B123" s="22" t="s">
        <v>282</v>
      </c>
      <c r="C123" s="102">
        <v>2510120010</v>
      </c>
      <c r="D123" s="102"/>
      <c r="E123" s="103" t="s">
        <v>123</v>
      </c>
      <c r="F123" s="21">
        <f t="shared" si="24"/>
        <v>8584.4</v>
      </c>
      <c r="G123" s="21">
        <f t="shared" si="24"/>
        <v>8584.4</v>
      </c>
      <c r="H123" s="21">
        <f t="shared" si="24"/>
        <v>8584.4</v>
      </c>
    </row>
    <row r="124" spans="1:8" ht="31.5">
      <c r="A124" s="102" t="s">
        <v>19</v>
      </c>
      <c r="B124" s="22" t="s">
        <v>282</v>
      </c>
      <c r="C124" s="102">
        <v>2510120010</v>
      </c>
      <c r="D124" s="102">
        <v>600</v>
      </c>
      <c r="E124" s="103" t="s">
        <v>83</v>
      </c>
      <c r="F124" s="21">
        <f t="shared" si="24"/>
        <v>8584.4</v>
      </c>
      <c r="G124" s="21">
        <f t="shared" si="24"/>
        <v>8584.4</v>
      </c>
      <c r="H124" s="21">
        <f t="shared" si="24"/>
        <v>8584.4</v>
      </c>
    </row>
    <row r="125" spans="1:8" ht="12.75">
      <c r="A125" s="102" t="s">
        <v>19</v>
      </c>
      <c r="B125" s="22" t="s">
        <v>282</v>
      </c>
      <c r="C125" s="102">
        <v>2510120010</v>
      </c>
      <c r="D125" s="102">
        <v>610</v>
      </c>
      <c r="E125" s="103" t="s">
        <v>104</v>
      </c>
      <c r="F125" s="21">
        <v>8584.4</v>
      </c>
      <c r="G125" s="21">
        <v>8584.4</v>
      </c>
      <c r="H125" s="21">
        <v>8584.4</v>
      </c>
    </row>
    <row r="126" spans="1:8" ht="31.5">
      <c r="A126" s="168" t="s">
        <v>19</v>
      </c>
      <c r="B126" s="22" t="s">
        <v>282</v>
      </c>
      <c r="C126" s="167">
        <v>2520000000</v>
      </c>
      <c r="D126" s="168"/>
      <c r="E126" s="56" t="s">
        <v>235</v>
      </c>
      <c r="F126" s="21">
        <f>F127</f>
        <v>223.1</v>
      </c>
      <c r="G126" s="21">
        <f aca="true" t="shared" si="26" ref="G126:H126">G127</f>
        <v>223.1</v>
      </c>
      <c r="H126" s="21">
        <f t="shared" si="26"/>
        <v>223.1</v>
      </c>
    </row>
    <row r="127" spans="1:8" ht="31.5">
      <c r="A127" s="168" t="s">
        <v>19</v>
      </c>
      <c r="B127" s="22" t="s">
        <v>282</v>
      </c>
      <c r="C127" s="167">
        <v>2520500000</v>
      </c>
      <c r="D127" s="168"/>
      <c r="E127" s="169" t="s">
        <v>408</v>
      </c>
      <c r="F127" s="21">
        <f>F128</f>
        <v>223.1</v>
      </c>
      <c r="G127" s="21">
        <f aca="true" t="shared" si="27" ref="G127:H129">G128</f>
        <v>223.1</v>
      </c>
      <c r="H127" s="21">
        <f t="shared" si="27"/>
        <v>223.1</v>
      </c>
    </row>
    <row r="128" spans="1:8" ht="12.75">
      <c r="A128" s="168" t="s">
        <v>19</v>
      </c>
      <c r="B128" s="22" t="s">
        <v>282</v>
      </c>
      <c r="C128" s="167">
        <v>2520520300</v>
      </c>
      <c r="D128" s="168"/>
      <c r="E128" s="169" t="s">
        <v>409</v>
      </c>
      <c r="F128" s="21">
        <f>F129</f>
        <v>223.1</v>
      </c>
      <c r="G128" s="21">
        <f t="shared" si="27"/>
        <v>223.1</v>
      </c>
      <c r="H128" s="21">
        <f t="shared" si="27"/>
        <v>223.1</v>
      </c>
    </row>
    <row r="129" spans="1:8" ht="31.5">
      <c r="A129" s="168" t="s">
        <v>19</v>
      </c>
      <c r="B129" s="22" t="s">
        <v>282</v>
      </c>
      <c r="C129" s="167">
        <v>2520520300</v>
      </c>
      <c r="D129" s="168">
        <v>600</v>
      </c>
      <c r="E129" s="169" t="s">
        <v>83</v>
      </c>
      <c r="F129" s="21">
        <f>F130</f>
        <v>223.1</v>
      </c>
      <c r="G129" s="21">
        <f t="shared" si="27"/>
        <v>223.1</v>
      </c>
      <c r="H129" s="21">
        <f t="shared" si="27"/>
        <v>223.1</v>
      </c>
    </row>
    <row r="130" spans="1:8" ht="12.75">
      <c r="A130" s="168" t="s">
        <v>19</v>
      </c>
      <c r="B130" s="22" t="s">
        <v>282</v>
      </c>
      <c r="C130" s="167">
        <v>2520520300</v>
      </c>
      <c r="D130" s="168">
        <v>610</v>
      </c>
      <c r="E130" s="169" t="s">
        <v>104</v>
      </c>
      <c r="F130" s="21">
        <v>223.1</v>
      </c>
      <c r="G130" s="21">
        <v>223.1</v>
      </c>
      <c r="H130" s="21">
        <v>223.1</v>
      </c>
    </row>
    <row r="131" spans="1:8" ht="12.75">
      <c r="A131" s="102" t="s">
        <v>19</v>
      </c>
      <c r="B131" s="102" t="s">
        <v>56</v>
      </c>
      <c r="C131" s="102" t="s">
        <v>66</v>
      </c>
      <c r="D131" s="102" t="s">
        <v>66</v>
      </c>
      <c r="E131" s="42" t="s">
        <v>25</v>
      </c>
      <c r="F131" s="21">
        <f aca="true" t="shared" si="28" ref="F131:H132">F132</f>
        <v>110581.40000000001</v>
      </c>
      <c r="G131" s="21">
        <f t="shared" si="28"/>
        <v>100154.8</v>
      </c>
      <c r="H131" s="21">
        <f t="shared" si="28"/>
        <v>95392.90000000001</v>
      </c>
    </row>
    <row r="132" spans="1:8" ht="12.75">
      <c r="A132" s="102" t="s">
        <v>19</v>
      </c>
      <c r="B132" s="102" t="s">
        <v>6</v>
      </c>
      <c r="C132" s="102" t="s">
        <v>66</v>
      </c>
      <c r="D132" s="102" t="s">
        <v>66</v>
      </c>
      <c r="E132" s="103" t="s">
        <v>89</v>
      </c>
      <c r="F132" s="21">
        <f>F133</f>
        <v>110581.40000000001</v>
      </c>
      <c r="G132" s="21">
        <f t="shared" si="28"/>
        <v>100154.8</v>
      </c>
      <c r="H132" s="21">
        <f t="shared" si="28"/>
        <v>95392.90000000001</v>
      </c>
    </row>
    <row r="133" spans="1:8" ht="47.25">
      <c r="A133" s="102" t="s">
        <v>19</v>
      </c>
      <c r="B133" s="102" t="s">
        <v>6</v>
      </c>
      <c r="C133" s="104">
        <v>2400000000</v>
      </c>
      <c r="D133" s="102"/>
      <c r="E133" s="103" t="s">
        <v>328</v>
      </c>
      <c r="F133" s="21">
        <f>F134+F156</f>
        <v>110581.40000000001</v>
      </c>
      <c r="G133" s="21">
        <f>G134+G156</f>
        <v>100154.8</v>
      </c>
      <c r="H133" s="21">
        <f>H134+H156</f>
        <v>95392.90000000001</v>
      </c>
    </row>
    <row r="134" spans="1:8" ht="12.75">
      <c r="A134" s="102" t="s">
        <v>19</v>
      </c>
      <c r="B134" s="102" t="s">
        <v>6</v>
      </c>
      <c r="C134" s="104">
        <v>2410000000</v>
      </c>
      <c r="D134" s="102"/>
      <c r="E134" s="103" t="s">
        <v>124</v>
      </c>
      <c r="F134" s="21">
        <f>F135+F139+F146</f>
        <v>105330.1</v>
      </c>
      <c r="G134" s="21">
        <f>G135+G139+G146</f>
        <v>94767.5</v>
      </c>
      <c r="H134" s="21">
        <f>H135+H139+H146</f>
        <v>89864.1</v>
      </c>
    </row>
    <row r="135" spans="1:8" ht="12.75">
      <c r="A135" s="102" t="s">
        <v>19</v>
      </c>
      <c r="B135" s="102" t="s">
        <v>6</v>
      </c>
      <c r="C135" s="104">
        <v>2410100000</v>
      </c>
      <c r="D135" s="24"/>
      <c r="E135" s="103" t="s">
        <v>178</v>
      </c>
      <c r="F135" s="21">
        <f>F136</f>
        <v>27383.1</v>
      </c>
      <c r="G135" s="21">
        <f aca="true" t="shared" si="29" ref="G135:H137">G136</f>
        <v>13926.9</v>
      </c>
      <c r="H135" s="21">
        <f t="shared" si="29"/>
        <v>7436.2</v>
      </c>
    </row>
    <row r="136" spans="1:8" ht="31.5">
      <c r="A136" s="102" t="s">
        <v>19</v>
      </c>
      <c r="B136" s="102" t="s">
        <v>6</v>
      </c>
      <c r="C136" s="102">
        <v>2410120100</v>
      </c>
      <c r="D136" s="102"/>
      <c r="E136" s="103" t="s">
        <v>125</v>
      </c>
      <c r="F136" s="21">
        <f>F137</f>
        <v>27383.1</v>
      </c>
      <c r="G136" s="21">
        <f t="shared" si="29"/>
        <v>13926.9</v>
      </c>
      <c r="H136" s="21">
        <f t="shared" si="29"/>
        <v>7436.2</v>
      </c>
    </row>
    <row r="137" spans="1:8" ht="31.5">
      <c r="A137" s="102" t="s">
        <v>19</v>
      </c>
      <c r="B137" s="102" t="s">
        <v>6</v>
      </c>
      <c r="C137" s="102">
        <v>2410120100</v>
      </c>
      <c r="D137" s="104" t="s">
        <v>69</v>
      </c>
      <c r="E137" s="103" t="s">
        <v>95</v>
      </c>
      <c r="F137" s="21">
        <f>F138</f>
        <v>27383.1</v>
      </c>
      <c r="G137" s="21">
        <f t="shared" si="29"/>
        <v>13926.9</v>
      </c>
      <c r="H137" s="21">
        <f t="shared" si="29"/>
        <v>7436.2</v>
      </c>
    </row>
    <row r="138" spans="1:8" ht="31.5">
      <c r="A138" s="102" t="s">
        <v>19</v>
      </c>
      <c r="B138" s="102" t="s">
        <v>6</v>
      </c>
      <c r="C138" s="102">
        <v>2410120100</v>
      </c>
      <c r="D138" s="102">
        <v>240</v>
      </c>
      <c r="E138" s="103" t="s">
        <v>223</v>
      </c>
      <c r="F138" s="21">
        <v>27383.1</v>
      </c>
      <c r="G138" s="21">
        <v>13926.9</v>
      </c>
      <c r="H138" s="21">
        <v>7436.2</v>
      </c>
    </row>
    <row r="139" spans="1:8" ht="47.25">
      <c r="A139" s="102" t="s">
        <v>19</v>
      </c>
      <c r="B139" s="102" t="s">
        <v>6</v>
      </c>
      <c r="C139" s="104">
        <v>2410200000</v>
      </c>
      <c r="D139" s="102"/>
      <c r="E139" s="103" t="s">
        <v>179</v>
      </c>
      <c r="F139" s="21">
        <f>F140+F143</f>
        <v>64628.899999999994</v>
      </c>
      <c r="G139" s="21">
        <f aca="true" t="shared" si="30" ref="G139:H139">G140+G143</f>
        <v>67214</v>
      </c>
      <c r="H139" s="21">
        <f t="shared" si="30"/>
        <v>68256.3</v>
      </c>
    </row>
    <row r="140" spans="1:8" ht="31.5">
      <c r="A140" s="102" t="s">
        <v>19</v>
      </c>
      <c r="B140" s="102" t="s">
        <v>6</v>
      </c>
      <c r="C140" s="102">
        <v>2410211050</v>
      </c>
      <c r="D140" s="102"/>
      <c r="E140" s="103" t="s">
        <v>240</v>
      </c>
      <c r="F140" s="21">
        <f aca="true" t="shared" si="31" ref="F140:H141">F141</f>
        <v>51703.1</v>
      </c>
      <c r="G140" s="21">
        <f t="shared" si="31"/>
        <v>53771.2</v>
      </c>
      <c r="H140" s="21">
        <f t="shared" si="31"/>
        <v>54605</v>
      </c>
    </row>
    <row r="141" spans="1:8" ht="31.5">
      <c r="A141" s="102" t="s">
        <v>19</v>
      </c>
      <c r="B141" s="102" t="s">
        <v>6</v>
      </c>
      <c r="C141" s="102">
        <v>2410211050</v>
      </c>
      <c r="D141" s="104" t="s">
        <v>69</v>
      </c>
      <c r="E141" s="103" t="s">
        <v>95</v>
      </c>
      <c r="F141" s="21">
        <f t="shared" si="31"/>
        <v>51703.1</v>
      </c>
      <c r="G141" s="21">
        <f t="shared" si="31"/>
        <v>53771.2</v>
      </c>
      <c r="H141" s="21">
        <f t="shared" si="31"/>
        <v>54605</v>
      </c>
    </row>
    <row r="142" spans="1:8" ht="31.5">
      <c r="A142" s="102" t="s">
        <v>19</v>
      </c>
      <c r="B142" s="102" t="s">
        <v>6</v>
      </c>
      <c r="C142" s="102">
        <v>2410211050</v>
      </c>
      <c r="D142" s="102">
        <v>240</v>
      </c>
      <c r="E142" s="103" t="s">
        <v>223</v>
      </c>
      <c r="F142" s="21">
        <v>51703.1</v>
      </c>
      <c r="G142" s="21">
        <v>53771.2</v>
      </c>
      <c r="H142" s="21">
        <v>54605</v>
      </c>
    </row>
    <row r="143" spans="1:8" ht="31.5">
      <c r="A143" s="102" t="s">
        <v>19</v>
      </c>
      <c r="B143" s="102" t="s">
        <v>6</v>
      </c>
      <c r="C143" s="102" t="s">
        <v>300</v>
      </c>
      <c r="D143" s="102"/>
      <c r="E143" s="103" t="s">
        <v>253</v>
      </c>
      <c r="F143" s="21">
        <f aca="true" t="shared" si="32" ref="F143:H144">F144</f>
        <v>12925.8</v>
      </c>
      <c r="G143" s="21">
        <f t="shared" si="32"/>
        <v>13442.8</v>
      </c>
      <c r="H143" s="21">
        <f t="shared" si="32"/>
        <v>13651.3</v>
      </c>
    </row>
    <row r="144" spans="1:8" ht="31.5">
      <c r="A144" s="102" t="s">
        <v>19</v>
      </c>
      <c r="B144" s="102" t="s">
        <v>6</v>
      </c>
      <c r="C144" s="102" t="s">
        <v>300</v>
      </c>
      <c r="D144" s="104" t="s">
        <v>69</v>
      </c>
      <c r="E144" s="103" t="s">
        <v>95</v>
      </c>
      <c r="F144" s="21">
        <f t="shared" si="32"/>
        <v>12925.8</v>
      </c>
      <c r="G144" s="21">
        <f t="shared" si="32"/>
        <v>13442.8</v>
      </c>
      <c r="H144" s="21">
        <f t="shared" si="32"/>
        <v>13651.3</v>
      </c>
    </row>
    <row r="145" spans="1:8" ht="31.5">
      <c r="A145" s="102" t="s">
        <v>19</v>
      </c>
      <c r="B145" s="102" t="s">
        <v>6</v>
      </c>
      <c r="C145" s="102" t="s">
        <v>300</v>
      </c>
      <c r="D145" s="102">
        <v>240</v>
      </c>
      <c r="E145" s="103" t="s">
        <v>223</v>
      </c>
      <c r="F145" s="21">
        <v>12925.8</v>
      </c>
      <c r="G145" s="21">
        <v>13442.8</v>
      </c>
      <c r="H145" s="21">
        <v>13651.3</v>
      </c>
    </row>
    <row r="146" spans="1:8" ht="47.25">
      <c r="A146" s="102" t="s">
        <v>19</v>
      </c>
      <c r="B146" s="102" t="s">
        <v>6</v>
      </c>
      <c r="C146" s="102">
        <v>2410300000</v>
      </c>
      <c r="D146" s="102"/>
      <c r="E146" s="103" t="s">
        <v>234</v>
      </c>
      <c r="F146" s="21">
        <f>F147+F153+F150</f>
        <v>13318.1</v>
      </c>
      <c r="G146" s="21">
        <f>G147+G153+G150</f>
        <v>13626.599999999999</v>
      </c>
      <c r="H146" s="21">
        <f>H147+H153+H150</f>
        <v>14171.599999999999</v>
      </c>
    </row>
    <row r="147" spans="1:8" ht="47.25">
      <c r="A147" s="102" t="s">
        <v>19</v>
      </c>
      <c r="B147" s="102" t="s">
        <v>6</v>
      </c>
      <c r="C147" s="102">
        <v>2410311020</v>
      </c>
      <c r="D147" s="102"/>
      <c r="E147" s="103" t="s">
        <v>241</v>
      </c>
      <c r="F147" s="21">
        <f aca="true" t="shared" si="33" ref="F147:H148">F148</f>
        <v>10482</v>
      </c>
      <c r="G147" s="21">
        <f t="shared" si="33"/>
        <v>10901.3</v>
      </c>
      <c r="H147" s="21">
        <f t="shared" si="33"/>
        <v>11337.3</v>
      </c>
    </row>
    <row r="148" spans="1:8" ht="31.5">
      <c r="A148" s="102" t="s">
        <v>19</v>
      </c>
      <c r="B148" s="102" t="s">
        <v>6</v>
      </c>
      <c r="C148" s="102">
        <v>2410311020</v>
      </c>
      <c r="D148" s="104" t="s">
        <v>69</v>
      </c>
      <c r="E148" s="103" t="s">
        <v>95</v>
      </c>
      <c r="F148" s="21">
        <f t="shared" si="33"/>
        <v>10482</v>
      </c>
      <c r="G148" s="21">
        <f t="shared" si="33"/>
        <v>10901.3</v>
      </c>
      <c r="H148" s="21">
        <f t="shared" si="33"/>
        <v>11337.3</v>
      </c>
    </row>
    <row r="149" spans="1:8" ht="31.5">
      <c r="A149" s="102" t="s">
        <v>19</v>
      </c>
      <c r="B149" s="102" t="s">
        <v>6</v>
      </c>
      <c r="C149" s="102">
        <v>2410311020</v>
      </c>
      <c r="D149" s="102">
        <v>240</v>
      </c>
      <c r="E149" s="103" t="s">
        <v>223</v>
      </c>
      <c r="F149" s="21">
        <v>10482</v>
      </c>
      <c r="G149" s="21">
        <v>10901.3</v>
      </c>
      <c r="H149" s="21">
        <v>11337.3</v>
      </c>
    </row>
    <row r="150" spans="1:8" ht="12.75">
      <c r="A150" s="102" t="s">
        <v>19</v>
      </c>
      <c r="B150" s="102" t="s">
        <v>6</v>
      </c>
      <c r="C150" s="102">
        <v>2410320110</v>
      </c>
      <c r="D150" s="102"/>
      <c r="E150" s="56" t="s">
        <v>232</v>
      </c>
      <c r="F150" s="21">
        <f aca="true" t="shared" si="34" ref="F150:H151">F151</f>
        <v>215.6</v>
      </c>
      <c r="G150" s="21">
        <f t="shared" si="34"/>
        <v>0</v>
      </c>
      <c r="H150" s="21">
        <f t="shared" si="34"/>
        <v>0</v>
      </c>
    </row>
    <row r="151" spans="1:8" ht="31.5">
      <c r="A151" s="102" t="s">
        <v>19</v>
      </c>
      <c r="B151" s="102" t="s">
        <v>6</v>
      </c>
      <c r="C151" s="102">
        <v>2410320110</v>
      </c>
      <c r="D151" s="104" t="s">
        <v>69</v>
      </c>
      <c r="E151" s="56" t="s">
        <v>95</v>
      </c>
      <c r="F151" s="21">
        <f t="shared" si="34"/>
        <v>215.6</v>
      </c>
      <c r="G151" s="21">
        <f t="shared" si="34"/>
        <v>0</v>
      </c>
      <c r="H151" s="21">
        <f t="shared" si="34"/>
        <v>0</v>
      </c>
    </row>
    <row r="152" spans="1:8" ht="31.5">
      <c r="A152" s="102" t="s">
        <v>19</v>
      </c>
      <c r="B152" s="102" t="s">
        <v>6</v>
      </c>
      <c r="C152" s="102">
        <v>2410320110</v>
      </c>
      <c r="D152" s="102">
        <v>240</v>
      </c>
      <c r="E152" s="56" t="s">
        <v>223</v>
      </c>
      <c r="F152" s="21">
        <v>215.6</v>
      </c>
      <c r="G152" s="21">
        <v>0</v>
      </c>
      <c r="H152" s="21">
        <v>0</v>
      </c>
    </row>
    <row r="153" spans="1:8" ht="47.25">
      <c r="A153" s="102" t="s">
        <v>19</v>
      </c>
      <c r="B153" s="102" t="s">
        <v>6</v>
      </c>
      <c r="C153" s="102" t="s">
        <v>301</v>
      </c>
      <c r="D153" s="102"/>
      <c r="E153" s="103" t="s">
        <v>254</v>
      </c>
      <c r="F153" s="21">
        <f aca="true" t="shared" si="35" ref="F153:H154">F154</f>
        <v>2620.5</v>
      </c>
      <c r="G153" s="21">
        <f t="shared" si="35"/>
        <v>2725.3</v>
      </c>
      <c r="H153" s="21">
        <f t="shared" si="35"/>
        <v>2834.3</v>
      </c>
    </row>
    <row r="154" spans="1:8" ht="31.5">
      <c r="A154" s="102" t="s">
        <v>19</v>
      </c>
      <c r="B154" s="102" t="s">
        <v>6</v>
      </c>
      <c r="C154" s="102" t="s">
        <v>301</v>
      </c>
      <c r="D154" s="104" t="s">
        <v>69</v>
      </c>
      <c r="E154" s="103" t="s">
        <v>95</v>
      </c>
      <c r="F154" s="21">
        <f t="shared" si="35"/>
        <v>2620.5</v>
      </c>
      <c r="G154" s="21">
        <f t="shared" si="35"/>
        <v>2725.3</v>
      </c>
      <c r="H154" s="21">
        <f t="shared" si="35"/>
        <v>2834.3</v>
      </c>
    </row>
    <row r="155" spans="1:8" ht="31.5">
      <c r="A155" s="102" t="s">
        <v>19</v>
      </c>
      <c r="B155" s="102" t="s">
        <v>6</v>
      </c>
      <c r="C155" s="102" t="s">
        <v>301</v>
      </c>
      <c r="D155" s="102">
        <v>240</v>
      </c>
      <c r="E155" s="103" t="s">
        <v>223</v>
      </c>
      <c r="F155" s="21">
        <v>2620.5</v>
      </c>
      <c r="G155" s="21">
        <v>2725.3</v>
      </c>
      <c r="H155" s="21">
        <v>2834.3</v>
      </c>
    </row>
    <row r="156" spans="1:8" ht="12.75">
      <c r="A156" s="102" t="s">
        <v>19</v>
      </c>
      <c r="B156" s="102" t="s">
        <v>6</v>
      </c>
      <c r="C156" s="104">
        <v>2420000000</v>
      </c>
      <c r="D156" s="102"/>
      <c r="E156" s="103" t="s">
        <v>126</v>
      </c>
      <c r="F156" s="21">
        <f>F157+F161</f>
        <v>5251.3</v>
      </c>
      <c r="G156" s="21">
        <f>G157+G161</f>
        <v>5387.3</v>
      </c>
      <c r="H156" s="21">
        <f>H157+H161</f>
        <v>5528.8</v>
      </c>
    </row>
    <row r="157" spans="1:8" ht="31.5">
      <c r="A157" s="102" t="s">
        <v>19</v>
      </c>
      <c r="B157" s="102" t="s">
        <v>6</v>
      </c>
      <c r="C157" s="104">
        <v>2420100000</v>
      </c>
      <c r="D157" s="102"/>
      <c r="E157" s="103" t="s">
        <v>180</v>
      </c>
      <c r="F157" s="21">
        <f aca="true" t="shared" si="36" ref="F157:H159">F158</f>
        <v>1850.7</v>
      </c>
      <c r="G157" s="21">
        <f t="shared" si="36"/>
        <v>1850.7</v>
      </c>
      <c r="H157" s="21">
        <f t="shared" si="36"/>
        <v>1850.7</v>
      </c>
    </row>
    <row r="158" spans="1:8" ht="12.75">
      <c r="A158" s="102" t="s">
        <v>19</v>
      </c>
      <c r="B158" s="102" t="s">
        <v>6</v>
      </c>
      <c r="C158" s="102">
        <v>2420120120</v>
      </c>
      <c r="D158" s="102"/>
      <c r="E158" s="103" t="s">
        <v>127</v>
      </c>
      <c r="F158" s="21">
        <f t="shared" si="36"/>
        <v>1850.7</v>
      </c>
      <c r="G158" s="21">
        <f t="shared" si="36"/>
        <v>1850.7</v>
      </c>
      <c r="H158" s="21">
        <f t="shared" si="36"/>
        <v>1850.7</v>
      </c>
    </row>
    <row r="159" spans="1:8" ht="31.5">
      <c r="A159" s="102" t="s">
        <v>19</v>
      </c>
      <c r="B159" s="102" t="s">
        <v>6</v>
      </c>
      <c r="C159" s="102">
        <v>2420120120</v>
      </c>
      <c r="D159" s="104" t="s">
        <v>69</v>
      </c>
      <c r="E159" s="103" t="s">
        <v>95</v>
      </c>
      <c r="F159" s="21">
        <f t="shared" si="36"/>
        <v>1850.7</v>
      </c>
      <c r="G159" s="21">
        <f t="shared" si="36"/>
        <v>1850.7</v>
      </c>
      <c r="H159" s="21">
        <f t="shared" si="36"/>
        <v>1850.7</v>
      </c>
    </row>
    <row r="160" spans="1:8" ht="31.5">
      <c r="A160" s="102" t="s">
        <v>19</v>
      </c>
      <c r="B160" s="102" t="s">
        <v>6</v>
      </c>
      <c r="C160" s="102">
        <v>2420120120</v>
      </c>
      <c r="D160" s="102">
        <v>240</v>
      </c>
      <c r="E160" s="103" t="s">
        <v>223</v>
      </c>
      <c r="F160" s="21">
        <v>1850.7</v>
      </c>
      <c r="G160" s="21">
        <v>1850.7</v>
      </c>
      <c r="H160" s="21">
        <v>1850.7</v>
      </c>
    </row>
    <row r="161" spans="1:8" ht="47.25">
      <c r="A161" s="102" t="s">
        <v>19</v>
      </c>
      <c r="B161" s="102" t="s">
        <v>6</v>
      </c>
      <c r="C161" s="102" t="s">
        <v>302</v>
      </c>
      <c r="D161" s="102"/>
      <c r="E161" s="142" t="s">
        <v>357</v>
      </c>
      <c r="F161" s="21">
        <f>F162+F165</f>
        <v>3400.6</v>
      </c>
      <c r="G161" s="21">
        <f aca="true" t="shared" si="37" ref="G161:H161">G162+G165</f>
        <v>3536.6000000000004</v>
      </c>
      <c r="H161" s="21">
        <f t="shared" si="37"/>
        <v>3678.1</v>
      </c>
    </row>
    <row r="162" spans="1:8" ht="63">
      <c r="A162" s="102" t="s">
        <v>19</v>
      </c>
      <c r="B162" s="102" t="s">
        <v>6</v>
      </c>
      <c r="C162" s="102" t="s">
        <v>303</v>
      </c>
      <c r="D162" s="102"/>
      <c r="E162" s="103" t="s">
        <v>242</v>
      </c>
      <c r="F162" s="21">
        <f aca="true" t="shared" si="38" ref="F162:H163">F163</f>
        <v>2720.5</v>
      </c>
      <c r="G162" s="21">
        <f t="shared" si="38"/>
        <v>2829.3</v>
      </c>
      <c r="H162" s="21">
        <f t="shared" si="38"/>
        <v>2942.5</v>
      </c>
    </row>
    <row r="163" spans="1:8" ht="31.5">
      <c r="A163" s="102" t="s">
        <v>19</v>
      </c>
      <c r="B163" s="102" t="s">
        <v>6</v>
      </c>
      <c r="C163" s="102" t="s">
        <v>303</v>
      </c>
      <c r="D163" s="104" t="s">
        <v>69</v>
      </c>
      <c r="E163" s="103" t="s">
        <v>95</v>
      </c>
      <c r="F163" s="21">
        <f t="shared" si="38"/>
        <v>2720.5</v>
      </c>
      <c r="G163" s="21">
        <f t="shared" si="38"/>
        <v>2829.3</v>
      </c>
      <c r="H163" s="21">
        <f t="shared" si="38"/>
        <v>2942.5</v>
      </c>
    </row>
    <row r="164" spans="1:8" ht="31.5">
      <c r="A164" s="102" t="s">
        <v>19</v>
      </c>
      <c r="B164" s="102" t="s">
        <v>6</v>
      </c>
      <c r="C164" s="102" t="s">
        <v>303</v>
      </c>
      <c r="D164" s="102">
        <v>240</v>
      </c>
      <c r="E164" s="103" t="s">
        <v>223</v>
      </c>
      <c r="F164" s="21">
        <v>2720.5</v>
      </c>
      <c r="G164" s="21">
        <v>2829.3</v>
      </c>
      <c r="H164" s="21">
        <v>2942.5</v>
      </c>
    </row>
    <row r="165" spans="1:8" ht="47.25">
      <c r="A165" s="102" t="s">
        <v>19</v>
      </c>
      <c r="B165" s="102" t="s">
        <v>6</v>
      </c>
      <c r="C165" s="102" t="s">
        <v>304</v>
      </c>
      <c r="D165" s="102"/>
      <c r="E165" s="103" t="s">
        <v>233</v>
      </c>
      <c r="F165" s="21">
        <f aca="true" t="shared" si="39" ref="F165:H166">F166</f>
        <v>680.1</v>
      </c>
      <c r="G165" s="21">
        <f t="shared" si="39"/>
        <v>707.3</v>
      </c>
      <c r="H165" s="21">
        <f t="shared" si="39"/>
        <v>735.6</v>
      </c>
    </row>
    <row r="166" spans="1:8" ht="31.5">
      <c r="A166" s="102" t="s">
        <v>19</v>
      </c>
      <c r="B166" s="102" t="s">
        <v>6</v>
      </c>
      <c r="C166" s="102" t="s">
        <v>304</v>
      </c>
      <c r="D166" s="104" t="s">
        <v>69</v>
      </c>
      <c r="E166" s="103" t="s">
        <v>95</v>
      </c>
      <c r="F166" s="21">
        <f t="shared" si="39"/>
        <v>680.1</v>
      </c>
      <c r="G166" s="21">
        <f t="shared" si="39"/>
        <v>707.3</v>
      </c>
      <c r="H166" s="21">
        <f t="shared" si="39"/>
        <v>735.6</v>
      </c>
    </row>
    <row r="167" spans="1:8" ht="31.5">
      <c r="A167" s="102" t="s">
        <v>19</v>
      </c>
      <c r="B167" s="102" t="s">
        <v>6</v>
      </c>
      <c r="C167" s="102" t="s">
        <v>304</v>
      </c>
      <c r="D167" s="102">
        <v>240</v>
      </c>
      <c r="E167" s="103" t="s">
        <v>223</v>
      </c>
      <c r="F167" s="21">
        <v>680.1</v>
      </c>
      <c r="G167" s="21">
        <v>707.3</v>
      </c>
      <c r="H167" s="21">
        <v>735.6</v>
      </c>
    </row>
    <row r="168" spans="1:8" ht="12.75">
      <c r="A168" s="102" t="s">
        <v>19</v>
      </c>
      <c r="B168" s="102" t="s">
        <v>57</v>
      </c>
      <c r="C168" s="102" t="s">
        <v>66</v>
      </c>
      <c r="D168" s="102" t="s">
        <v>66</v>
      </c>
      <c r="E168" s="42" t="s">
        <v>27</v>
      </c>
      <c r="F168" s="21">
        <f>F188+F169</f>
        <v>84184.70000000001</v>
      </c>
      <c r="G168" s="21">
        <f>G188+G169</f>
        <v>106638.50000000001</v>
      </c>
      <c r="H168" s="21">
        <f>H188+H169</f>
        <v>103383.70000000001</v>
      </c>
    </row>
    <row r="169" spans="1:8" ht="12.75">
      <c r="A169" s="102" t="s">
        <v>19</v>
      </c>
      <c r="B169" s="22" t="s">
        <v>236</v>
      </c>
      <c r="C169" s="102"/>
      <c r="D169" s="102"/>
      <c r="E169" s="106" t="s">
        <v>237</v>
      </c>
      <c r="F169" s="21">
        <f>F170+F179</f>
        <v>35129.8</v>
      </c>
      <c r="G169" s="21">
        <f>G170+G179</f>
        <v>95410.20000000001</v>
      </c>
      <c r="H169" s="21">
        <f>H170+H179</f>
        <v>95410.20000000001</v>
      </c>
    </row>
    <row r="170" spans="1:8" ht="47.25">
      <c r="A170" s="102" t="s">
        <v>19</v>
      </c>
      <c r="B170" s="22" t="s">
        <v>236</v>
      </c>
      <c r="C170" s="104">
        <v>2400000000</v>
      </c>
      <c r="D170" s="102"/>
      <c r="E170" s="56" t="s">
        <v>328</v>
      </c>
      <c r="F170" s="21">
        <f aca="true" t="shared" si="40" ref="F170:H171">F171</f>
        <v>35129.8</v>
      </c>
      <c r="G170" s="21">
        <f t="shared" si="40"/>
        <v>0</v>
      </c>
      <c r="H170" s="21">
        <f t="shared" si="40"/>
        <v>0</v>
      </c>
    </row>
    <row r="171" spans="1:8" ht="31.5">
      <c r="A171" s="102" t="s">
        <v>19</v>
      </c>
      <c r="B171" s="22" t="s">
        <v>236</v>
      </c>
      <c r="C171" s="104">
        <v>2430000000</v>
      </c>
      <c r="D171" s="102"/>
      <c r="E171" s="8" t="s">
        <v>355</v>
      </c>
      <c r="F171" s="21">
        <f t="shared" si="40"/>
        <v>35129.8</v>
      </c>
      <c r="G171" s="21">
        <f t="shared" si="40"/>
        <v>0</v>
      </c>
      <c r="H171" s="21">
        <f t="shared" si="40"/>
        <v>0</v>
      </c>
    </row>
    <row r="172" spans="1:8" ht="31.5">
      <c r="A172" s="102" t="s">
        <v>19</v>
      </c>
      <c r="B172" s="22" t="s">
        <v>236</v>
      </c>
      <c r="C172" s="102">
        <v>2430100000</v>
      </c>
      <c r="D172" s="102"/>
      <c r="E172" s="8" t="s">
        <v>356</v>
      </c>
      <c r="F172" s="21">
        <f>F176+F173</f>
        <v>35129.8</v>
      </c>
      <c r="G172" s="21">
        <f>G176+G173</f>
        <v>0</v>
      </c>
      <c r="H172" s="21">
        <f>H176+H173</f>
        <v>0</v>
      </c>
    </row>
    <row r="173" spans="1:8" ht="12.75">
      <c r="A173" s="102" t="s">
        <v>19</v>
      </c>
      <c r="B173" s="22" t="s">
        <v>236</v>
      </c>
      <c r="C173" s="102">
        <v>2430120100</v>
      </c>
      <c r="D173" s="102"/>
      <c r="E173" s="42" t="s">
        <v>297</v>
      </c>
      <c r="F173" s="21">
        <f>F174</f>
        <v>2719.4</v>
      </c>
      <c r="G173" s="21">
        <f aca="true" t="shared" si="41" ref="G173:H173">G174</f>
        <v>0</v>
      </c>
      <c r="H173" s="21">
        <f t="shared" si="41"/>
        <v>0</v>
      </c>
    </row>
    <row r="174" spans="1:8" ht="31.5">
      <c r="A174" s="102" t="s">
        <v>19</v>
      </c>
      <c r="B174" s="22" t="s">
        <v>236</v>
      </c>
      <c r="C174" s="124">
        <v>2430120100</v>
      </c>
      <c r="D174" s="104" t="s">
        <v>72</v>
      </c>
      <c r="E174" s="56" t="s">
        <v>96</v>
      </c>
      <c r="F174" s="21">
        <f aca="true" t="shared" si="42" ref="F174:H174">F175</f>
        <v>2719.4</v>
      </c>
      <c r="G174" s="21">
        <f t="shared" si="42"/>
        <v>0</v>
      </c>
      <c r="H174" s="21">
        <f t="shared" si="42"/>
        <v>0</v>
      </c>
    </row>
    <row r="175" spans="1:8" ht="12.75">
      <c r="A175" s="102" t="s">
        <v>19</v>
      </c>
      <c r="B175" s="22" t="s">
        <v>236</v>
      </c>
      <c r="C175" s="124">
        <v>2430120100</v>
      </c>
      <c r="D175" s="104" t="s">
        <v>119</v>
      </c>
      <c r="E175" s="56" t="s">
        <v>120</v>
      </c>
      <c r="F175" s="21">
        <v>2719.4</v>
      </c>
      <c r="G175" s="21">
        <v>0</v>
      </c>
      <c r="H175" s="21">
        <v>0</v>
      </c>
    </row>
    <row r="176" spans="1:8" ht="31.5">
      <c r="A176" s="102" t="s">
        <v>19</v>
      </c>
      <c r="B176" s="22" t="s">
        <v>236</v>
      </c>
      <c r="C176" s="102" t="s">
        <v>305</v>
      </c>
      <c r="D176" s="102"/>
      <c r="E176" s="42" t="s">
        <v>285</v>
      </c>
      <c r="F176" s="21">
        <f aca="true" t="shared" si="43" ref="F176:H177">F177</f>
        <v>32410.4</v>
      </c>
      <c r="G176" s="21">
        <f t="shared" si="43"/>
        <v>0</v>
      </c>
      <c r="H176" s="21">
        <f t="shared" si="43"/>
        <v>0</v>
      </c>
    </row>
    <row r="177" spans="1:8" ht="31.5">
      <c r="A177" s="102" t="s">
        <v>19</v>
      </c>
      <c r="B177" s="22" t="s">
        <v>236</v>
      </c>
      <c r="C177" s="124" t="s">
        <v>305</v>
      </c>
      <c r="D177" s="104" t="s">
        <v>72</v>
      </c>
      <c r="E177" s="56" t="s">
        <v>96</v>
      </c>
      <c r="F177" s="21">
        <f t="shared" si="43"/>
        <v>32410.4</v>
      </c>
      <c r="G177" s="21">
        <f t="shared" si="43"/>
        <v>0</v>
      </c>
      <c r="H177" s="21">
        <f t="shared" si="43"/>
        <v>0</v>
      </c>
    </row>
    <row r="178" spans="1:8" ht="12.75">
      <c r="A178" s="102" t="s">
        <v>19</v>
      </c>
      <c r="B178" s="22" t="s">
        <v>236</v>
      </c>
      <c r="C178" s="124" t="s">
        <v>305</v>
      </c>
      <c r="D178" s="104" t="s">
        <v>119</v>
      </c>
      <c r="E178" s="56" t="s">
        <v>120</v>
      </c>
      <c r="F178" s="21">
        <v>32410.4</v>
      </c>
      <c r="G178" s="21">
        <v>0</v>
      </c>
      <c r="H178" s="21">
        <v>0</v>
      </c>
    </row>
    <row r="179" spans="1:8" ht="52.9" customHeight="1">
      <c r="A179" s="102" t="s">
        <v>19</v>
      </c>
      <c r="B179" s="22" t="s">
        <v>236</v>
      </c>
      <c r="C179" s="104">
        <v>2600000000</v>
      </c>
      <c r="D179" s="104"/>
      <c r="E179" s="132" t="s">
        <v>331</v>
      </c>
      <c r="F179" s="21">
        <f>F180</f>
        <v>0</v>
      </c>
      <c r="G179" s="21">
        <f aca="true" t="shared" si="44" ref="G179:H186">G180</f>
        <v>95410.20000000001</v>
      </c>
      <c r="H179" s="21">
        <f t="shared" si="44"/>
        <v>95410.20000000001</v>
      </c>
    </row>
    <row r="180" spans="1:8" ht="31.5">
      <c r="A180" s="102" t="s">
        <v>19</v>
      </c>
      <c r="B180" s="22" t="s">
        <v>236</v>
      </c>
      <c r="C180" s="102">
        <v>2640000000</v>
      </c>
      <c r="D180" s="104"/>
      <c r="E180" s="103" t="s">
        <v>332</v>
      </c>
      <c r="F180" s="21">
        <f>F181</f>
        <v>0</v>
      </c>
      <c r="G180" s="21">
        <f t="shared" si="44"/>
        <v>95410.20000000001</v>
      </c>
      <c r="H180" s="21">
        <f t="shared" si="44"/>
        <v>95410.20000000001</v>
      </c>
    </row>
    <row r="181" spans="1:8" ht="31.5">
      <c r="A181" s="102" t="s">
        <v>19</v>
      </c>
      <c r="B181" s="22" t="s">
        <v>236</v>
      </c>
      <c r="C181" s="102">
        <v>2640100000</v>
      </c>
      <c r="D181" s="104"/>
      <c r="E181" s="56" t="s">
        <v>333</v>
      </c>
      <c r="F181" s="21">
        <f>F185+F182</f>
        <v>0</v>
      </c>
      <c r="G181" s="21">
        <f>G185+G182</f>
        <v>95410.20000000001</v>
      </c>
      <c r="H181" s="21">
        <f>H185+H182</f>
        <v>95410.20000000001</v>
      </c>
    </row>
    <row r="182" spans="1:8" ht="31.5">
      <c r="A182" s="102" t="s">
        <v>19</v>
      </c>
      <c r="B182" s="22" t="s">
        <v>236</v>
      </c>
      <c r="C182" s="102">
        <v>2640111210</v>
      </c>
      <c r="D182" s="104"/>
      <c r="E182" s="56" t="s">
        <v>251</v>
      </c>
      <c r="F182" s="21">
        <f aca="true" t="shared" si="45" ref="F182:H183">F183</f>
        <v>0</v>
      </c>
      <c r="G182" s="21">
        <f t="shared" si="45"/>
        <v>94456.1</v>
      </c>
      <c r="H182" s="21">
        <f t="shared" si="45"/>
        <v>94456.1</v>
      </c>
    </row>
    <row r="183" spans="1:8" ht="31.5">
      <c r="A183" s="102" t="s">
        <v>19</v>
      </c>
      <c r="B183" s="22" t="s">
        <v>236</v>
      </c>
      <c r="C183" s="102">
        <v>2640111210</v>
      </c>
      <c r="D183" s="104" t="s">
        <v>72</v>
      </c>
      <c r="E183" s="56" t="s">
        <v>96</v>
      </c>
      <c r="F183" s="21">
        <f t="shared" si="45"/>
        <v>0</v>
      </c>
      <c r="G183" s="21">
        <f t="shared" si="45"/>
        <v>94456.1</v>
      </c>
      <c r="H183" s="21">
        <f t="shared" si="45"/>
        <v>94456.1</v>
      </c>
    </row>
    <row r="184" spans="1:8" ht="12.75">
      <c r="A184" s="102" t="s">
        <v>19</v>
      </c>
      <c r="B184" s="22" t="s">
        <v>236</v>
      </c>
      <c r="C184" s="131">
        <v>2640111210</v>
      </c>
      <c r="D184" s="104" t="s">
        <v>119</v>
      </c>
      <c r="E184" s="56" t="s">
        <v>120</v>
      </c>
      <c r="F184" s="21">
        <v>0</v>
      </c>
      <c r="G184" s="21">
        <v>94456.1</v>
      </c>
      <c r="H184" s="21">
        <v>94456.1</v>
      </c>
    </row>
    <row r="185" spans="1:8" ht="31.5">
      <c r="A185" s="102" t="s">
        <v>19</v>
      </c>
      <c r="B185" s="22" t="s">
        <v>236</v>
      </c>
      <c r="C185" s="102" t="s">
        <v>334</v>
      </c>
      <c r="D185" s="104"/>
      <c r="E185" s="56" t="s">
        <v>250</v>
      </c>
      <c r="F185" s="21">
        <f>F186</f>
        <v>0</v>
      </c>
      <c r="G185" s="21">
        <f t="shared" si="44"/>
        <v>954.1</v>
      </c>
      <c r="H185" s="21">
        <f t="shared" si="44"/>
        <v>954.1</v>
      </c>
    </row>
    <row r="186" spans="1:8" ht="31.5">
      <c r="A186" s="102" t="s">
        <v>19</v>
      </c>
      <c r="B186" s="22" t="s">
        <v>236</v>
      </c>
      <c r="C186" s="102" t="s">
        <v>334</v>
      </c>
      <c r="D186" s="104" t="s">
        <v>72</v>
      </c>
      <c r="E186" s="56" t="s">
        <v>96</v>
      </c>
      <c r="F186" s="21">
        <f>F187</f>
        <v>0</v>
      </c>
      <c r="G186" s="21">
        <f t="shared" si="44"/>
        <v>954.1</v>
      </c>
      <c r="H186" s="21">
        <f t="shared" si="44"/>
        <v>954.1</v>
      </c>
    </row>
    <row r="187" spans="1:8" ht="12.75">
      <c r="A187" s="102" t="s">
        <v>19</v>
      </c>
      <c r="B187" s="22" t="s">
        <v>236</v>
      </c>
      <c r="C187" s="102" t="s">
        <v>334</v>
      </c>
      <c r="D187" s="104" t="s">
        <v>119</v>
      </c>
      <c r="E187" s="56" t="s">
        <v>120</v>
      </c>
      <c r="F187" s="21">
        <v>0</v>
      </c>
      <c r="G187" s="21">
        <v>954.1</v>
      </c>
      <c r="H187" s="21">
        <v>954.1</v>
      </c>
    </row>
    <row r="188" spans="1:8" ht="12.75">
      <c r="A188" s="102" t="s">
        <v>19</v>
      </c>
      <c r="B188" s="102" t="s">
        <v>49</v>
      </c>
      <c r="C188" s="102" t="s">
        <v>66</v>
      </c>
      <c r="D188" s="102" t="s">
        <v>66</v>
      </c>
      <c r="E188" s="103" t="s">
        <v>28</v>
      </c>
      <c r="F188" s="21">
        <f>F189</f>
        <v>49054.9</v>
      </c>
      <c r="G188" s="21">
        <f aca="true" t="shared" si="46" ref="G188:H188">G189</f>
        <v>11228.3</v>
      </c>
      <c r="H188" s="21">
        <f t="shared" si="46"/>
        <v>7973.5</v>
      </c>
    </row>
    <row r="189" spans="1:8" ht="47.25">
      <c r="A189" s="102" t="s">
        <v>19</v>
      </c>
      <c r="B189" s="102" t="s">
        <v>49</v>
      </c>
      <c r="C189" s="104">
        <v>2300000000</v>
      </c>
      <c r="D189" s="102"/>
      <c r="E189" s="103" t="s">
        <v>329</v>
      </c>
      <c r="F189" s="21">
        <f>F190+F205+F229</f>
        <v>49054.9</v>
      </c>
      <c r="G189" s="21">
        <f>G190+G205+G229</f>
        <v>11228.3</v>
      </c>
      <c r="H189" s="21">
        <f>H190+H205+H229</f>
        <v>7973.5</v>
      </c>
    </row>
    <row r="190" spans="1:8" ht="47.25">
      <c r="A190" s="102" t="s">
        <v>19</v>
      </c>
      <c r="B190" s="102" t="s">
        <v>49</v>
      </c>
      <c r="C190" s="104">
        <v>2310000000</v>
      </c>
      <c r="D190" s="102"/>
      <c r="E190" s="169" t="s">
        <v>212</v>
      </c>
      <c r="F190" s="21">
        <f>F191+F198</f>
        <v>18005.9</v>
      </c>
      <c r="G190" s="21">
        <f aca="true" t="shared" si="47" ref="G190:H190">G191+G198</f>
        <v>155.1</v>
      </c>
      <c r="H190" s="21">
        <f t="shared" si="47"/>
        <v>155.1</v>
      </c>
    </row>
    <row r="191" spans="1:8" ht="46.9" customHeight="1">
      <c r="A191" s="102" t="s">
        <v>19</v>
      </c>
      <c r="B191" s="102" t="s">
        <v>49</v>
      </c>
      <c r="C191" s="104" t="s">
        <v>306</v>
      </c>
      <c r="D191" s="24"/>
      <c r="E191" s="169" t="s">
        <v>229</v>
      </c>
      <c r="F191" s="21">
        <f>F195+F192</f>
        <v>16312.2</v>
      </c>
      <c r="G191" s="21">
        <f>G195+G192</f>
        <v>155.1</v>
      </c>
      <c r="H191" s="21">
        <f>H195+H192</f>
        <v>155.1</v>
      </c>
    </row>
    <row r="192" spans="1:8" ht="12.75">
      <c r="A192" s="102" t="s">
        <v>19</v>
      </c>
      <c r="B192" s="102" t="s">
        <v>49</v>
      </c>
      <c r="C192" s="102" t="s">
        <v>307</v>
      </c>
      <c r="D192" s="102"/>
      <c r="E192" s="62" t="s">
        <v>231</v>
      </c>
      <c r="F192" s="21">
        <f aca="true" t="shared" si="48" ref="F192:H193">F193</f>
        <v>793.3</v>
      </c>
      <c r="G192" s="21">
        <f t="shared" si="48"/>
        <v>0</v>
      </c>
      <c r="H192" s="21">
        <f t="shared" si="48"/>
        <v>0</v>
      </c>
    </row>
    <row r="193" spans="1:8" ht="31.5">
      <c r="A193" s="102" t="s">
        <v>19</v>
      </c>
      <c r="B193" s="102" t="s">
        <v>49</v>
      </c>
      <c r="C193" s="102" t="s">
        <v>307</v>
      </c>
      <c r="D193" s="104" t="s">
        <v>69</v>
      </c>
      <c r="E193" s="56" t="s">
        <v>95</v>
      </c>
      <c r="F193" s="21">
        <f t="shared" si="48"/>
        <v>793.3</v>
      </c>
      <c r="G193" s="21">
        <f t="shared" si="48"/>
        <v>0</v>
      </c>
      <c r="H193" s="21">
        <f t="shared" si="48"/>
        <v>0</v>
      </c>
    </row>
    <row r="194" spans="1:8" ht="31.5">
      <c r="A194" s="102" t="s">
        <v>19</v>
      </c>
      <c r="B194" s="102" t="s">
        <v>49</v>
      </c>
      <c r="C194" s="102" t="s">
        <v>307</v>
      </c>
      <c r="D194" s="102">
        <v>240</v>
      </c>
      <c r="E194" s="56" t="s">
        <v>223</v>
      </c>
      <c r="F194" s="21">
        <v>793.3</v>
      </c>
      <c r="G194" s="21">
        <v>0</v>
      </c>
      <c r="H194" s="21">
        <v>0</v>
      </c>
    </row>
    <row r="195" spans="1:8" ht="25.9" customHeight="1">
      <c r="A195" s="102" t="s">
        <v>19</v>
      </c>
      <c r="B195" s="102" t="s">
        <v>49</v>
      </c>
      <c r="C195" s="104" t="s">
        <v>308</v>
      </c>
      <c r="D195" s="102"/>
      <c r="E195" s="98" t="s">
        <v>221</v>
      </c>
      <c r="F195" s="21">
        <f aca="true" t="shared" si="49" ref="F195:H196">F196</f>
        <v>15518.900000000001</v>
      </c>
      <c r="G195" s="21">
        <f t="shared" si="49"/>
        <v>155.1</v>
      </c>
      <c r="H195" s="21">
        <f t="shared" si="49"/>
        <v>155.1</v>
      </c>
    </row>
    <row r="196" spans="1:8" ht="31.5">
      <c r="A196" s="102" t="s">
        <v>19</v>
      </c>
      <c r="B196" s="102" t="s">
        <v>49</v>
      </c>
      <c r="C196" s="104" t="s">
        <v>308</v>
      </c>
      <c r="D196" s="104" t="s">
        <v>69</v>
      </c>
      <c r="E196" s="169" t="s">
        <v>95</v>
      </c>
      <c r="F196" s="21">
        <f t="shared" si="49"/>
        <v>15518.900000000001</v>
      </c>
      <c r="G196" s="21">
        <f t="shared" si="49"/>
        <v>155.1</v>
      </c>
      <c r="H196" s="21">
        <f t="shared" si="49"/>
        <v>155.1</v>
      </c>
    </row>
    <row r="197" spans="1:8" ht="31.5">
      <c r="A197" s="102" t="s">
        <v>19</v>
      </c>
      <c r="B197" s="102" t="s">
        <v>49</v>
      </c>
      <c r="C197" s="104" t="s">
        <v>308</v>
      </c>
      <c r="D197" s="102">
        <v>240</v>
      </c>
      <c r="E197" s="169" t="s">
        <v>223</v>
      </c>
      <c r="F197" s="21">
        <f>155.2+15363.7</f>
        <v>15518.900000000001</v>
      </c>
      <c r="G197" s="21">
        <v>155.1</v>
      </c>
      <c r="H197" s="21">
        <v>155.1</v>
      </c>
    </row>
    <row r="198" spans="1:8" ht="31.5">
      <c r="A198" s="168" t="s">
        <v>19</v>
      </c>
      <c r="B198" s="168" t="s">
        <v>49</v>
      </c>
      <c r="C198" s="167">
        <v>2310100000</v>
      </c>
      <c r="D198" s="168"/>
      <c r="E198" s="119" t="s">
        <v>410</v>
      </c>
      <c r="F198" s="21">
        <f>F199+F202</f>
        <v>1693.7</v>
      </c>
      <c r="G198" s="21">
        <f aca="true" t="shared" si="50" ref="G198:H198">G199+G202</f>
        <v>0</v>
      </c>
      <c r="H198" s="21">
        <f t="shared" si="50"/>
        <v>0</v>
      </c>
    </row>
    <row r="199" spans="1:8" ht="12.75">
      <c r="A199" s="168" t="s">
        <v>19</v>
      </c>
      <c r="B199" s="168" t="s">
        <v>49</v>
      </c>
      <c r="C199" s="167">
        <v>2310111180</v>
      </c>
      <c r="D199" s="168"/>
      <c r="E199" s="71" t="s">
        <v>411</v>
      </c>
      <c r="F199" s="21">
        <f>F200</f>
        <v>1000</v>
      </c>
      <c r="G199" s="21">
        <f aca="true" t="shared" si="51" ref="G199:H200">G200</f>
        <v>0</v>
      </c>
      <c r="H199" s="21">
        <f t="shared" si="51"/>
        <v>0</v>
      </c>
    </row>
    <row r="200" spans="1:8" ht="31.5">
      <c r="A200" s="168" t="s">
        <v>19</v>
      </c>
      <c r="B200" s="168" t="s">
        <v>49</v>
      </c>
      <c r="C200" s="167">
        <v>2310111180</v>
      </c>
      <c r="D200" s="167" t="s">
        <v>69</v>
      </c>
      <c r="E200" s="169" t="s">
        <v>95</v>
      </c>
      <c r="F200" s="21">
        <f>F201</f>
        <v>1000</v>
      </c>
      <c r="G200" s="21">
        <f t="shared" si="51"/>
        <v>0</v>
      </c>
      <c r="H200" s="21">
        <f t="shared" si="51"/>
        <v>0</v>
      </c>
    </row>
    <row r="201" spans="1:8" ht="31.5">
      <c r="A201" s="168" t="s">
        <v>19</v>
      </c>
      <c r="B201" s="168" t="s">
        <v>49</v>
      </c>
      <c r="C201" s="167">
        <v>2310111180</v>
      </c>
      <c r="D201" s="168">
        <v>240</v>
      </c>
      <c r="E201" s="169" t="s">
        <v>223</v>
      </c>
      <c r="F201" s="21">
        <v>1000</v>
      </c>
      <c r="G201" s="21">
        <v>0</v>
      </c>
      <c r="H201" s="21">
        <v>0</v>
      </c>
    </row>
    <row r="202" spans="1:8" ht="12.75">
      <c r="A202" s="168" t="s">
        <v>19</v>
      </c>
      <c r="B202" s="168" t="s">
        <v>49</v>
      </c>
      <c r="C202" s="167">
        <v>2310120100</v>
      </c>
      <c r="D202" s="168"/>
      <c r="E202" s="169" t="s">
        <v>231</v>
      </c>
      <c r="F202" s="21">
        <f>F203</f>
        <v>693.7</v>
      </c>
      <c r="G202" s="21">
        <f aca="true" t="shared" si="52" ref="G202:H203">G203</f>
        <v>0</v>
      </c>
      <c r="H202" s="21">
        <f t="shared" si="52"/>
        <v>0</v>
      </c>
    </row>
    <row r="203" spans="1:8" ht="31.5">
      <c r="A203" s="168" t="s">
        <v>19</v>
      </c>
      <c r="B203" s="168" t="s">
        <v>49</v>
      </c>
      <c r="C203" s="167">
        <v>2310120100</v>
      </c>
      <c r="D203" s="167" t="s">
        <v>69</v>
      </c>
      <c r="E203" s="169" t="s">
        <v>95</v>
      </c>
      <c r="F203" s="21">
        <f>F204</f>
        <v>693.7</v>
      </c>
      <c r="G203" s="21">
        <f t="shared" si="52"/>
        <v>0</v>
      </c>
      <c r="H203" s="21">
        <f t="shared" si="52"/>
        <v>0</v>
      </c>
    </row>
    <row r="204" spans="1:8" ht="31.5">
      <c r="A204" s="168" t="s">
        <v>19</v>
      </c>
      <c r="B204" s="168" t="s">
        <v>49</v>
      </c>
      <c r="C204" s="167">
        <v>2310120100</v>
      </c>
      <c r="D204" s="168">
        <v>240</v>
      </c>
      <c r="E204" s="169" t="s">
        <v>223</v>
      </c>
      <c r="F204" s="21">
        <v>693.7</v>
      </c>
      <c r="G204" s="21">
        <v>0</v>
      </c>
      <c r="H204" s="21">
        <v>0</v>
      </c>
    </row>
    <row r="205" spans="1:8" ht="12.75">
      <c r="A205" s="102" t="s">
        <v>19</v>
      </c>
      <c r="B205" s="102" t="s">
        <v>49</v>
      </c>
      <c r="C205" s="104">
        <v>2320000000</v>
      </c>
      <c r="D205" s="102"/>
      <c r="E205" s="103" t="s">
        <v>181</v>
      </c>
      <c r="F205" s="21">
        <f>F210+F206</f>
        <v>28034.5</v>
      </c>
      <c r="G205" s="21">
        <f aca="true" t="shared" si="53" ref="G205:H205">G210+G206</f>
        <v>11073.199999999999</v>
      </c>
      <c r="H205" s="21">
        <f t="shared" si="53"/>
        <v>7818.4</v>
      </c>
    </row>
    <row r="206" spans="1:8" ht="31.5">
      <c r="A206" s="156" t="s">
        <v>19</v>
      </c>
      <c r="B206" s="156" t="s">
        <v>49</v>
      </c>
      <c r="C206" s="155">
        <v>2320100000</v>
      </c>
      <c r="D206" s="156"/>
      <c r="E206" s="157" t="s">
        <v>361</v>
      </c>
      <c r="F206" s="21">
        <f>F207</f>
        <v>58.5</v>
      </c>
      <c r="G206" s="21">
        <f aca="true" t="shared" si="54" ref="G206:H206">G207</f>
        <v>0</v>
      </c>
      <c r="H206" s="21">
        <f t="shared" si="54"/>
        <v>0</v>
      </c>
    </row>
    <row r="207" spans="1:8" ht="63">
      <c r="A207" s="102" t="s">
        <v>19</v>
      </c>
      <c r="B207" s="102" t="s">
        <v>49</v>
      </c>
      <c r="C207" s="131" t="s">
        <v>337</v>
      </c>
      <c r="D207" s="102"/>
      <c r="E207" s="132" t="s">
        <v>338</v>
      </c>
      <c r="F207" s="21">
        <f aca="true" t="shared" si="55" ref="F207:H208">F208</f>
        <v>58.5</v>
      </c>
      <c r="G207" s="21">
        <f t="shared" si="55"/>
        <v>0</v>
      </c>
      <c r="H207" s="21">
        <f t="shared" si="55"/>
        <v>0</v>
      </c>
    </row>
    <row r="208" spans="1:8" ht="31.5">
      <c r="A208" s="102" t="s">
        <v>19</v>
      </c>
      <c r="B208" s="102" t="s">
        <v>49</v>
      </c>
      <c r="C208" s="131" t="s">
        <v>337</v>
      </c>
      <c r="D208" s="104" t="s">
        <v>69</v>
      </c>
      <c r="E208" s="132" t="s">
        <v>95</v>
      </c>
      <c r="F208" s="21">
        <f t="shared" si="55"/>
        <v>58.5</v>
      </c>
      <c r="G208" s="21">
        <f t="shared" si="55"/>
        <v>0</v>
      </c>
      <c r="H208" s="21">
        <f t="shared" si="55"/>
        <v>0</v>
      </c>
    </row>
    <row r="209" spans="1:8" ht="31.5">
      <c r="A209" s="102" t="s">
        <v>19</v>
      </c>
      <c r="B209" s="102" t="s">
        <v>49</v>
      </c>
      <c r="C209" s="131" t="s">
        <v>337</v>
      </c>
      <c r="D209" s="102">
        <v>240</v>
      </c>
      <c r="E209" s="132" t="s">
        <v>223</v>
      </c>
      <c r="F209" s="21">
        <v>58.5</v>
      </c>
      <c r="G209" s="21">
        <v>0</v>
      </c>
      <c r="H209" s="21">
        <v>0</v>
      </c>
    </row>
    <row r="210" spans="1:8" ht="12.75">
      <c r="A210" s="102" t="s">
        <v>19</v>
      </c>
      <c r="B210" s="102" t="s">
        <v>49</v>
      </c>
      <c r="C210" s="104">
        <v>2320200000</v>
      </c>
      <c r="D210" s="102"/>
      <c r="E210" s="103" t="s">
        <v>128</v>
      </c>
      <c r="F210" s="21">
        <f>F211+F214+F217+F220+F223+F226</f>
        <v>27976</v>
      </c>
      <c r="G210" s="21">
        <f aca="true" t="shared" si="56" ref="G210:H210">G211+G214+G217+G220+G223+G226</f>
        <v>11073.199999999999</v>
      </c>
      <c r="H210" s="21">
        <f t="shared" si="56"/>
        <v>7818.4</v>
      </c>
    </row>
    <row r="211" spans="1:8" ht="12.75">
      <c r="A211" s="102" t="s">
        <v>19</v>
      </c>
      <c r="B211" s="102" t="s">
        <v>49</v>
      </c>
      <c r="C211" s="102">
        <v>2320220050</v>
      </c>
      <c r="D211" s="102"/>
      <c r="E211" s="103" t="s">
        <v>129</v>
      </c>
      <c r="F211" s="21">
        <f aca="true" t="shared" si="57" ref="F211:H212">F212</f>
        <v>18990.4</v>
      </c>
      <c r="G211" s="21">
        <f t="shared" si="57"/>
        <v>7959.1</v>
      </c>
      <c r="H211" s="21">
        <f t="shared" si="57"/>
        <v>5604.3</v>
      </c>
    </row>
    <row r="212" spans="1:8" ht="31.5">
      <c r="A212" s="102" t="s">
        <v>19</v>
      </c>
      <c r="B212" s="102" t="s">
        <v>49</v>
      </c>
      <c r="C212" s="102">
        <v>2320220050</v>
      </c>
      <c r="D212" s="104" t="s">
        <v>69</v>
      </c>
      <c r="E212" s="103" t="s">
        <v>95</v>
      </c>
      <c r="F212" s="21">
        <f t="shared" si="57"/>
        <v>18990.4</v>
      </c>
      <c r="G212" s="21">
        <f t="shared" si="57"/>
        <v>7959.1</v>
      </c>
      <c r="H212" s="21">
        <f t="shared" si="57"/>
        <v>5604.3</v>
      </c>
    </row>
    <row r="213" spans="1:8" ht="31.5">
      <c r="A213" s="102" t="s">
        <v>19</v>
      </c>
      <c r="B213" s="102" t="s">
        <v>49</v>
      </c>
      <c r="C213" s="102">
        <v>2320220050</v>
      </c>
      <c r="D213" s="102">
        <v>240</v>
      </c>
      <c r="E213" s="103" t="s">
        <v>223</v>
      </c>
      <c r="F213" s="21">
        <v>18990.4</v>
      </c>
      <c r="G213" s="21">
        <v>7959.1</v>
      </c>
      <c r="H213" s="21">
        <v>5604.3</v>
      </c>
    </row>
    <row r="214" spans="1:8" ht="12.75">
      <c r="A214" s="102" t="s">
        <v>19</v>
      </c>
      <c r="B214" s="102" t="s">
        <v>49</v>
      </c>
      <c r="C214" s="102">
        <v>2320220070</v>
      </c>
      <c r="D214" s="102"/>
      <c r="E214" s="103" t="s">
        <v>130</v>
      </c>
      <c r="F214" s="21">
        <f aca="true" t="shared" si="58" ref="F214:H215">F215</f>
        <v>5199.1</v>
      </c>
      <c r="G214" s="21">
        <f t="shared" si="58"/>
        <v>2068.2</v>
      </c>
      <c r="H214" s="21">
        <f t="shared" si="58"/>
        <v>2068.2</v>
      </c>
    </row>
    <row r="215" spans="1:8" ht="31.5">
      <c r="A215" s="102" t="s">
        <v>19</v>
      </c>
      <c r="B215" s="102" t="s">
        <v>49</v>
      </c>
      <c r="C215" s="102">
        <v>2320220070</v>
      </c>
      <c r="D215" s="104" t="s">
        <v>69</v>
      </c>
      <c r="E215" s="103" t="s">
        <v>95</v>
      </c>
      <c r="F215" s="21">
        <f t="shared" si="58"/>
        <v>5199.1</v>
      </c>
      <c r="G215" s="21">
        <f t="shared" si="58"/>
        <v>2068.2</v>
      </c>
      <c r="H215" s="21">
        <f t="shared" si="58"/>
        <v>2068.2</v>
      </c>
    </row>
    <row r="216" spans="1:8" ht="31.5">
      <c r="A216" s="102" t="s">
        <v>19</v>
      </c>
      <c r="B216" s="102" t="s">
        <v>49</v>
      </c>
      <c r="C216" s="102">
        <v>2320220070</v>
      </c>
      <c r="D216" s="102">
        <v>240</v>
      </c>
      <c r="E216" s="103" t="s">
        <v>223</v>
      </c>
      <c r="F216" s="21">
        <v>5199.1</v>
      </c>
      <c r="G216" s="21">
        <v>2068.2</v>
      </c>
      <c r="H216" s="21">
        <v>2068.2</v>
      </c>
    </row>
    <row r="217" spans="1:8" ht="12.75">
      <c r="A217" s="102" t="s">
        <v>19</v>
      </c>
      <c r="B217" s="102" t="s">
        <v>49</v>
      </c>
      <c r="C217" s="102">
        <v>2320220080</v>
      </c>
      <c r="D217" s="102"/>
      <c r="E217" s="103" t="s">
        <v>131</v>
      </c>
      <c r="F217" s="21">
        <f aca="true" t="shared" si="59" ref="F217:H218">F218</f>
        <v>1356.6</v>
      </c>
      <c r="G217" s="21">
        <f t="shared" si="59"/>
        <v>1045.9</v>
      </c>
      <c r="H217" s="21">
        <f t="shared" si="59"/>
        <v>145.9</v>
      </c>
    </row>
    <row r="218" spans="1:8" ht="31.5">
      <c r="A218" s="102" t="s">
        <v>19</v>
      </c>
      <c r="B218" s="102" t="s">
        <v>49</v>
      </c>
      <c r="C218" s="102">
        <v>2320220080</v>
      </c>
      <c r="D218" s="104" t="s">
        <v>69</v>
      </c>
      <c r="E218" s="103" t="s">
        <v>95</v>
      </c>
      <c r="F218" s="21">
        <f t="shared" si="59"/>
        <v>1356.6</v>
      </c>
      <c r="G218" s="21">
        <f t="shared" si="59"/>
        <v>1045.9</v>
      </c>
      <c r="H218" s="21">
        <f t="shared" si="59"/>
        <v>145.9</v>
      </c>
    </row>
    <row r="219" spans="1:8" ht="31.5">
      <c r="A219" s="102" t="s">
        <v>19</v>
      </c>
      <c r="B219" s="102" t="s">
        <v>49</v>
      </c>
      <c r="C219" s="102">
        <v>2320220080</v>
      </c>
      <c r="D219" s="102">
        <v>240</v>
      </c>
      <c r="E219" s="103" t="s">
        <v>223</v>
      </c>
      <c r="F219" s="21">
        <v>1356.6</v>
      </c>
      <c r="G219" s="21">
        <v>1045.9</v>
      </c>
      <c r="H219" s="21">
        <v>145.9</v>
      </c>
    </row>
    <row r="220" spans="1:8" ht="12.75">
      <c r="A220" s="161" t="s">
        <v>19</v>
      </c>
      <c r="B220" s="168" t="s">
        <v>49</v>
      </c>
      <c r="C220" s="168">
        <v>2320220110</v>
      </c>
      <c r="D220" s="168"/>
      <c r="E220" s="169" t="s">
        <v>412</v>
      </c>
      <c r="F220" s="21">
        <f>F221</f>
        <v>1371</v>
      </c>
      <c r="G220" s="21">
        <f aca="true" t="shared" si="60" ref="G220:H221">G221</f>
        <v>0</v>
      </c>
      <c r="H220" s="21">
        <f t="shared" si="60"/>
        <v>0</v>
      </c>
    </row>
    <row r="221" spans="1:8" ht="31.5">
      <c r="A221" s="161" t="s">
        <v>19</v>
      </c>
      <c r="B221" s="168" t="s">
        <v>49</v>
      </c>
      <c r="C221" s="168">
        <v>2320220110</v>
      </c>
      <c r="D221" s="167" t="s">
        <v>69</v>
      </c>
      <c r="E221" s="169" t="s">
        <v>95</v>
      </c>
      <c r="F221" s="21">
        <f>F222</f>
        <v>1371</v>
      </c>
      <c r="G221" s="21">
        <f t="shared" si="60"/>
        <v>0</v>
      </c>
      <c r="H221" s="21">
        <f t="shared" si="60"/>
        <v>0</v>
      </c>
    </row>
    <row r="222" spans="1:8" ht="31.5">
      <c r="A222" s="161" t="s">
        <v>19</v>
      </c>
      <c r="B222" s="168" t="s">
        <v>49</v>
      </c>
      <c r="C222" s="168">
        <v>2320220110</v>
      </c>
      <c r="D222" s="168">
        <v>240</v>
      </c>
      <c r="E222" s="169" t="s">
        <v>223</v>
      </c>
      <c r="F222" s="21">
        <v>1371</v>
      </c>
      <c r="G222" s="21">
        <v>0</v>
      </c>
      <c r="H222" s="21">
        <v>0</v>
      </c>
    </row>
    <row r="223" spans="1:8" ht="31.5">
      <c r="A223" s="168" t="s">
        <v>19</v>
      </c>
      <c r="B223" s="168" t="s">
        <v>49</v>
      </c>
      <c r="C223" s="168" t="s">
        <v>416</v>
      </c>
      <c r="D223" s="168"/>
      <c r="E223" s="169" t="s">
        <v>415</v>
      </c>
      <c r="F223" s="21">
        <f>F224</f>
        <v>93.7</v>
      </c>
      <c r="G223" s="21">
        <f aca="true" t="shared" si="61" ref="G223:H224">G224</f>
        <v>0</v>
      </c>
      <c r="H223" s="21">
        <f t="shared" si="61"/>
        <v>0</v>
      </c>
    </row>
    <row r="224" spans="1:8" ht="31.5">
      <c r="A224" s="168" t="s">
        <v>19</v>
      </c>
      <c r="B224" s="168" t="s">
        <v>49</v>
      </c>
      <c r="C224" s="168" t="s">
        <v>416</v>
      </c>
      <c r="D224" s="167" t="s">
        <v>69</v>
      </c>
      <c r="E224" s="169" t="s">
        <v>95</v>
      </c>
      <c r="F224" s="21">
        <f>F225</f>
        <v>93.7</v>
      </c>
      <c r="G224" s="21">
        <f t="shared" si="61"/>
        <v>0</v>
      </c>
      <c r="H224" s="21">
        <f t="shared" si="61"/>
        <v>0</v>
      </c>
    </row>
    <row r="225" spans="1:8" ht="31.5">
      <c r="A225" s="168" t="s">
        <v>19</v>
      </c>
      <c r="B225" s="168" t="s">
        <v>49</v>
      </c>
      <c r="C225" s="168" t="s">
        <v>416</v>
      </c>
      <c r="D225" s="168">
        <v>240</v>
      </c>
      <c r="E225" s="169" t="s">
        <v>223</v>
      </c>
      <c r="F225" s="21">
        <v>93.7</v>
      </c>
      <c r="G225" s="21">
        <v>0</v>
      </c>
      <c r="H225" s="21">
        <v>0</v>
      </c>
    </row>
    <row r="226" spans="1:8" ht="47.25">
      <c r="A226" s="168" t="s">
        <v>19</v>
      </c>
      <c r="B226" s="168" t="s">
        <v>49</v>
      </c>
      <c r="C226" s="168" t="s">
        <v>414</v>
      </c>
      <c r="D226" s="168"/>
      <c r="E226" s="169" t="s">
        <v>413</v>
      </c>
      <c r="F226" s="21">
        <f>F227</f>
        <v>965.2</v>
      </c>
      <c r="G226" s="21">
        <f aca="true" t="shared" si="62" ref="G226:H227">G227</f>
        <v>0</v>
      </c>
      <c r="H226" s="21">
        <f t="shared" si="62"/>
        <v>0</v>
      </c>
    </row>
    <row r="227" spans="1:8" ht="31.5">
      <c r="A227" s="168" t="s">
        <v>19</v>
      </c>
      <c r="B227" s="168" t="s">
        <v>49</v>
      </c>
      <c r="C227" s="168" t="s">
        <v>414</v>
      </c>
      <c r="D227" s="167" t="s">
        <v>69</v>
      </c>
      <c r="E227" s="169" t="s">
        <v>95</v>
      </c>
      <c r="F227" s="21">
        <f>F228</f>
        <v>965.2</v>
      </c>
      <c r="G227" s="21">
        <f t="shared" si="62"/>
        <v>0</v>
      </c>
      <c r="H227" s="21">
        <f t="shared" si="62"/>
        <v>0</v>
      </c>
    </row>
    <row r="228" spans="1:8" ht="31.5">
      <c r="A228" s="168" t="s">
        <v>19</v>
      </c>
      <c r="B228" s="168" t="s">
        <v>49</v>
      </c>
      <c r="C228" s="168" t="s">
        <v>414</v>
      </c>
      <c r="D228" s="168">
        <v>240</v>
      </c>
      <c r="E228" s="169" t="s">
        <v>223</v>
      </c>
      <c r="F228" s="21">
        <v>965.2</v>
      </c>
      <c r="G228" s="21">
        <v>0</v>
      </c>
      <c r="H228" s="21">
        <v>0</v>
      </c>
    </row>
    <row r="229" spans="1:8" ht="31.5">
      <c r="A229" s="102" t="s">
        <v>19</v>
      </c>
      <c r="B229" s="102" t="s">
        <v>49</v>
      </c>
      <c r="C229" s="104">
        <v>2330000000</v>
      </c>
      <c r="D229" s="102"/>
      <c r="E229" s="141" t="s">
        <v>352</v>
      </c>
      <c r="F229" s="21">
        <f>F230</f>
        <v>3014.5</v>
      </c>
      <c r="G229" s="21">
        <f aca="true" t="shared" si="63" ref="G229:H232">G230</f>
        <v>0</v>
      </c>
      <c r="H229" s="21">
        <f t="shared" si="63"/>
        <v>0</v>
      </c>
    </row>
    <row r="230" spans="1:8" ht="47.25">
      <c r="A230" s="102" t="s">
        <v>19</v>
      </c>
      <c r="B230" s="102" t="s">
        <v>49</v>
      </c>
      <c r="C230" s="104">
        <v>2330100000</v>
      </c>
      <c r="D230" s="102"/>
      <c r="E230" s="103" t="s">
        <v>213</v>
      </c>
      <c r="F230" s="21">
        <f>F231+F234</f>
        <v>3014.5</v>
      </c>
      <c r="G230" s="21">
        <f>G231+G234</f>
        <v>0</v>
      </c>
      <c r="H230" s="21">
        <f>H231+H234</f>
        <v>0</v>
      </c>
    </row>
    <row r="231" spans="1:8" ht="31.5">
      <c r="A231" s="102" t="s">
        <v>19</v>
      </c>
      <c r="B231" s="102" t="s">
        <v>49</v>
      </c>
      <c r="C231" s="104">
        <v>2330120090</v>
      </c>
      <c r="D231" s="102"/>
      <c r="E231" s="103" t="s">
        <v>335</v>
      </c>
      <c r="F231" s="21">
        <f>F232</f>
        <v>1238.4</v>
      </c>
      <c r="G231" s="21">
        <f t="shared" si="63"/>
        <v>0</v>
      </c>
      <c r="H231" s="21">
        <f t="shared" si="63"/>
        <v>0</v>
      </c>
    </row>
    <row r="232" spans="1:8" ht="31.5">
      <c r="A232" s="102" t="s">
        <v>19</v>
      </c>
      <c r="B232" s="102" t="s">
        <v>49</v>
      </c>
      <c r="C232" s="129">
        <v>2330120090</v>
      </c>
      <c r="D232" s="104" t="s">
        <v>69</v>
      </c>
      <c r="E232" s="103" t="s">
        <v>95</v>
      </c>
      <c r="F232" s="21">
        <f>F233</f>
        <v>1238.4</v>
      </c>
      <c r="G232" s="21">
        <f t="shared" si="63"/>
        <v>0</v>
      </c>
      <c r="H232" s="21">
        <f t="shared" si="63"/>
        <v>0</v>
      </c>
    </row>
    <row r="233" spans="1:8" ht="31.5">
      <c r="A233" s="102" t="s">
        <v>19</v>
      </c>
      <c r="B233" s="102" t="s">
        <v>49</v>
      </c>
      <c r="C233" s="129">
        <v>2330120090</v>
      </c>
      <c r="D233" s="102">
        <v>240</v>
      </c>
      <c r="E233" s="103" t="s">
        <v>223</v>
      </c>
      <c r="F233" s="21">
        <v>1238.4</v>
      </c>
      <c r="G233" s="21">
        <v>0</v>
      </c>
      <c r="H233" s="21">
        <v>0</v>
      </c>
    </row>
    <row r="234" spans="1:8" ht="12.75">
      <c r="A234" s="111" t="s">
        <v>19</v>
      </c>
      <c r="B234" s="111" t="s">
        <v>49</v>
      </c>
      <c r="C234" s="113">
        <v>2330120100</v>
      </c>
      <c r="D234" s="78"/>
      <c r="E234" s="42" t="s">
        <v>336</v>
      </c>
      <c r="F234" s="21">
        <f aca="true" t="shared" si="64" ref="F234:H235">F235</f>
        <v>1776.1</v>
      </c>
      <c r="G234" s="21">
        <f t="shared" si="64"/>
        <v>0</v>
      </c>
      <c r="H234" s="21">
        <f t="shared" si="64"/>
        <v>0</v>
      </c>
    </row>
    <row r="235" spans="1:8" ht="31.5">
      <c r="A235" s="111" t="s">
        <v>19</v>
      </c>
      <c r="B235" s="111" t="s">
        <v>49</v>
      </c>
      <c r="C235" s="129">
        <v>2330120100</v>
      </c>
      <c r="D235" s="114" t="s">
        <v>69</v>
      </c>
      <c r="E235" s="112" t="s">
        <v>95</v>
      </c>
      <c r="F235" s="21">
        <f t="shared" si="64"/>
        <v>1776.1</v>
      </c>
      <c r="G235" s="21">
        <f t="shared" si="64"/>
        <v>0</v>
      </c>
      <c r="H235" s="21">
        <f t="shared" si="64"/>
        <v>0</v>
      </c>
    </row>
    <row r="236" spans="1:8" ht="31.5">
      <c r="A236" s="111" t="s">
        <v>19</v>
      </c>
      <c r="B236" s="111" t="s">
        <v>49</v>
      </c>
      <c r="C236" s="129">
        <v>2330120100</v>
      </c>
      <c r="D236" s="78">
        <v>240</v>
      </c>
      <c r="E236" s="112" t="s">
        <v>223</v>
      </c>
      <c r="F236" s="21">
        <v>1776.1</v>
      </c>
      <c r="G236" s="21">
        <v>0</v>
      </c>
      <c r="H236" s="21">
        <v>0</v>
      </c>
    </row>
    <row r="237" spans="1:8" ht="12.75">
      <c r="A237" s="102" t="s">
        <v>19</v>
      </c>
      <c r="B237" s="102" t="s">
        <v>37</v>
      </c>
      <c r="C237" s="102" t="s">
        <v>66</v>
      </c>
      <c r="D237" s="102" t="s">
        <v>66</v>
      </c>
      <c r="E237" s="103" t="s">
        <v>29</v>
      </c>
      <c r="F237" s="21">
        <f>F238+F279+F272</f>
        <v>23983.399999999998</v>
      </c>
      <c r="G237" s="21">
        <f>G238+G279+G272</f>
        <v>23697.899999999998</v>
      </c>
      <c r="H237" s="21">
        <f>H238+H279+H272</f>
        <v>23697.899999999998</v>
      </c>
    </row>
    <row r="238" spans="1:8" ht="12.75">
      <c r="A238" s="9" t="s">
        <v>19</v>
      </c>
      <c r="B238" s="9" t="s">
        <v>90</v>
      </c>
      <c r="C238" s="10"/>
      <c r="D238" s="10"/>
      <c r="E238" s="103" t="s">
        <v>91</v>
      </c>
      <c r="F238" s="21">
        <f>F239+F258</f>
        <v>23620.999999999996</v>
      </c>
      <c r="G238" s="21">
        <f aca="true" t="shared" si="65" ref="G238:H238">G239+G258</f>
        <v>23511.899999999998</v>
      </c>
      <c r="H238" s="21">
        <f t="shared" si="65"/>
        <v>23511.899999999998</v>
      </c>
    </row>
    <row r="239" spans="1:8" ht="33.75" customHeight="1">
      <c r="A239" s="9" t="s">
        <v>19</v>
      </c>
      <c r="B239" s="102" t="s">
        <v>90</v>
      </c>
      <c r="C239" s="104">
        <v>2100000000</v>
      </c>
      <c r="D239" s="102"/>
      <c r="E239" s="103" t="s">
        <v>327</v>
      </c>
      <c r="F239" s="21">
        <f>F240</f>
        <v>22861.499999999996</v>
      </c>
      <c r="G239" s="21">
        <f>G240</f>
        <v>22752.399999999998</v>
      </c>
      <c r="H239" s="21">
        <f>H240</f>
        <v>22752.399999999998</v>
      </c>
    </row>
    <row r="240" spans="1:8" ht="12.75">
      <c r="A240" s="9" t="s">
        <v>19</v>
      </c>
      <c r="B240" s="102" t="s">
        <v>90</v>
      </c>
      <c r="C240" s="104">
        <v>2120000000</v>
      </c>
      <c r="D240" s="102"/>
      <c r="E240" s="103" t="s">
        <v>121</v>
      </c>
      <c r="F240" s="21">
        <f>F241+F251</f>
        <v>22861.499999999996</v>
      </c>
      <c r="G240" s="21">
        <f>G241+G251</f>
        <v>22752.399999999998</v>
      </c>
      <c r="H240" s="21">
        <f>H241+H251</f>
        <v>22752.399999999998</v>
      </c>
    </row>
    <row r="241" spans="1:8" ht="47.25">
      <c r="A241" s="9" t="s">
        <v>19</v>
      </c>
      <c r="B241" s="102" t="s">
        <v>90</v>
      </c>
      <c r="C241" s="104">
        <v>2120100000</v>
      </c>
      <c r="D241" s="102"/>
      <c r="E241" s="103" t="s">
        <v>122</v>
      </c>
      <c r="F241" s="21">
        <f>F245+F242+F248</f>
        <v>22752.399999999998</v>
      </c>
      <c r="G241" s="21">
        <f>G245+G242+G248</f>
        <v>22752.399999999998</v>
      </c>
      <c r="H241" s="21">
        <f>H245+H242+H248</f>
        <v>22752.399999999998</v>
      </c>
    </row>
    <row r="242" spans="1:8" ht="47.25">
      <c r="A242" s="9" t="s">
        <v>19</v>
      </c>
      <c r="B242" s="102" t="s">
        <v>90</v>
      </c>
      <c r="C242" s="102">
        <v>2120110690</v>
      </c>
      <c r="D242" s="102"/>
      <c r="E242" s="56" t="s">
        <v>238</v>
      </c>
      <c r="F242" s="21">
        <f aca="true" t="shared" si="66" ref="F242:H243">F243</f>
        <v>6319.2</v>
      </c>
      <c r="G242" s="21">
        <f t="shared" si="66"/>
        <v>6319.2</v>
      </c>
      <c r="H242" s="21">
        <f t="shared" si="66"/>
        <v>6319.2</v>
      </c>
    </row>
    <row r="243" spans="1:8" ht="31.5">
      <c r="A243" s="9" t="s">
        <v>19</v>
      </c>
      <c r="B243" s="102" t="s">
        <v>90</v>
      </c>
      <c r="C243" s="102">
        <v>2120110690</v>
      </c>
      <c r="D243" s="104" t="s">
        <v>97</v>
      </c>
      <c r="E243" s="56" t="s">
        <v>98</v>
      </c>
      <c r="F243" s="21">
        <f t="shared" si="66"/>
        <v>6319.2</v>
      </c>
      <c r="G243" s="21">
        <f t="shared" si="66"/>
        <v>6319.2</v>
      </c>
      <c r="H243" s="21">
        <f t="shared" si="66"/>
        <v>6319.2</v>
      </c>
    </row>
    <row r="244" spans="1:8" ht="12.75">
      <c r="A244" s="9" t="s">
        <v>19</v>
      </c>
      <c r="B244" s="102" t="s">
        <v>90</v>
      </c>
      <c r="C244" s="124">
        <v>2120110690</v>
      </c>
      <c r="D244" s="102">
        <v>610</v>
      </c>
      <c r="E244" s="56" t="s">
        <v>104</v>
      </c>
      <c r="F244" s="21">
        <v>6319.2</v>
      </c>
      <c r="G244" s="21">
        <v>6319.2</v>
      </c>
      <c r="H244" s="21">
        <v>6319.2</v>
      </c>
    </row>
    <row r="245" spans="1:8" ht="31.5">
      <c r="A245" s="9" t="s">
        <v>19</v>
      </c>
      <c r="B245" s="102" t="s">
        <v>90</v>
      </c>
      <c r="C245" s="104">
        <v>2120120010</v>
      </c>
      <c r="D245" s="102"/>
      <c r="E245" s="103" t="s">
        <v>123</v>
      </c>
      <c r="F245" s="21">
        <f aca="true" t="shared" si="67" ref="F245:H246">F246</f>
        <v>16369.4</v>
      </c>
      <c r="G245" s="21">
        <f t="shared" si="67"/>
        <v>16369.4</v>
      </c>
      <c r="H245" s="21">
        <f t="shared" si="67"/>
        <v>16369.4</v>
      </c>
    </row>
    <row r="246" spans="1:8" ht="31.5">
      <c r="A246" s="9" t="s">
        <v>19</v>
      </c>
      <c r="B246" s="102" t="s">
        <v>90</v>
      </c>
      <c r="C246" s="125">
        <v>2120120010</v>
      </c>
      <c r="D246" s="104" t="s">
        <v>97</v>
      </c>
      <c r="E246" s="103" t="s">
        <v>98</v>
      </c>
      <c r="F246" s="21">
        <f t="shared" si="67"/>
        <v>16369.4</v>
      </c>
      <c r="G246" s="21">
        <f t="shared" si="67"/>
        <v>16369.4</v>
      </c>
      <c r="H246" s="21">
        <f t="shared" si="67"/>
        <v>16369.4</v>
      </c>
    </row>
    <row r="247" spans="1:8" ht="12.75">
      <c r="A247" s="9" t="s">
        <v>19</v>
      </c>
      <c r="B247" s="102" t="s">
        <v>90</v>
      </c>
      <c r="C247" s="125">
        <v>2120120010</v>
      </c>
      <c r="D247" s="102">
        <v>610</v>
      </c>
      <c r="E247" s="103" t="s">
        <v>104</v>
      </c>
      <c r="F247" s="21">
        <v>16369.4</v>
      </c>
      <c r="G247" s="21">
        <v>16369.4</v>
      </c>
      <c r="H247" s="21">
        <v>16369.4</v>
      </c>
    </row>
    <row r="248" spans="1:8" ht="47.25">
      <c r="A248" s="9" t="s">
        <v>19</v>
      </c>
      <c r="B248" s="102" t="s">
        <v>90</v>
      </c>
      <c r="C248" s="102" t="s">
        <v>309</v>
      </c>
      <c r="D248" s="102"/>
      <c r="E248" s="56" t="s">
        <v>247</v>
      </c>
      <c r="F248" s="21">
        <f aca="true" t="shared" si="68" ref="F248:H249">F249</f>
        <v>63.8</v>
      </c>
      <c r="G248" s="21">
        <f t="shared" si="68"/>
        <v>63.8</v>
      </c>
      <c r="H248" s="21">
        <f t="shared" si="68"/>
        <v>63.8</v>
      </c>
    </row>
    <row r="249" spans="1:8" ht="31.5">
      <c r="A249" s="9" t="s">
        <v>19</v>
      </c>
      <c r="B249" s="102" t="s">
        <v>90</v>
      </c>
      <c r="C249" s="102" t="s">
        <v>309</v>
      </c>
      <c r="D249" s="104" t="s">
        <v>97</v>
      </c>
      <c r="E249" s="56" t="s">
        <v>98</v>
      </c>
      <c r="F249" s="21">
        <f t="shared" si="68"/>
        <v>63.8</v>
      </c>
      <c r="G249" s="21">
        <f t="shared" si="68"/>
        <v>63.8</v>
      </c>
      <c r="H249" s="21">
        <f t="shared" si="68"/>
        <v>63.8</v>
      </c>
    </row>
    <row r="250" spans="1:8" ht="12.75">
      <c r="A250" s="9" t="s">
        <v>19</v>
      </c>
      <c r="B250" s="102" t="s">
        <v>90</v>
      </c>
      <c r="C250" s="102" t="s">
        <v>309</v>
      </c>
      <c r="D250" s="102">
        <v>610</v>
      </c>
      <c r="E250" s="56" t="s">
        <v>104</v>
      </c>
      <c r="F250" s="21">
        <v>63.8</v>
      </c>
      <c r="G250" s="21">
        <v>63.8</v>
      </c>
      <c r="H250" s="21">
        <v>63.8</v>
      </c>
    </row>
    <row r="251" spans="1:8" ht="31.5">
      <c r="A251" s="9" t="s">
        <v>19</v>
      </c>
      <c r="B251" s="131" t="s">
        <v>90</v>
      </c>
      <c r="C251" s="131" t="s">
        <v>340</v>
      </c>
      <c r="D251" s="131"/>
      <c r="E251" s="56" t="s">
        <v>341</v>
      </c>
      <c r="F251" s="21">
        <f>F252+F255</f>
        <v>109.1</v>
      </c>
      <c r="G251" s="21">
        <f aca="true" t="shared" si="69" ref="G251:H251">G252+G255</f>
        <v>0</v>
      </c>
      <c r="H251" s="21">
        <f t="shared" si="69"/>
        <v>0</v>
      </c>
    </row>
    <row r="252" spans="1:8" ht="63">
      <c r="A252" s="9" t="s">
        <v>19</v>
      </c>
      <c r="B252" s="131" t="s">
        <v>90</v>
      </c>
      <c r="C252" s="131" t="s">
        <v>339</v>
      </c>
      <c r="D252" s="131"/>
      <c r="E252" s="56" t="s">
        <v>342</v>
      </c>
      <c r="F252" s="21">
        <f>F253</f>
        <v>82.2</v>
      </c>
      <c r="G252" s="21">
        <f aca="true" t="shared" si="70" ref="G252:H253">G253</f>
        <v>0</v>
      </c>
      <c r="H252" s="21">
        <f t="shared" si="70"/>
        <v>0</v>
      </c>
    </row>
    <row r="253" spans="1:8" ht="31.5">
      <c r="A253" s="9" t="s">
        <v>19</v>
      </c>
      <c r="B253" s="131" t="s">
        <v>90</v>
      </c>
      <c r="C253" s="131" t="s">
        <v>339</v>
      </c>
      <c r="D253" s="129" t="s">
        <v>97</v>
      </c>
      <c r="E253" s="56" t="s">
        <v>98</v>
      </c>
      <c r="F253" s="21">
        <f>F254</f>
        <v>82.2</v>
      </c>
      <c r="G253" s="21">
        <f t="shared" si="70"/>
        <v>0</v>
      </c>
      <c r="H253" s="21">
        <f t="shared" si="70"/>
        <v>0</v>
      </c>
    </row>
    <row r="254" spans="1:8" ht="12.75">
      <c r="A254" s="9" t="s">
        <v>19</v>
      </c>
      <c r="B254" s="131" t="s">
        <v>90</v>
      </c>
      <c r="C254" s="131" t="s">
        <v>339</v>
      </c>
      <c r="D254" s="131">
        <v>610</v>
      </c>
      <c r="E254" s="56" t="s">
        <v>104</v>
      </c>
      <c r="F254" s="21">
        <v>82.2</v>
      </c>
      <c r="G254" s="21">
        <v>0</v>
      </c>
      <c r="H254" s="21">
        <v>0</v>
      </c>
    </row>
    <row r="255" spans="1:8" ht="47.25">
      <c r="A255" s="9" t="s">
        <v>19</v>
      </c>
      <c r="B255" s="168" t="s">
        <v>90</v>
      </c>
      <c r="C255" s="168" t="s">
        <v>417</v>
      </c>
      <c r="D255" s="168"/>
      <c r="E255" s="56" t="s">
        <v>418</v>
      </c>
      <c r="F255" s="21">
        <f>F256</f>
        <v>26.9</v>
      </c>
      <c r="G255" s="21">
        <f aca="true" t="shared" si="71" ref="G255:H256">G256</f>
        <v>0</v>
      </c>
      <c r="H255" s="21">
        <f t="shared" si="71"/>
        <v>0</v>
      </c>
    </row>
    <row r="256" spans="1:8" ht="31.5">
      <c r="A256" s="9" t="s">
        <v>19</v>
      </c>
      <c r="B256" s="168" t="s">
        <v>90</v>
      </c>
      <c r="C256" s="168" t="s">
        <v>417</v>
      </c>
      <c r="D256" s="167" t="s">
        <v>97</v>
      </c>
      <c r="E256" s="56" t="s">
        <v>98</v>
      </c>
      <c r="F256" s="21">
        <f>F257</f>
        <v>26.9</v>
      </c>
      <c r="G256" s="21">
        <f t="shared" si="71"/>
        <v>0</v>
      </c>
      <c r="H256" s="21">
        <f t="shared" si="71"/>
        <v>0</v>
      </c>
    </row>
    <row r="257" spans="1:8" ht="12.75">
      <c r="A257" s="9" t="s">
        <v>19</v>
      </c>
      <c r="B257" s="168" t="s">
        <v>90</v>
      </c>
      <c r="C257" s="168" t="s">
        <v>417</v>
      </c>
      <c r="D257" s="168">
        <v>610</v>
      </c>
      <c r="E257" s="56" t="s">
        <v>104</v>
      </c>
      <c r="F257" s="21">
        <v>26.9</v>
      </c>
      <c r="G257" s="21">
        <v>0</v>
      </c>
      <c r="H257" s="21">
        <v>0</v>
      </c>
    </row>
    <row r="258" spans="1:8" ht="31.5">
      <c r="A258" s="9" t="s">
        <v>19</v>
      </c>
      <c r="B258" s="102" t="s">
        <v>90</v>
      </c>
      <c r="C258" s="104">
        <v>2500000000</v>
      </c>
      <c r="D258" s="102"/>
      <c r="E258" s="103" t="s">
        <v>326</v>
      </c>
      <c r="F258" s="21">
        <f>F259</f>
        <v>759.5</v>
      </c>
      <c r="G258" s="21">
        <f aca="true" t="shared" si="72" ref="G258:H258">G259</f>
        <v>759.5</v>
      </c>
      <c r="H258" s="21">
        <f t="shared" si="72"/>
        <v>759.5</v>
      </c>
    </row>
    <row r="259" spans="1:8" ht="31.5">
      <c r="A259" s="9" t="s">
        <v>19</v>
      </c>
      <c r="B259" s="102" t="s">
        <v>90</v>
      </c>
      <c r="C259" s="104">
        <v>2520000000</v>
      </c>
      <c r="D259" s="102"/>
      <c r="E259" s="103" t="s">
        <v>249</v>
      </c>
      <c r="F259" s="21">
        <f>F260+F264+F268</f>
        <v>759.5</v>
      </c>
      <c r="G259" s="21">
        <f aca="true" t="shared" si="73" ref="G259:H259">G260+G264+G268</f>
        <v>759.5</v>
      </c>
      <c r="H259" s="21">
        <f t="shared" si="73"/>
        <v>759.5</v>
      </c>
    </row>
    <row r="260" spans="1:8" ht="31.5">
      <c r="A260" s="9" t="s">
        <v>19</v>
      </c>
      <c r="B260" s="131" t="s">
        <v>90</v>
      </c>
      <c r="C260" s="129">
        <v>2520400000</v>
      </c>
      <c r="D260" s="131"/>
      <c r="E260" s="56" t="s">
        <v>353</v>
      </c>
      <c r="F260" s="21">
        <f>F261</f>
        <v>87.6</v>
      </c>
      <c r="G260" s="21">
        <f aca="true" t="shared" si="74" ref="G260:H262">G261</f>
        <v>87.6</v>
      </c>
      <c r="H260" s="21">
        <f t="shared" si="74"/>
        <v>87.6</v>
      </c>
    </row>
    <row r="261" spans="1:8" ht="12.75">
      <c r="A261" s="9" t="s">
        <v>19</v>
      </c>
      <c r="B261" s="131" t="s">
        <v>90</v>
      </c>
      <c r="C261" s="129">
        <v>2520420300</v>
      </c>
      <c r="D261" s="131"/>
      <c r="E261" s="56" t="s">
        <v>354</v>
      </c>
      <c r="F261" s="21">
        <f>F262</f>
        <v>87.6</v>
      </c>
      <c r="G261" s="21">
        <f t="shared" si="74"/>
        <v>87.6</v>
      </c>
      <c r="H261" s="21">
        <f t="shared" si="74"/>
        <v>87.6</v>
      </c>
    </row>
    <row r="262" spans="1:8" ht="31.5">
      <c r="A262" s="9" t="s">
        <v>19</v>
      </c>
      <c r="B262" s="131" t="s">
        <v>90</v>
      </c>
      <c r="C262" s="129">
        <v>2520420300</v>
      </c>
      <c r="D262" s="129" t="s">
        <v>97</v>
      </c>
      <c r="E262" s="56" t="s">
        <v>98</v>
      </c>
      <c r="F262" s="21">
        <f>F263</f>
        <v>87.6</v>
      </c>
      <c r="G262" s="21">
        <f t="shared" si="74"/>
        <v>87.6</v>
      </c>
      <c r="H262" s="21">
        <f t="shared" si="74"/>
        <v>87.6</v>
      </c>
    </row>
    <row r="263" spans="1:8" ht="12.75">
      <c r="A263" s="9" t="s">
        <v>19</v>
      </c>
      <c r="B263" s="131" t="s">
        <v>90</v>
      </c>
      <c r="C263" s="129">
        <v>2520420300</v>
      </c>
      <c r="D263" s="131">
        <v>610</v>
      </c>
      <c r="E263" s="56" t="s">
        <v>104</v>
      </c>
      <c r="F263" s="21">
        <v>87.6</v>
      </c>
      <c r="G263" s="21">
        <v>87.6</v>
      </c>
      <c r="H263" s="21">
        <v>87.6</v>
      </c>
    </row>
    <row r="264" spans="1:8" ht="31.5">
      <c r="A264" s="9" t="s">
        <v>19</v>
      </c>
      <c r="B264" s="168" t="s">
        <v>90</v>
      </c>
      <c r="C264" s="167">
        <v>2520500000</v>
      </c>
      <c r="D264" s="168"/>
      <c r="E264" s="169" t="s">
        <v>408</v>
      </c>
      <c r="F264" s="21">
        <f>F265</f>
        <v>84.6</v>
      </c>
      <c r="G264" s="21">
        <f aca="true" t="shared" si="75" ref="G264:H266">G265</f>
        <v>84.6</v>
      </c>
      <c r="H264" s="21">
        <f t="shared" si="75"/>
        <v>84.6</v>
      </c>
    </row>
    <row r="265" spans="1:8" ht="12.75">
      <c r="A265" s="9" t="s">
        <v>19</v>
      </c>
      <c r="B265" s="168" t="s">
        <v>90</v>
      </c>
      <c r="C265" s="167">
        <v>2520520300</v>
      </c>
      <c r="D265" s="168"/>
      <c r="E265" s="169" t="s">
        <v>409</v>
      </c>
      <c r="F265" s="21">
        <f>F266</f>
        <v>84.6</v>
      </c>
      <c r="G265" s="21">
        <f t="shared" si="75"/>
        <v>84.6</v>
      </c>
      <c r="H265" s="21">
        <f t="shared" si="75"/>
        <v>84.6</v>
      </c>
    </row>
    <row r="266" spans="1:8" ht="31.5">
      <c r="A266" s="9" t="s">
        <v>19</v>
      </c>
      <c r="B266" s="168" t="s">
        <v>90</v>
      </c>
      <c r="C266" s="167">
        <v>2520520300</v>
      </c>
      <c r="D266" s="167" t="s">
        <v>97</v>
      </c>
      <c r="E266" s="56" t="s">
        <v>98</v>
      </c>
      <c r="F266" s="21">
        <f>F267</f>
        <v>84.6</v>
      </c>
      <c r="G266" s="21">
        <f t="shared" si="75"/>
        <v>84.6</v>
      </c>
      <c r="H266" s="21">
        <f t="shared" si="75"/>
        <v>84.6</v>
      </c>
    </row>
    <row r="267" spans="1:8" ht="12.75">
      <c r="A267" s="9" t="s">
        <v>19</v>
      </c>
      <c r="B267" s="168" t="s">
        <v>90</v>
      </c>
      <c r="C267" s="167">
        <v>2520520300</v>
      </c>
      <c r="D267" s="168">
        <v>610</v>
      </c>
      <c r="E267" s="56" t="s">
        <v>104</v>
      </c>
      <c r="F267" s="21">
        <v>84.6</v>
      </c>
      <c r="G267" s="21">
        <v>84.6</v>
      </c>
      <c r="H267" s="21">
        <v>84.6</v>
      </c>
    </row>
    <row r="268" spans="1:8" ht="31.5">
      <c r="A268" s="9" t="s">
        <v>19</v>
      </c>
      <c r="B268" s="168" t="s">
        <v>90</v>
      </c>
      <c r="C268" s="167">
        <v>2520600000</v>
      </c>
      <c r="D268" s="168"/>
      <c r="E268" s="169" t="s">
        <v>407</v>
      </c>
      <c r="F268" s="21">
        <f>F269</f>
        <v>587.3</v>
      </c>
      <c r="G268" s="21">
        <f aca="true" t="shared" si="76" ref="G268:H270">G269</f>
        <v>587.3</v>
      </c>
      <c r="H268" s="21">
        <f t="shared" si="76"/>
        <v>587.3</v>
      </c>
    </row>
    <row r="269" spans="1:8" ht="12.75">
      <c r="A269" s="9" t="s">
        <v>19</v>
      </c>
      <c r="B269" s="168" t="s">
        <v>90</v>
      </c>
      <c r="C269" s="167">
        <v>2520620200</v>
      </c>
      <c r="D269" s="168"/>
      <c r="E269" s="169" t="s">
        <v>286</v>
      </c>
      <c r="F269" s="21">
        <f>F270</f>
        <v>587.3</v>
      </c>
      <c r="G269" s="21">
        <f t="shared" si="76"/>
        <v>587.3</v>
      </c>
      <c r="H269" s="21">
        <f t="shared" si="76"/>
        <v>587.3</v>
      </c>
    </row>
    <row r="270" spans="1:8" ht="31.5">
      <c r="A270" s="9" t="s">
        <v>19</v>
      </c>
      <c r="B270" s="168" t="s">
        <v>90</v>
      </c>
      <c r="C270" s="167">
        <v>2520620200</v>
      </c>
      <c r="D270" s="167" t="s">
        <v>97</v>
      </c>
      <c r="E270" s="56" t="s">
        <v>98</v>
      </c>
      <c r="F270" s="21">
        <f>F271</f>
        <v>587.3</v>
      </c>
      <c r="G270" s="21">
        <f t="shared" si="76"/>
        <v>587.3</v>
      </c>
      <c r="H270" s="21">
        <f t="shared" si="76"/>
        <v>587.3</v>
      </c>
    </row>
    <row r="271" spans="1:8" ht="12.75">
      <c r="A271" s="9" t="s">
        <v>19</v>
      </c>
      <c r="B271" s="168" t="s">
        <v>90</v>
      </c>
      <c r="C271" s="167">
        <v>2520620200</v>
      </c>
      <c r="D271" s="168">
        <v>610</v>
      </c>
      <c r="E271" s="56" t="s">
        <v>104</v>
      </c>
      <c r="F271" s="21">
        <v>587.3</v>
      </c>
      <c r="G271" s="21">
        <v>587.3</v>
      </c>
      <c r="H271" s="21">
        <v>587.3</v>
      </c>
    </row>
    <row r="272" spans="1:8" ht="31.5">
      <c r="A272" s="9" t="s">
        <v>19</v>
      </c>
      <c r="B272" s="22" t="s">
        <v>197</v>
      </c>
      <c r="C272" s="104"/>
      <c r="D272" s="102"/>
      <c r="E272" s="103" t="s">
        <v>225</v>
      </c>
      <c r="F272" s="21">
        <f aca="true" t="shared" si="77" ref="F272:H277">F273</f>
        <v>150</v>
      </c>
      <c r="G272" s="21">
        <f t="shared" si="77"/>
        <v>150</v>
      </c>
      <c r="H272" s="21">
        <f t="shared" si="77"/>
        <v>150</v>
      </c>
    </row>
    <row r="273" spans="1:8" ht="47.25">
      <c r="A273" s="9" t="s">
        <v>19</v>
      </c>
      <c r="B273" s="22" t="s">
        <v>197</v>
      </c>
      <c r="C273" s="104">
        <v>2600000000</v>
      </c>
      <c r="D273" s="104"/>
      <c r="E273" s="132" t="s">
        <v>331</v>
      </c>
      <c r="F273" s="21">
        <f t="shared" si="77"/>
        <v>150</v>
      </c>
      <c r="G273" s="21">
        <f t="shared" si="77"/>
        <v>150</v>
      </c>
      <c r="H273" s="21">
        <f t="shared" si="77"/>
        <v>150</v>
      </c>
    </row>
    <row r="274" spans="1:8" ht="47.25">
      <c r="A274" s="9" t="s">
        <v>19</v>
      </c>
      <c r="B274" s="22" t="s">
        <v>197</v>
      </c>
      <c r="C274" s="129">
        <v>2630000000</v>
      </c>
      <c r="D274" s="1"/>
      <c r="E274" s="47" t="s">
        <v>198</v>
      </c>
      <c r="F274" s="21">
        <f t="shared" si="77"/>
        <v>150</v>
      </c>
      <c r="G274" s="21">
        <f t="shared" si="77"/>
        <v>150</v>
      </c>
      <c r="H274" s="21">
        <f t="shared" si="77"/>
        <v>150</v>
      </c>
    </row>
    <row r="275" spans="1:8" ht="31.5">
      <c r="A275" s="9" t="s">
        <v>19</v>
      </c>
      <c r="B275" s="22" t="s">
        <v>197</v>
      </c>
      <c r="C275" s="104">
        <v>2630100000</v>
      </c>
      <c r="D275" s="102"/>
      <c r="E275" s="103" t="s">
        <v>200</v>
      </c>
      <c r="F275" s="21">
        <f t="shared" si="77"/>
        <v>150</v>
      </c>
      <c r="G275" s="21">
        <f t="shared" si="77"/>
        <v>150</v>
      </c>
      <c r="H275" s="21">
        <f t="shared" si="77"/>
        <v>150</v>
      </c>
    </row>
    <row r="276" spans="1:8" ht="12.75">
      <c r="A276" s="9" t="s">
        <v>19</v>
      </c>
      <c r="B276" s="22" t="s">
        <v>197</v>
      </c>
      <c r="C276" s="104">
        <v>2630120510</v>
      </c>
      <c r="D276" s="102"/>
      <c r="E276" s="103" t="s">
        <v>202</v>
      </c>
      <c r="F276" s="21">
        <f t="shared" si="77"/>
        <v>150</v>
      </c>
      <c r="G276" s="21">
        <f t="shared" si="77"/>
        <v>150</v>
      </c>
      <c r="H276" s="21">
        <f t="shared" si="77"/>
        <v>150</v>
      </c>
    </row>
    <row r="277" spans="1:8" ht="31.5">
      <c r="A277" s="9" t="s">
        <v>19</v>
      </c>
      <c r="B277" s="22" t="s">
        <v>197</v>
      </c>
      <c r="C277" s="129">
        <v>2630120510</v>
      </c>
      <c r="D277" s="104" t="s">
        <v>69</v>
      </c>
      <c r="E277" s="103" t="s">
        <v>95</v>
      </c>
      <c r="F277" s="21">
        <f t="shared" si="77"/>
        <v>150</v>
      </c>
      <c r="G277" s="21">
        <f t="shared" si="77"/>
        <v>150</v>
      </c>
      <c r="H277" s="21">
        <f t="shared" si="77"/>
        <v>150</v>
      </c>
    </row>
    <row r="278" spans="1:8" ht="31.5">
      <c r="A278" s="9" t="s">
        <v>19</v>
      </c>
      <c r="B278" s="22" t="s">
        <v>197</v>
      </c>
      <c r="C278" s="129">
        <v>2630120510</v>
      </c>
      <c r="D278" s="102">
        <v>240</v>
      </c>
      <c r="E278" s="103" t="s">
        <v>223</v>
      </c>
      <c r="F278" s="21">
        <v>150</v>
      </c>
      <c r="G278" s="21">
        <v>150</v>
      </c>
      <c r="H278" s="21">
        <v>150</v>
      </c>
    </row>
    <row r="279" spans="1:8" ht="12.75">
      <c r="A279" s="9" t="s">
        <v>19</v>
      </c>
      <c r="B279" s="102" t="s">
        <v>38</v>
      </c>
      <c r="C279" s="102" t="s">
        <v>66</v>
      </c>
      <c r="D279" s="102" t="s">
        <v>66</v>
      </c>
      <c r="E279" s="103" t="s">
        <v>99</v>
      </c>
      <c r="F279" s="21">
        <f>F290+F280</f>
        <v>212.39999999999998</v>
      </c>
      <c r="G279" s="21">
        <f>G290+G280</f>
        <v>36</v>
      </c>
      <c r="H279" s="21">
        <f>H290+H280</f>
        <v>36</v>
      </c>
    </row>
    <row r="280" spans="1:8" ht="36" customHeight="1">
      <c r="A280" s="9" t="s">
        <v>19</v>
      </c>
      <c r="B280" s="102" t="s">
        <v>38</v>
      </c>
      <c r="C280" s="104">
        <v>2100000000</v>
      </c>
      <c r="D280" s="102"/>
      <c r="E280" s="103" t="s">
        <v>327</v>
      </c>
      <c r="F280" s="21">
        <f>F281</f>
        <v>85.5</v>
      </c>
      <c r="G280" s="21">
        <f>G281</f>
        <v>0</v>
      </c>
      <c r="H280" s="21">
        <f>H281</f>
        <v>0</v>
      </c>
    </row>
    <row r="281" spans="1:8" ht="31.5">
      <c r="A281" s="9" t="s">
        <v>19</v>
      </c>
      <c r="B281" s="102" t="s">
        <v>38</v>
      </c>
      <c r="C281" s="104">
        <v>2130000000</v>
      </c>
      <c r="D281" s="102"/>
      <c r="E281" s="103" t="s">
        <v>114</v>
      </c>
      <c r="F281" s="21">
        <f>F286+F282</f>
        <v>85.5</v>
      </c>
      <c r="G281" s="21">
        <f>G286+G282</f>
        <v>0</v>
      </c>
      <c r="H281" s="21">
        <f>H286+H282</f>
        <v>0</v>
      </c>
    </row>
    <row r="282" spans="1:8" ht="31.5">
      <c r="A282" s="9" t="s">
        <v>19</v>
      </c>
      <c r="B282" s="102" t="s">
        <v>38</v>
      </c>
      <c r="C282" s="102">
        <v>2130200000</v>
      </c>
      <c r="D282" s="102"/>
      <c r="E282" s="103" t="s">
        <v>172</v>
      </c>
      <c r="F282" s="21">
        <f>F283</f>
        <v>15.7</v>
      </c>
      <c r="G282" s="21">
        <f aca="true" t="shared" si="78" ref="G282:H284">G283</f>
        <v>0</v>
      </c>
      <c r="H282" s="21">
        <f t="shared" si="78"/>
        <v>0</v>
      </c>
    </row>
    <row r="283" spans="1:8" ht="31.5">
      <c r="A283" s="9" t="s">
        <v>19</v>
      </c>
      <c r="B283" s="102" t="s">
        <v>38</v>
      </c>
      <c r="C283" s="102">
        <v>2130220270</v>
      </c>
      <c r="D283" s="102"/>
      <c r="E283" s="103" t="s">
        <v>173</v>
      </c>
      <c r="F283" s="21">
        <f>F284</f>
        <v>15.7</v>
      </c>
      <c r="G283" s="21">
        <f t="shared" si="78"/>
        <v>0</v>
      </c>
      <c r="H283" s="21">
        <f t="shared" si="78"/>
        <v>0</v>
      </c>
    </row>
    <row r="284" spans="1:8" ht="12.75">
      <c r="A284" s="9" t="s">
        <v>19</v>
      </c>
      <c r="B284" s="102" t="s">
        <v>38</v>
      </c>
      <c r="C284" s="102">
        <v>2130220270</v>
      </c>
      <c r="D284" s="104" t="s">
        <v>73</v>
      </c>
      <c r="E284" s="103" t="s">
        <v>74</v>
      </c>
      <c r="F284" s="21">
        <f>F285</f>
        <v>15.7</v>
      </c>
      <c r="G284" s="21">
        <f t="shared" si="78"/>
        <v>0</v>
      </c>
      <c r="H284" s="21">
        <f t="shared" si="78"/>
        <v>0</v>
      </c>
    </row>
    <row r="285" spans="1:8" ht="12.75">
      <c r="A285" s="9" t="s">
        <v>19</v>
      </c>
      <c r="B285" s="102" t="s">
        <v>38</v>
      </c>
      <c r="C285" s="102">
        <v>2130220270</v>
      </c>
      <c r="D285" s="102">
        <v>350</v>
      </c>
      <c r="E285" s="103" t="s">
        <v>151</v>
      </c>
      <c r="F285" s="21">
        <v>15.7</v>
      </c>
      <c r="G285" s="21">
        <v>0</v>
      </c>
      <c r="H285" s="21">
        <v>0</v>
      </c>
    </row>
    <row r="286" spans="1:8" ht="31.5">
      <c r="A286" s="9" t="s">
        <v>19</v>
      </c>
      <c r="B286" s="102" t="s">
        <v>38</v>
      </c>
      <c r="C286" s="102">
        <v>2130400000</v>
      </c>
      <c r="D286" s="102"/>
      <c r="E286" s="103" t="s">
        <v>137</v>
      </c>
      <c r="F286" s="21">
        <f>F287</f>
        <v>69.8</v>
      </c>
      <c r="G286" s="21">
        <f aca="true" t="shared" si="79" ref="G286:H288">G287</f>
        <v>0</v>
      </c>
      <c r="H286" s="21">
        <f t="shared" si="79"/>
        <v>0</v>
      </c>
    </row>
    <row r="287" spans="1:8" ht="31.5">
      <c r="A287" s="9" t="s">
        <v>19</v>
      </c>
      <c r="B287" s="102" t="s">
        <v>38</v>
      </c>
      <c r="C287" s="102">
        <v>2130420290</v>
      </c>
      <c r="D287" s="102"/>
      <c r="E287" s="103" t="s">
        <v>138</v>
      </c>
      <c r="F287" s="21">
        <f>F288</f>
        <v>69.8</v>
      </c>
      <c r="G287" s="21">
        <f t="shared" si="79"/>
        <v>0</v>
      </c>
      <c r="H287" s="21">
        <f t="shared" si="79"/>
        <v>0</v>
      </c>
    </row>
    <row r="288" spans="1:8" ht="31.5">
      <c r="A288" s="9" t="s">
        <v>19</v>
      </c>
      <c r="B288" s="102" t="s">
        <v>38</v>
      </c>
      <c r="C288" s="102">
        <v>2130420290</v>
      </c>
      <c r="D288" s="104" t="s">
        <v>69</v>
      </c>
      <c r="E288" s="103" t="s">
        <v>95</v>
      </c>
      <c r="F288" s="21">
        <f>F289</f>
        <v>69.8</v>
      </c>
      <c r="G288" s="21">
        <f t="shared" si="79"/>
        <v>0</v>
      </c>
      <c r="H288" s="21">
        <f t="shared" si="79"/>
        <v>0</v>
      </c>
    </row>
    <row r="289" spans="1:8" ht="31.5">
      <c r="A289" s="9" t="s">
        <v>19</v>
      </c>
      <c r="B289" s="102" t="s">
        <v>38</v>
      </c>
      <c r="C289" s="102">
        <v>2130420290</v>
      </c>
      <c r="D289" s="104">
        <v>240</v>
      </c>
      <c r="E289" s="103" t="s">
        <v>223</v>
      </c>
      <c r="F289" s="21">
        <v>69.8</v>
      </c>
      <c r="G289" s="21">
        <v>0</v>
      </c>
      <c r="H289" s="21">
        <v>0</v>
      </c>
    </row>
    <row r="290" spans="1:8" ht="47.25">
      <c r="A290" s="9" t="s">
        <v>19</v>
      </c>
      <c r="B290" s="102" t="s">
        <v>38</v>
      </c>
      <c r="C290" s="104">
        <v>2200000000</v>
      </c>
      <c r="D290" s="102"/>
      <c r="E290" s="103" t="s">
        <v>325</v>
      </c>
      <c r="F290" s="21">
        <f>F291</f>
        <v>126.89999999999999</v>
      </c>
      <c r="G290" s="21">
        <f aca="true" t="shared" si="80" ref="G290:H294">G291</f>
        <v>36</v>
      </c>
      <c r="H290" s="21">
        <f t="shared" si="80"/>
        <v>36</v>
      </c>
    </row>
    <row r="291" spans="1:8" ht="31.5">
      <c r="A291" s="9" t="s">
        <v>19</v>
      </c>
      <c r="B291" s="102" t="s">
        <v>38</v>
      </c>
      <c r="C291" s="104">
        <v>2240000000</v>
      </c>
      <c r="D291" s="10"/>
      <c r="E291" s="103" t="s">
        <v>132</v>
      </c>
      <c r="F291" s="21">
        <f>F292</f>
        <v>126.89999999999999</v>
      </c>
      <c r="G291" s="21">
        <f t="shared" si="80"/>
        <v>36</v>
      </c>
      <c r="H291" s="21">
        <f t="shared" si="80"/>
        <v>36</v>
      </c>
    </row>
    <row r="292" spans="1:8" ht="31.5">
      <c r="A292" s="9" t="s">
        <v>19</v>
      </c>
      <c r="B292" s="102" t="s">
        <v>38</v>
      </c>
      <c r="C292" s="10" t="s">
        <v>310</v>
      </c>
      <c r="D292" s="10"/>
      <c r="E292" s="103" t="s">
        <v>137</v>
      </c>
      <c r="F292" s="21">
        <f>F293+F296+F299+F302</f>
        <v>126.89999999999999</v>
      </c>
      <c r="G292" s="21">
        <f>G293+G296+G299+G302</f>
        <v>36</v>
      </c>
      <c r="H292" s="21">
        <f>H293+H296+H299+H302</f>
        <v>36</v>
      </c>
    </row>
    <row r="293" spans="1:8" ht="12.75">
      <c r="A293" s="9" t="s">
        <v>19</v>
      </c>
      <c r="B293" s="2" t="s">
        <v>38</v>
      </c>
      <c r="C293" s="10" t="s">
        <v>311</v>
      </c>
      <c r="D293" s="11"/>
      <c r="E293" s="103" t="s">
        <v>140</v>
      </c>
      <c r="F293" s="21">
        <f>F294</f>
        <v>54</v>
      </c>
      <c r="G293" s="21">
        <f t="shared" si="80"/>
        <v>0</v>
      </c>
      <c r="H293" s="21">
        <f t="shared" si="80"/>
        <v>0</v>
      </c>
    </row>
    <row r="294" spans="1:8" ht="31.5">
      <c r="A294" s="9" t="s">
        <v>19</v>
      </c>
      <c r="B294" s="2" t="s">
        <v>38</v>
      </c>
      <c r="C294" s="10" t="s">
        <v>311</v>
      </c>
      <c r="D294" s="104" t="s">
        <v>69</v>
      </c>
      <c r="E294" s="103" t="s">
        <v>95</v>
      </c>
      <c r="F294" s="21">
        <f>F295</f>
        <v>54</v>
      </c>
      <c r="G294" s="21">
        <f t="shared" si="80"/>
        <v>0</v>
      </c>
      <c r="H294" s="21">
        <f t="shared" si="80"/>
        <v>0</v>
      </c>
    </row>
    <row r="295" spans="1:8" ht="31.5">
      <c r="A295" s="9" t="s">
        <v>19</v>
      </c>
      <c r="B295" s="2" t="s">
        <v>38</v>
      </c>
      <c r="C295" s="10" t="s">
        <v>311</v>
      </c>
      <c r="D295" s="104">
        <v>240</v>
      </c>
      <c r="E295" s="103" t="s">
        <v>223</v>
      </c>
      <c r="F295" s="21">
        <v>54</v>
      </c>
      <c r="G295" s="21">
        <v>0</v>
      </c>
      <c r="H295" s="21">
        <v>0</v>
      </c>
    </row>
    <row r="296" spans="1:8" ht="31.5">
      <c r="A296" s="9" t="s">
        <v>19</v>
      </c>
      <c r="B296" s="102" t="s">
        <v>38</v>
      </c>
      <c r="C296" s="10" t="s">
        <v>312</v>
      </c>
      <c r="D296" s="10"/>
      <c r="E296" s="103" t="s">
        <v>134</v>
      </c>
      <c r="F296" s="21">
        <f aca="true" t="shared" si="81" ref="F296:H297">F297</f>
        <v>22.8</v>
      </c>
      <c r="G296" s="21">
        <f t="shared" si="81"/>
        <v>0</v>
      </c>
      <c r="H296" s="21">
        <f t="shared" si="81"/>
        <v>0</v>
      </c>
    </row>
    <row r="297" spans="1:8" ht="31.5">
      <c r="A297" s="9" t="s">
        <v>19</v>
      </c>
      <c r="B297" s="102" t="s">
        <v>38</v>
      </c>
      <c r="C297" s="10" t="s">
        <v>312</v>
      </c>
      <c r="D297" s="104" t="s">
        <v>69</v>
      </c>
      <c r="E297" s="103" t="s">
        <v>95</v>
      </c>
      <c r="F297" s="21">
        <f t="shared" si="81"/>
        <v>22.8</v>
      </c>
      <c r="G297" s="21">
        <f t="shared" si="81"/>
        <v>0</v>
      </c>
      <c r="H297" s="21">
        <f t="shared" si="81"/>
        <v>0</v>
      </c>
    </row>
    <row r="298" spans="1:8" ht="31.5">
      <c r="A298" s="9" t="s">
        <v>19</v>
      </c>
      <c r="B298" s="102" t="s">
        <v>38</v>
      </c>
      <c r="C298" s="10" t="s">
        <v>312</v>
      </c>
      <c r="D298" s="102">
        <v>240</v>
      </c>
      <c r="E298" s="103" t="s">
        <v>223</v>
      </c>
      <c r="F298" s="21">
        <v>22.8</v>
      </c>
      <c r="G298" s="21">
        <v>0</v>
      </c>
      <c r="H298" s="21">
        <v>0</v>
      </c>
    </row>
    <row r="299" spans="1:8" ht="31.5">
      <c r="A299" s="9" t="s">
        <v>19</v>
      </c>
      <c r="B299" s="102" t="s">
        <v>38</v>
      </c>
      <c r="C299" s="10" t="s">
        <v>313</v>
      </c>
      <c r="D299" s="10"/>
      <c r="E299" s="103" t="s">
        <v>135</v>
      </c>
      <c r="F299" s="21">
        <f aca="true" t="shared" si="82" ref="F299:H300">F300</f>
        <v>14.1</v>
      </c>
      <c r="G299" s="21">
        <f t="shared" si="82"/>
        <v>0</v>
      </c>
      <c r="H299" s="21">
        <f t="shared" si="82"/>
        <v>0</v>
      </c>
    </row>
    <row r="300" spans="1:8" ht="31.5">
      <c r="A300" s="9" t="s">
        <v>19</v>
      </c>
      <c r="B300" s="102" t="s">
        <v>38</v>
      </c>
      <c r="C300" s="10" t="s">
        <v>313</v>
      </c>
      <c r="D300" s="104" t="s">
        <v>69</v>
      </c>
      <c r="E300" s="103" t="s">
        <v>95</v>
      </c>
      <c r="F300" s="21">
        <f t="shared" si="82"/>
        <v>14.1</v>
      </c>
      <c r="G300" s="21">
        <f t="shared" si="82"/>
        <v>0</v>
      </c>
      <c r="H300" s="21">
        <f t="shared" si="82"/>
        <v>0</v>
      </c>
    </row>
    <row r="301" spans="1:8" ht="31.5">
      <c r="A301" s="9" t="s">
        <v>19</v>
      </c>
      <c r="B301" s="102" t="s">
        <v>38</v>
      </c>
      <c r="C301" s="10" t="s">
        <v>313</v>
      </c>
      <c r="D301" s="102">
        <v>240</v>
      </c>
      <c r="E301" s="103" t="s">
        <v>223</v>
      </c>
      <c r="F301" s="21">
        <v>14.1</v>
      </c>
      <c r="G301" s="21">
        <v>0</v>
      </c>
      <c r="H301" s="21">
        <v>0</v>
      </c>
    </row>
    <row r="302" spans="1:8" ht="12.75">
      <c r="A302" s="9" t="s">
        <v>19</v>
      </c>
      <c r="B302" s="102" t="s">
        <v>38</v>
      </c>
      <c r="C302" s="10" t="s">
        <v>314</v>
      </c>
      <c r="D302" s="10"/>
      <c r="E302" s="103" t="s">
        <v>136</v>
      </c>
      <c r="F302" s="21">
        <f aca="true" t="shared" si="83" ref="F302:H303">F303</f>
        <v>36</v>
      </c>
      <c r="G302" s="21">
        <f t="shared" si="83"/>
        <v>36</v>
      </c>
      <c r="H302" s="21">
        <f t="shared" si="83"/>
        <v>36</v>
      </c>
    </row>
    <row r="303" spans="1:8" ht="12.75">
      <c r="A303" s="9" t="s">
        <v>19</v>
      </c>
      <c r="B303" s="102" t="s">
        <v>38</v>
      </c>
      <c r="C303" s="10" t="s">
        <v>314</v>
      </c>
      <c r="D303" s="104" t="s">
        <v>73</v>
      </c>
      <c r="E303" s="103" t="s">
        <v>74</v>
      </c>
      <c r="F303" s="21">
        <f t="shared" si="83"/>
        <v>36</v>
      </c>
      <c r="G303" s="21">
        <f t="shared" si="83"/>
        <v>36</v>
      </c>
      <c r="H303" s="21">
        <f t="shared" si="83"/>
        <v>36</v>
      </c>
    </row>
    <row r="304" spans="1:8" ht="31.5">
      <c r="A304" s="9" t="s">
        <v>19</v>
      </c>
      <c r="B304" s="102" t="s">
        <v>38</v>
      </c>
      <c r="C304" s="10" t="s">
        <v>314</v>
      </c>
      <c r="D304" s="10" t="s">
        <v>358</v>
      </c>
      <c r="E304" s="103" t="s">
        <v>359</v>
      </c>
      <c r="F304" s="21">
        <v>36</v>
      </c>
      <c r="G304" s="21">
        <v>36</v>
      </c>
      <c r="H304" s="21">
        <v>36</v>
      </c>
    </row>
    <row r="305" spans="1:8" ht="12.75">
      <c r="A305" s="102" t="s">
        <v>19</v>
      </c>
      <c r="B305" s="102" t="s">
        <v>41</v>
      </c>
      <c r="C305" s="102" t="s">
        <v>66</v>
      </c>
      <c r="D305" s="102" t="s">
        <v>66</v>
      </c>
      <c r="E305" s="42" t="s">
        <v>82</v>
      </c>
      <c r="F305" s="21">
        <f>F306</f>
        <v>45594.799999999996</v>
      </c>
      <c r="G305" s="21">
        <f>G306</f>
        <v>42179.799999999996</v>
      </c>
      <c r="H305" s="21">
        <f>H306</f>
        <v>42179.6</v>
      </c>
    </row>
    <row r="306" spans="1:8" ht="12.75">
      <c r="A306" s="102" t="s">
        <v>19</v>
      </c>
      <c r="B306" s="102" t="s">
        <v>42</v>
      </c>
      <c r="C306" s="102" t="s">
        <v>66</v>
      </c>
      <c r="D306" s="102" t="s">
        <v>66</v>
      </c>
      <c r="E306" s="103" t="s">
        <v>13</v>
      </c>
      <c r="F306" s="21">
        <f>F313+F352+F307</f>
        <v>45594.799999999996</v>
      </c>
      <c r="G306" s="21">
        <f>G313+G352+G307</f>
        <v>42179.799999999996</v>
      </c>
      <c r="H306" s="21">
        <f>H313+H352+H307</f>
        <v>42179.6</v>
      </c>
    </row>
    <row r="307" spans="1:8" ht="47.25">
      <c r="A307" s="131" t="s">
        <v>19</v>
      </c>
      <c r="B307" s="131" t="s">
        <v>42</v>
      </c>
      <c r="C307" s="129">
        <v>2100000000</v>
      </c>
      <c r="D307" s="24"/>
      <c r="E307" s="132" t="s">
        <v>327</v>
      </c>
      <c r="F307" s="21">
        <f>F308</f>
        <v>218.9</v>
      </c>
      <c r="G307" s="21">
        <f aca="true" t="shared" si="84" ref="G307:H311">G308</f>
        <v>218.9</v>
      </c>
      <c r="H307" s="21">
        <f t="shared" si="84"/>
        <v>218.9</v>
      </c>
    </row>
    <row r="308" spans="1:8" ht="31.5">
      <c r="A308" s="131" t="s">
        <v>19</v>
      </c>
      <c r="B308" s="131" t="s">
        <v>42</v>
      </c>
      <c r="C308" s="129">
        <v>2130000000</v>
      </c>
      <c r="D308" s="24"/>
      <c r="E308" s="132" t="s">
        <v>114</v>
      </c>
      <c r="F308" s="21">
        <f>F309</f>
        <v>218.9</v>
      </c>
      <c r="G308" s="21">
        <f t="shared" si="84"/>
        <v>218.9</v>
      </c>
      <c r="H308" s="21">
        <f t="shared" si="84"/>
        <v>218.9</v>
      </c>
    </row>
    <row r="309" spans="1:8" ht="47.25">
      <c r="A309" s="131" t="s">
        <v>19</v>
      </c>
      <c r="B309" s="131" t="s">
        <v>42</v>
      </c>
      <c r="C309" s="129">
        <v>2130300000</v>
      </c>
      <c r="D309" s="24"/>
      <c r="E309" s="132" t="s">
        <v>115</v>
      </c>
      <c r="F309" s="21">
        <f>F310</f>
        <v>218.9</v>
      </c>
      <c r="G309" s="21">
        <f t="shared" si="84"/>
        <v>218.9</v>
      </c>
      <c r="H309" s="21">
        <f t="shared" si="84"/>
        <v>218.9</v>
      </c>
    </row>
    <row r="310" spans="1:8" ht="31.5">
      <c r="A310" s="131" t="s">
        <v>19</v>
      </c>
      <c r="B310" s="131" t="s">
        <v>42</v>
      </c>
      <c r="C310" s="129">
        <v>2130320280</v>
      </c>
      <c r="D310" s="24"/>
      <c r="E310" s="132" t="s">
        <v>116</v>
      </c>
      <c r="F310" s="21">
        <f>F311</f>
        <v>218.9</v>
      </c>
      <c r="G310" s="21">
        <f t="shared" si="84"/>
        <v>218.9</v>
      </c>
      <c r="H310" s="21">
        <f t="shared" si="84"/>
        <v>218.9</v>
      </c>
    </row>
    <row r="311" spans="1:8" ht="31.5">
      <c r="A311" s="131" t="s">
        <v>19</v>
      </c>
      <c r="B311" s="131" t="s">
        <v>42</v>
      </c>
      <c r="C311" s="129">
        <v>2130320280</v>
      </c>
      <c r="D311" s="129" t="s">
        <v>97</v>
      </c>
      <c r="E311" s="132" t="s">
        <v>98</v>
      </c>
      <c r="F311" s="21">
        <f>F312</f>
        <v>218.9</v>
      </c>
      <c r="G311" s="21">
        <f t="shared" si="84"/>
        <v>218.9</v>
      </c>
      <c r="H311" s="21">
        <f t="shared" si="84"/>
        <v>218.9</v>
      </c>
    </row>
    <row r="312" spans="1:8" ht="12.75">
      <c r="A312" s="131" t="s">
        <v>19</v>
      </c>
      <c r="B312" s="131" t="s">
        <v>42</v>
      </c>
      <c r="C312" s="129">
        <v>2130320280</v>
      </c>
      <c r="D312" s="131">
        <v>610</v>
      </c>
      <c r="E312" s="132" t="s">
        <v>104</v>
      </c>
      <c r="F312" s="21">
        <v>218.9</v>
      </c>
      <c r="G312" s="21">
        <v>218.9</v>
      </c>
      <c r="H312" s="21">
        <v>218.9</v>
      </c>
    </row>
    <row r="313" spans="1:8" ht="47.25">
      <c r="A313" s="102" t="s">
        <v>19</v>
      </c>
      <c r="B313" s="102" t="s">
        <v>42</v>
      </c>
      <c r="C313" s="104">
        <v>2200000000</v>
      </c>
      <c r="D313" s="102"/>
      <c r="E313" s="103" t="s">
        <v>325</v>
      </c>
      <c r="F313" s="21">
        <f>F314+F329</f>
        <v>43493.899999999994</v>
      </c>
      <c r="G313" s="21">
        <f>G314+G329</f>
        <v>40078.899999999994</v>
      </c>
      <c r="H313" s="21">
        <f>H314+H329</f>
        <v>40078.7</v>
      </c>
    </row>
    <row r="314" spans="1:8" ht="31.5">
      <c r="A314" s="102" t="s">
        <v>19</v>
      </c>
      <c r="B314" s="102" t="s">
        <v>42</v>
      </c>
      <c r="C314" s="104">
        <v>2210000000</v>
      </c>
      <c r="D314" s="102"/>
      <c r="E314" s="103" t="s">
        <v>182</v>
      </c>
      <c r="F314" s="21">
        <f>F315+F325</f>
        <v>13818.4</v>
      </c>
      <c r="G314" s="21">
        <f>G315+G325</f>
        <v>13738.4</v>
      </c>
      <c r="H314" s="21">
        <f>H315+H325</f>
        <v>13738.4</v>
      </c>
    </row>
    <row r="315" spans="1:8" ht="31.5">
      <c r="A315" s="102" t="s">
        <v>19</v>
      </c>
      <c r="B315" s="102" t="s">
        <v>42</v>
      </c>
      <c r="C315" s="104">
        <v>2210100000</v>
      </c>
      <c r="D315" s="102"/>
      <c r="E315" s="103" t="s">
        <v>183</v>
      </c>
      <c r="F315" s="21">
        <f>F319+F316+F322</f>
        <v>13738.4</v>
      </c>
      <c r="G315" s="21">
        <f>G319+G316+G322</f>
        <v>13738.4</v>
      </c>
      <c r="H315" s="21">
        <f>H319+H316+H322</f>
        <v>13738.4</v>
      </c>
    </row>
    <row r="316" spans="1:8" ht="47.25">
      <c r="A316" s="102" t="s">
        <v>19</v>
      </c>
      <c r="B316" s="102" t="s">
        <v>42</v>
      </c>
      <c r="C316" s="104">
        <v>2210110680</v>
      </c>
      <c r="D316" s="102"/>
      <c r="E316" s="62" t="s">
        <v>239</v>
      </c>
      <c r="F316" s="21">
        <f aca="true" t="shared" si="85" ref="F316:H317">F317</f>
        <v>5601</v>
      </c>
      <c r="G316" s="21">
        <f t="shared" si="85"/>
        <v>5601</v>
      </c>
      <c r="H316" s="21">
        <f t="shared" si="85"/>
        <v>5601</v>
      </c>
    </row>
    <row r="317" spans="1:8" ht="31.5">
      <c r="A317" s="102" t="s">
        <v>19</v>
      </c>
      <c r="B317" s="102" t="s">
        <v>42</v>
      </c>
      <c r="C317" s="104">
        <v>2210110680</v>
      </c>
      <c r="D317" s="104" t="s">
        <v>97</v>
      </c>
      <c r="E317" s="56" t="s">
        <v>98</v>
      </c>
      <c r="F317" s="21">
        <f t="shared" si="85"/>
        <v>5601</v>
      </c>
      <c r="G317" s="21">
        <f t="shared" si="85"/>
        <v>5601</v>
      </c>
      <c r="H317" s="21">
        <f t="shared" si="85"/>
        <v>5601</v>
      </c>
    </row>
    <row r="318" spans="1:8" ht="12.75">
      <c r="A318" s="102" t="s">
        <v>19</v>
      </c>
      <c r="B318" s="102" t="s">
        <v>42</v>
      </c>
      <c r="C318" s="104">
        <v>2210110680</v>
      </c>
      <c r="D318" s="102">
        <v>610</v>
      </c>
      <c r="E318" s="56" t="s">
        <v>104</v>
      </c>
      <c r="F318" s="21">
        <v>5601</v>
      </c>
      <c r="G318" s="21">
        <v>5601</v>
      </c>
      <c r="H318" s="21">
        <v>5601</v>
      </c>
    </row>
    <row r="319" spans="1:8" ht="31.5">
      <c r="A319" s="102" t="s">
        <v>19</v>
      </c>
      <c r="B319" s="102" t="s">
        <v>42</v>
      </c>
      <c r="C319" s="104">
        <v>2210120010</v>
      </c>
      <c r="D319" s="102"/>
      <c r="E319" s="103" t="s">
        <v>123</v>
      </c>
      <c r="F319" s="21">
        <f aca="true" t="shared" si="86" ref="F319:H320">F320</f>
        <v>8080.8</v>
      </c>
      <c r="G319" s="21">
        <f t="shared" si="86"/>
        <v>8080.8</v>
      </c>
      <c r="H319" s="21">
        <f t="shared" si="86"/>
        <v>8080.8</v>
      </c>
    </row>
    <row r="320" spans="1:8" ht="31.5">
      <c r="A320" s="102" t="s">
        <v>19</v>
      </c>
      <c r="B320" s="102" t="s">
        <v>42</v>
      </c>
      <c r="C320" s="104">
        <v>2210120010</v>
      </c>
      <c r="D320" s="104" t="s">
        <v>97</v>
      </c>
      <c r="E320" s="103" t="s">
        <v>98</v>
      </c>
      <c r="F320" s="21">
        <f t="shared" si="86"/>
        <v>8080.8</v>
      </c>
      <c r="G320" s="21">
        <f t="shared" si="86"/>
        <v>8080.8</v>
      </c>
      <c r="H320" s="21">
        <f t="shared" si="86"/>
        <v>8080.8</v>
      </c>
    </row>
    <row r="321" spans="1:8" ht="12.75">
      <c r="A321" s="102" t="s">
        <v>19</v>
      </c>
      <c r="B321" s="102" t="s">
        <v>42</v>
      </c>
      <c r="C321" s="104">
        <v>2210120010</v>
      </c>
      <c r="D321" s="102">
        <v>610</v>
      </c>
      <c r="E321" s="103" t="s">
        <v>104</v>
      </c>
      <c r="F321" s="21">
        <v>8080.8</v>
      </c>
      <c r="G321" s="21">
        <v>8080.8</v>
      </c>
      <c r="H321" s="21">
        <v>8080.8</v>
      </c>
    </row>
    <row r="322" spans="1:8" ht="47.25">
      <c r="A322" s="102" t="s">
        <v>19</v>
      </c>
      <c r="B322" s="102" t="s">
        <v>42</v>
      </c>
      <c r="C322" s="104" t="s">
        <v>315</v>
      </c>
      <c r="D322" s="102"/>
      <c r="E322" s="62" t="s">
        <v>248</v>
      </c>
      <c r="F322" s="21">
        <f aca="true" t="shared" si="87" ref="F322:H323">F323</f>
        <v>56.6</v>
      </c>
      <c r="G322" s="21">
        <f t="shared" si="87"/>
        <v>56.6</v>
      </c>
      <c r="H322" s="21">
        <f t="shared" si="87"/>
        <v>56.6</v>
      </c>
    </row>
    <row r="323" spans="1:8" ht="31.5">
      <c r="A323" s="102" t="s">
        <v>19</v>
      </c>
      <c r="B323" s="102" t="s">
        <v>42</v>
      </c>
      <c r="C323" s="104" t="s">
        <v>315</v>
      </c>
      <c r="D323" s="104" t="s">
        <v>97</v>
      </c>
      <c r="E323" s="56" t="s">
        <v>98</v>
      </c>
      <c r="F323" s="21">
        <f t="shared" si="87"/>
        <v>56.6</v>
      </c>
      <c r="G323" s="21">
        <f t="shared" si="87"/>
        <v>56.6</v>
      </c>
      <c r="H323" s="21">
        <f t="shared" si="87"/>
        <v>56.6</v>
      </c>
    </row>
    <row r="324" spans="1:8" ht="12.75">
      <c r="A324" s="102" t="s">
        <v>19</v>
      </c>
      <c r="B324" s="102" t="s">
        <v>42</v>
      </c>
      <c r="C324" s="104" t="s">
        <v>315</v>
      </c>
      <c r="D324" s="102">
        <v>610</v>
      </c>
      <c r="E324" s="56" t="s">
        <v>104</v>
      </c>
      <c r="F324" s="21">
        <v>56.6</v>
      </c>
      <c r="G324" s="21">
        <v>56.6</v>
      </c>
      <c r="H324" s="21">
        <v>56.6</v>
      </c>
    </row>
    <row r="325" spans="1:8" ht="31.5">
      <c r="A325" s="102" t="s">
        <v>19</v>
      </c>
      <c r="B325" s="102" t="s">
        <v>42</v>
      </c>
      <c r="C325" s="137">
        <v>2210200000</v>
      </c>
      <c r="D325" s="102"/>
      <c r="E325" s="103" t="s">
        <v>184</v>
      </c>
      <c r="F325" s="21">
        <f aca="true" t="shared" si="88" ref="F325:H327">F326</f>
        <v>80</v>
      </c>
      <c r="G325" s="21">
        <f t="shared" si="88"/>
        <v>0</v>
      </c>
      <c r="H325" s="21">
        <f t="shared" si="88"/>
        <v>0</v>
      </c>
    </row>
    <row r="326" spans="1:8" ht="12.75">
      <c r="A326" s="121" t="s">
        <v>19</v>
      </c>
      <c r="B326" s="121" t="s">
        <v>42</v>
      </c>
      <c r="C326" s="167">
        <v>2210220010</v>
      </c>
      <c r="D326" s="121"/>
      <c r="E326" s="169" t="s">
        <v>419</v>
      </c>
      <c r="F326" s="21">
        <f t="shared" si="88"/>
        <v>80</v>
      </c>
      <c r="G326" s="21">
        <f t="shared" si="88"/>
        <v>0</v>
      </c>
      <c r="H326" s="21">
        <f t="shared" si="88"/>
        <v>0</v>
      </c>
    </row>
    <row r="327" spans="1:8" ht="31.5">
      <c r="A327" s="121" t="s">
        <v>19</v>
      </c>
      <c r="B327" s="121" t="s">
        <v>42</v>
      </c>
      <c r="C327" s="167">
        <v>2210220010</v>
      </c>
      <c r="D327" s="123" t="s">
        <v>97</v>
      </c>
      <c r="E327" s="122" t="s">
        <v>98</v>
      </c>
      <c r="F327" s="21">
        <f t="shared" si="88"/>
        <v>80</v>
      </c>
      <c r="G327" s="21">
        <f t="shared" si="88"/>
        <v>0</v>
      </c>
      <c r="H327" s="21">
        <f t="shared" si="88"/>
        <v>0</v>
      </c>
    </row>
    <row r="328" spans="1:8" ht="12.75">
      <c r="A328" s="121" t="s">
        <v>19</v>
      </c>
      <c r="B328" s="121" t="s">
        <v>42</v>
      </c>
      <c r="C328" s="167">
        <v>2210220010</v>
      </c>
      <c r="D328" s="121">
        <v>610</v>
      </c>
      <c r="E328" s="122" t="s">
        <v>104</v>
      </c>
      <c r="F328" s="21">
        <v>80</v>
      </c>
      <c r="G328" s="21">
        <v>0</v>
      </c>
      <c r="H328" s="21">
        <v>0</v>
      </c>
    </row>
    <row r="329" spans="1:8" ht="31.5">
      <c r="A329" s="102" t="s">
        <v>19</v>
      </c>
      <c r="B329" s="102" t="s">
        <v>42</v>
      </c>
      <c r="C329" s="104">
        <v>2220000000</v>
      </c>
      <c r="D329" s="102"/>
      <c r="E329" s="103" t="s">
        <v>139</v>
      </c>
      <c r="F329" s="21">
        <f>F330+F340+F344+F348</f>
        <v>29675.499999999996</v>
      </c>
      <c r="G329" s="21">
        <f>G330+G340+G344+G348</f>
        <v>26340.499999999996</v>
      </c>
      <c r="H329" s="21">
        <f>H330+H340+H344+H348</f>
        <v>26340.299999999996</v>
      </c>
    </row>
    <row r="330" spans="1:8" ht="34.5" customHeight="1">
      <c r="A330" s="102" t="s">
        <v>19</v>
      </c>
      <c r="B330" s="102" t="s">
        <v>42</v>
      </c>
      <c r="C330" s="102">
        <v>2220100000</v>
      </c>
      <c r="D330" s="102"/>
      <c r="E330" s="103" t="s">
        <v>185</v>
      </c>
      <c r="F330" s="21">
        <f>F334+F331+F337</f>
        <v>26310.699999999997</v>
      </c>
      <c r="G330" s="21">
        <f>G334+G331+G337</f>
        <v>26310.699999999997</v>
      </c>
      <c r="H330" s="21">
        <f>H334+H331+H337</f>
        <v>26310.699999999997</v>
      </c>
    </row>
    <row r="331" spans="1:8" ht="47.25">
      <c r="A331" s="102" t="s">
        <v>19</v>
      </c>
      <c r="B331" s="102" t="s">
        <v>42</v>
      </c>
      <c r="C331" s="102">
        <v>2220110680</v>
      </c>
      <c r="D331" s="102"/>
      <c r="E331" s="62" t="s">
        <v>239</v>
      </c>
      <c r="F331" s="21">
        <f aca="true" t="shared" si="89" ref="F331:H332">F332</f>
        <v>11139.8</v>
      </c>
      <c r="G331" s="21">
        <f t="shared" si="89"/>
        <v>11139.8</v>
      </c>
      <c r="H331" s="21">
        <f t="shared" si="89"/>
        <v>11139.8</v>
      </c>
    </row>
    <row r="332" spans="1:8" ht="31.5">
      <c r="A332" s="102" t="s">
        <v>19</v>
      </c>
      <c r="B332" s="102" t="s">
        <v>42</v>
      </c>
      <c r="C332" s="102">
        <v>2220110680</v>
      </c>
      <c r="D332" s="104" t="s">
        <v>97</v>
      </c>
      <c r="E332" s="56" t="s">
        <v>98</v>
      </c>
      <c r="F332" s="21">
        <f t="shared" si="89"/>
        <v>11139.8</v>
      </c>
      <c r="G332" s="21">
        <f t="shared" si="89"/>
        <v>11139.8</v>
      </c>
      <c r="H332" s="21">
        <f t="shared" si="89"/>
        <v>11139.8</v>
      </c>
    </row>
    <row r="333" spans="1:8" ht="12.75">
      <c r="A333" s="102" t="s">
        <v>19</v>
      </c>
      <c r="B333" s="102" t="s">
        <v>42</v>
      </c>
      <c r="C333" s="102">
        <v>2220110680</v>
      </c>
      <c r="D333" s="102">
        <v>610</v>
      </c>
      <c r="E333" s="56" t="s">
        <v>104</v>
      </c>
      <c r="F333" s="21">
        <v>11139.8</v>
      </c>
      <c r="G333" s="21">
        <v>11139.8</v>
      </c>
      <c r="H333" s="21">
        <v>11139.8</v>
      </c>
    </row>
    <row r="334" spans="1:8" ht="31.5">
      <c r="A334" s="102" t="s">
        <v>19</v>
      </c>
      <c r="B334" s="102" t="s">
        <v>42</v>
      </c>
      <c r="C334" s="102">
        <v>2220120010</v>
      </c>
      <c r="D334" s="102"/>
      <c r="E334" s="103" t="s">
        <v>123</v>
      </c>
      <c r="F334" s="21">
        <f aca="true" t="shared" si="90" ref="F334:H335">F335</f>
        <v>15058.3</v>
      </c>
      <c r="G334" s="21">
        <f t="shared" si="90"/>
        <v>15058.3</v>
      </c>
      <c r="H334" s="21">
        <f t="shared" si="90"/>
        <v>15058.3</v>
      </c>
    </row>
    <row r="335" spans="1:8" ht="31.5">
      <c r="A335" s="102" t="s">
        <v>19</v>
      </c>
      <c r="B335" s="102" t="s">
        <v>42</v>
      </c>
      <c r="C335" s="102">
        <v>2220120010</v>
      </c>
      <c r="D335" s="104" t="s">
        <v>97</v>
      </c>
      <c r="E335" s="103" t="s">
        <v>98</v>
      </c>
      <c r="F335" s="21">
        <f t="shared" si="90"/>
        <v>15058.3</v>
      </c>
      <c r="G335" s="21">
        <f t="shared" si="90"/>
        <v>15058.3</v>
      </c>
      <c r="H335" s="21">
        <f t="shared" si="90"/>
        <v>15058.3</v>
      </c>
    </row>
    <row r="336" spans="1:8" ht="12.75">
      <c r="A336" s="102" t="s">
        <v>19</v>
      </c>
      <c r="B336" s="102" t="s">
        <v>42</v>
      </c>
      <c r="C336" s="102">
        <v>2220120010</v>
      </c>
      <c r="D336" s="102">
        <v>610</v>
      </c>
      <c r="E336" s="103" t="s">
        <v>104</v>
      </c>
      <c r="F336" s="21">
        <v>15058.3</v>
      </c>
      <c r="G336" s="21">
        <v>15058.3</v>
      </c>
      <c r="H336" s="21">
        <v>15058.3</v>
      </c>
    </row>
    <row r="337" spans="1:8" ht="47.25">
      <c r="A337" s="102" t="s">
        <v>19</v>
      </c>
      <c r="B337" s="102" t="s">
        <v>42</v>
      </c>
      <c r="C337" s="102" t="s">
        <v>316</v>
      </c>
      <c r="D337" s="102"/>
      <c r="E337" s="62" t="s">
        <v>248</v>
      </c>
      <c r="F337" s="21">
        <f aca="true" t="shared" si="91" ref="F337:H338">F338</f>
        <v>112.6</v>
      </c>
      <c r="G337" s="21">
        <f t="shared" si="91"/>
        <v>112.6</v>
      </c>
      <c r="H337" s="21">
        <f t="shared" si="91"/>
        <v>112.6</v>
      </c>
    </row>
    <row r="338" spans="1:8" ht="31.5">
      <c r="A338" s="102" t="s">
        <v>19</v>
      </c>
      <c r="B338" s="102" t="s">
        <v>42</v>
      </c>
      <c r="C338" s="102" t="s">
        <v>316</v>
      </c>
      <c r="D338" s="104" t="s">
        <v>97</v>
      </c>
      <c r="E338" s="56" t="s">
        <v>98</v>
      </c>
      <c r="F338" s="21">
        <f t="shared" si="91"/>
        <v>112.6</v>
      </c>
      <c r="G338" s="21">
        <f t="shared" si="91"/>
        <v>112.6</v>
      </c>
      <c r="H338" s="21">
        <f t="shared" si="91"/>
        <v>112.6</v>
      </c>
    </row>
    <row r="339" spans="1:8" ht="12.75">
      <c r="A339" s="102" t="s">
        <v>19</v>
      </c>
      <c r="B339" s="102" t="s">
        <v>42</v>
      </c>
      <c r="C339" s="102" t="s">
        <v>316</v>
      </c>
      <c r="D339" s="102">
        <v>610</v>
      </c>
      <c r="E339" s="56" t="s">
        <v>104</v>
      </c>
      <c r="F339" s="21">
        <v>112.6</v>
      </c>
      <c r="G339" s="21">
        <v>112.6</v>
      </c>
      <c r="H339" s="21">
        <v>112.6</v>
      </c>
    </row>
    <row r="340" spans="1:8" ht="31.5">
      <c r="A340" s="102" t="s">
        <v>19</v>
      </c>
      <c r="B340" s="102" t="s">
        <v>42</v>
      </c>
      <c r="C340" s="138">
        <v>2220200000</v>
      </c>
      <c r="D340" s="102"/>
      <c r="E340" s="103" t="s">
        <v>186</v>
      </c>
      <c r="F340" s="21">
        <f>F341</f>
        <v>870.8</v>
      </c>
      <c r="G340" s="21">
        <f aca="true" t="shared" si="92" ref="G340:H342">G341</f>
        <v>0</v>
      </c>
      <c r="H340" s="21">
        <f t="shared" si="92"/>
        <v>0</v>
      </c>
    </row>
    <row r="341" spans="1:8" ht="12.75">
      <c r="A341" s="102" t="s">
        <v>19</v>
      </c>
      <c r="B341" s="102" t="s">
        <v>42</v>
      </c>
      <c r="C341" s="138">
        <v>2220220320</v>
      </c>
      <c r="D341" s="102"/>
      <c r="E341" s="103" t="s">
        <v>140</v>
      </c>
      <c r="F341" s="21">
        <f>F342</f>
        <v>870.8</v>
      </c>
      <c r="G341" s="21">
        <f t="shared" si="92"/>
        <v>0</v>
      </c>
      <c r="H341" s="21">
        <f t="shared" si="92"/>
        <v>0</v>
      </c>
    </row>
    <row r="342" spans="1:8" ht="31.5">
      <c r="A342" s="102" t="s">
        <v>19</v>
      </c>
      <c r="B342" s="102" t="s">
        <v>42</v>
      </c>
      <c r="C342" s="138">
        <v>2220220320</v>
      </c>
      <c r="D342" s="104" t="s">
        <v>97</v>
      </c>
      <c r="E342" s="103" t="s">
        <v>98</v>
      </c>
      <c r="F342" s="21">
        <f>F343</f>
        <v>870.8</v>
      </c>
      <c r="G342" s="21">
        <f t="shared" si="92"/>
        <v>0</v>
      </c>
      <c r="H342" s="21">
        <f t="shared" si="92"/>
        <v>0</v>
      </c>
    </row>
    <row r="343" spans="1:8" ht="12.75">
      <c r="A343" s="102" t="s">
        <v>19</v>
      </c>
      <c r="B343" s="102" t="s">
        <v>42</v>
      </c>
      <c r="C343" s="138">
        <v>2220220320</v>
      </c>
      <c r="D343" s="102">
        <v>610</v>
      </c>
      <c r="E343" s="103" t="s">
        <v>104</v>
      </c>
      <c r="F343" s="21">
        <v>870.8</v>
      </c>
      <c r="G343" s="21">
        <v>0</v>
      </c>
      <c r="H343" s="21">
        <v>0</v>
      </c>
    </row>
    <row r="344" spans="1:8" ht="47.25">
      <c r="A344" s="131" t="s">
        <v>19</v>
      </c>
      <c r="B344" s="131" t="s">
        <v>42</v>
      </c>
      <c r="C344" s="131">
        <v>2220300000</v>
      </c>
      <c r="D344" s="131"/>
      <c r="E344" s="56" t="s">
        <v>343</v>
      </c>
      <c r="F344" s="21">
        <f>F345</f>
        <v>91.9</v>
      </c>
      <c r="G344" s="21">
        <f aca="true" t="shared" si="93" ref="G344:H346">G345</f>
        <v>29.8</v>
      </c>
      <c r="H344" s="21">
        <f t="shared" si="93"/>
        <v>29.6</v>
      </c>
    </row>
    <row r="345" spans="1:8" ht="47.25">
      <c r="A345" s="131" t="s">
        <v>19</v>
      </c>
      <c r="B345" s="131" t="s">
        <v>42</v>
      </c>
      <c r="C345" s="131" t="s">
        <v>344</v>
      </c>
      <c r="D345" s="131"/>
      <c r="E345" s="56" t="s">
        <v>360</v>
      </c>
      <c r="F345" s="21">
        <f>F346</f>
        <v>91.9</v>
      </c>
      <c r="G345" s="21">
        <f t="shared" si="93"/>
        <v>29.8</v>
      </c>
      <c r="H345" s="21">
        <f t="shared" si="93"/>
        <v>29.6</v>
      </c>
    </row>
    <row r="346" spans="1:8" ht="31.5">
      <c r="A346" s="131" t="s">
        <v>19</v>
      </c>
      <c r="B346" s="131" t="s">
        <v>42</v>
      </c>
      <c r="C346" s="131" t="s">
        <v>344</v>
      </c>
      <c r="D346" s="129" t="s">
        <v>97</v>
      </c>
      <c r="E346" s="56" t="s">
        <v>98</v>
      </c>
      <c r="F346" s="21">
        <f>F347</f>
        <v>91.9</v>
      </c>
      <c r="G346" s="21">
        <f t="shared" si="93"/>
        <v>29.8</v>
      </c>
      <c r="H346" s="21">
        <f t="shared" si="93"/>
        <v>29.6</v>
      </c>
    </row>
    <row r="347" spans="1:8" ht="12.75">
      <c r="A347" s="131" t="s">
        <v>19</v>
      </c>
      <c r="B347" s="131" t="s">
        <v>42</v>
      </c>
      <c r="C347" s="131" t="s">
        <v>344</v>
      </c>
      <c r="D347" s="131">
        <v>610</v>
      </c>
      <c r="E347" s="56" t="s">
        <v>104</v>
      </c>
      <c r="F347" s="21">
        <v>91.9</v>
      </c>
      <c r="G347" s="21">
        <v>29.8</v>
      </c>
      <c r="H347" s="21">
        <v>29.6</v>
      </c>
    </row>
    <row r="348" spans="1:8" ht="63">
      <c r="A348" s="134" t="s">
        <v>19</v>
      </c>
      <c r="B348" s="134" t="s">
        <v>42</v>
      </c>
      <c r="C348" s="134">
        <v>2220400000</v>
      </c>
      <c r="D348" s="134"/>
      <c r="E348" s="56" t="s">
        <v>348</v>
      </c>
      <c r="F348" s="21">
        <f>F349</f>
        <v>2402.1</v>
      </c>
      <c r="G348" s="21">
        <f aca="true" t="shared" si="94" ref="G348:H348">G349</f>
        <v>0</v>
      </c>
      <c r="H348" s="21">
        <f t="shared" si="94"/>
        <v>0</v>
      </c>
    </row>
    <row r="349" spans="1:8" ht="63">
      <c r="A349" s="134" t="s">
        <v>19</v>
      </c>
      <c r="B349" s="134" t="s">
        <v>42</v>
      </c>
      <c r="C349" s="168" t="s">
        <v>421</v>
      </c>
      <c r="D349" s="134"/>
      <c r="E349" s="56" t="s">
        <v>420</v>
      </c>
      <c r="F349" s="21">
        <f>F350</f>
        <v>2402.1</v>
      </c>
      <c r="G349" s="21">
        <f aca="true" t="shared" si="95" ref="G349:H350">G350</f>
        <v>0</v>
      </c>
      <c r="H349" s="21">
        <f t="shared" si="95"/>
        <v>0</v>
      </c>
    </row>
    <row r="350" spans="1:8" ht="31.5">
      <c r="A350" s="134" t="s">
        <v>19</v>
      </c>
      <c r="B350" s="134" t="s">
        <v>42</v>
      </c>
      <c r="C350" s="168" t="s">
        <v>421</v>
      </c>
      <c r="D350" s="167" t="s">
        <v>97</v>
      </c>
      <c r="E350" s="56" t="s">
        <v>98</v>
      </c>
      <c r="F350" s="21">
        <f>F351</f>
        <v>2402.1</v>
      </c>
      <c r="G350" s="21">
        <f t="shared" si="95"/>
        <v>0</v>
      </c>
      <c r="H350" s="21">
        <f t="shared" si="95"/>
        <v>0</v>
      </c>
    </row>
    <row r="351" spans="1:8" ht="12.75">
      <c r="A351" s="134" t="s">
        <v>19</v>
      </c>
      <c r="B351" s="134" t="s">
        <v>42</v>
      </c>
      <c r="C351" s="168" t="s">
        <v>421</v>
      </c>
      <c r="D351" s="168">
        <v>610</v>
      </c>
      <c r="E351" s="56" t="s">
        <v>104</v>
      </c>
      <c r="F351" s="21">
        <v>2402.1</v>
      </c>
      <c r="G351" s="21">
        <v>0</v>
      </c>
      <c r="H351" s="21">
        <v>0</v>
      </c>
    </row>
    <row r="352" spans="1:8" ht="31.5">
      <c r="A352" s="102" t="s">
        <v>19</v>
      </c>
      <c r="B352" s="102" t="s">
        <v>42</v>
      </c>
      <c r="C352" s="104">
        <v>2500000000</v>
      </c>
      <c r="D352" s="102"/>
      <c r="E352" s="103" t="s">
        <v>326</v>
      </c>
      <c r="F352" s="21">
        <f>F353</f>
        <v>1882</v>
      </c>
      <c r="G352" s="21">
        <f aca="true" t="shared" si="96" ref="G352:H352">G353</f>
        <v>1882</v>
      </c>
      <c r="H352" s="21">
        <f t="shared" si="96"/>
        <v>1882</v>
      </c>
    </row>
    <row r="353" spans="1:8" ht="31.5">
      <c r="A353" s="102" t="s">
        <v>19</v>
      </c>
      <c r="B353" s="102" t="s">
        <v>42</v>
      </c>
      <c r="C353" s="104">
        <v>2520000000</v>
      </c>
      <c r="D353" s="102"/>
      <c r="E353" s="103" t="s">
        <v>249</v>
      </c>
      <c r="F353" s="21">
        <f>F354+F358+F362</f>
        <v>1882</v>
      </c>
      <c r="G353" s="21">
        <f aca="true" t="shared" si="97" ref="G353:H353">G354+G358+G362</f>
        <v>1882</v>
      </c>
      <c r="H353" s="21">
        <f t="shared" si="97"/>
        <v>1882</v>
      </c>
    </row>
    <row r="354" spans="1:8" ht="31.5">
      <c r="A354" s="131" t="s">
        <v>19</v>
      </c>
      <c r="B354" s="131" t="s">
        <v>42</v>
      </c>
      <c r="C354" s="129">
        <v>2520400000</v>
      </c>
      <c r="D354" s="131"/>
      <c r="E354" s="56" t="s">
        <v>353</v>
      </c>
      <c r="F354" s="21">
        <f>F355</f>
        <v>212.9</v>
      </c>
      <c r="G354" s="21">
        <f aca="true" t="shared" si="98" ref="G354:H356">G355</f>
        <v>212.9</v>
      </c>
      <c r="H354" s="21">
        <f t="shared" si="98"/>
        <v>212.9</v>
      </c>
    </row>
    <row r="355" spans="1:8" ht="12.75">
      <c r="A355" s="131" t="s">
        <v>19</v>
      </c>
      <c r="B355" s="131" t="s">
        <v>42</v>
      </c>
      <c r="C355" s="129">
        <v>2520420300</v>
      </c>
      <c r="D355" s="131"/>
      <c r="E355" s="56" t="s">
        <v>354</v>
      </c>
      <c r="F355" s="21">
        <f>F356</f>
        <v>212.9</v>
      </c>
      <c r="G355" s="21">
        <f t="shared" si="98"/>
        <v>212.9</v>
      </c>
      <c r="H355" s="21">
        <f t="shared" si="98"/>
        <v>212.9</v>
      </c>
    </row>
    <row r="356" spans="1:8" ht="31.5">
      <c r="A356" s="131" t="s">
        <v>19</v>
      </c>
      <c r="B356" s="131" t="s">
        <v>42</v>
      </c>
      <c r="C356" s="129">
        <v>2520420300</v>
      </c>
      <c r="D356" s="129" t="s">
        <v>97</v>
      </c>
      <c r="E356" s="56" t="s">
        <v>98</v>
      </c>
      <c r="F356" s="21">
        <f>F357</f>
        <v>212.9</v>
      </c>
      <c r="G356" s="21">
        <f t="shared" si="98"/>
        <v>212.9</v>
      </c>
      <c r="H356" s="21">
        <f t="shared" si="98"/>
        <v>212.9</v>
      </c>
    </row>
    <row r="357" spans="1:8" ht="12.75">
      <c r="A357" s="131" t="s">
        <v>19</v>
      </c>
      <c r="B357" s="131" t="s">
        <v>42</v>
      </c>
      <c r="C357" s="129">
        <v>2520420300</v>
      </c>
      <c r="D357" s="131">
        <v>610</v>
      </c>
      <c r="E357" s="56" t="s">
        <v>104</v>
      </c>
      <c r="F357" s="21">
        <v>212.9</v>
      </c>
      <c r="G357" s="21">
        <v>212.9</v>
      </c>
      <c r="H357" s="21">
        <v>212.9</v>
      </c>
    </row>
    <row r="358" spans="1:8" ht="31.5">
      <c r="A358" s="168" t="s">
        <v>19</v>
      </c>
      <c r="B358" s="168" t="s">
        <v>42</v>
      </c>
      <c r="C358" s="167">
        <v>2520500000</v>
      </c>
      <c r="D358" s="168"/>
      <c r="E358" s="169" t="s">
        <v>408</v>
      </c>
      <c r="F358" s="21">
        <f>F359</f>
        <v>47.2</v>
      </c>
      <c r="G358" s="21">
        <f aca="true" t="shared" si="99" ref="G358:H360">G359</f>
        <v>47.2</v>
      </c>
      <c r="H358" s="21">
        <f t="shared" si="99"/>
        <v>47.2</v>
      </c>
    </row>
    <row r="359" spans="1:8" ht="12.75">
      <c r="A359" s="168" t="s">
        <v>19</v>
      </c>
      <c r="B359" s="168" t="s">
        <v>42</v>
      </c>
      <c r="C359" s="167">
        <v>2520520300</v>
      </c>
      <c r="D359" s="168"/>
      <c r="E359" s="169" t="s">
        <v>409</v>
      </c>
      <c r="F359" s="21">
        <f>F360</f>
        <v>47.2</v>
      </c>
      <c r="G359" s="21">
        <f t="shared" si="99"/>
        <v>47.2</v>
      </c>
      <c r="H359" s="21">
        <f t="shared" si="99"/>
        <v>47.2</v>
      </c>
    </row>
    <row r="360" spans="1:8" ht="31.5">
      <c r="A360" s="168" t="s">
        <v>19</v>
      </c>
      <c r="B360" s="168" t="s">
        <v>42</v>
      </c>
      <c r="C360" s="167">
        <v>2520520300</v>
      </c>
      <c r="D360" s="167" t="s">
        <v>97</v>
      </c>
      <c r="E360" s="56" t="s">
        <v>98</v>
      </c>
      <c r="F360" s="21">
        <f>F361</f>
        <v>47.2</v>
      </c>
      <c r="G360" s="21">
        <f t="shared" si="99"/>
        <v>47.2</v>
      </c>
      <c r="H360" s="21">
        <f t="shared" si="99"/>
        <v>47.2</v>
      </c>
    </row>
    <row r="361" spans="1:8" ht="12.75">
      <c r="A361" s="168" t="s">
        <v>19</v>
      </c>
      <c r="B361" s="168" t="s">
        <v>42</v>
      </c>
      <c r="C361" s="167">
        <v>2520520300</v>
      </c>
      <c r="D361" s="168">
        <v>610</v>
      </c>
      <c r="E361" s="56" t="s">
        <v>104</v>
      </c>
      <c r="F361" s="21">
        <v>47.2</v>
      </c>
      <c r="G361" s="21">
        <v>47.2</v>
      </c>
      <c r="H361" s="21">
        <v>47.2</v>
      </c>
    </row>
    <row r="362" spans="1:8" ht="31.5">
      <c r="A362" s="168" t="s">
        <v>19</v>
      </c>
      <c r="B362" s="168" t="s">
        <v>42</v>
      </c>
      <c r="C362" s="167">
        <v>2520600000</v>
      </c>
      <c r="D362" s="168"/>
      <c r="E362" s="169" t="s">
        <v>407</v>
      </c>
      <c r="F362" s="21">
        <f>F363</f>
        <v>1621.9</v>
      </c>
      <c r="G362" s="21">
        <f aca="true" t="shared" si="100" ref="G362:H364">G363</f>
        <v>1621.9</v>
      </c>
      <c r="H362" s="21">
        <f t="shared" si="100"/>
        <v>1621.9</v>
      </c>
    </row>
    <row r="363" spans="1:8" ht="12.75">
      <c r="A363" s="168" t="s">
        <v>19</v>
      </c>
      <c r="B363" s="168" t="s">
        <v>42</v>
      </c>
      <c r="C363" s="167">
        <v>2520620200</v>
      </c>
      <c r="D363" s="168"/>
      <c r="E363" s="169" t="s">
        <v>286</v>
      </c>
      <c r="F363" s="21">
        <f>F364</f>
        <v>1621.9</v>
      </c>
      <c r="G363" s="21">
        <f t="shared" si="100"/>
        <v>1621.9</v>
      </c>
      <c r="H363" s="21">
        <f t="shared" si="100"/>
        <v>1621.9</v>
      </c>
    </row>
    <row r="364" spans="1:8" ht="31.5">
      <c r="A364" s="168" t="s">
        <v>19</v>
      </c>
      <c r="B364" s="168" t="s">
        <v>42</v>
      </c>
      <c r="C364" s="167">
        <v>2520620200</v>
      </c>
      <c r="D364" s="167" t="s">
        <v>97</v>
      </c>
      <c r="E364" s="56" t="s">
        <v>98</v>
      </c>
      <c r="F364" s="21">
        <f>F365</f>
        <v>1621.9</v>
      </c>
      <c r="G364" s="21">
        <f t="shared" si="100"/>
        <v>1621.9</v>
      </c>
      <c r="H364" s="21">
        <f t="shared" si="100"/>
        <v>1621.9</v>
      </c>
    </row>
    <row r="365" spans="1:8" ht="12.75">
      <c r="A365" s="168" t="s">
        <v>19</v>
      </c>
      <c r="B365" s="168" t="s">
        <v>42</v>
      </c>
      <c r="C365" s="167">
        <v>2520620200</v>
      </c>
      <c r="D365" s="168">
        <v>610</v>
      </c>
      <c r="E365" s="56" t="s">
        <v>104</v>
      </c>
      <c r="F365" s="21">
        <v>1621.9</v>
      </c>
      <c r="G365" s="21">
        <v>1621.9</v>
      </c>
      <c r="H365" s="21">
        <v>1621.9</v>
      </c>
    </row>
    <row r="366" spans="1:8" ht="12.75">
      <c r="A366" s="102" t="s">
        <v>19</v>
      </c>
      <c r="B366" s="102" t="s">
        <v>39</v>
      </c>
      <c r="C366" s="102" t="s">
        <v>66</v>
      </c>
      <c r="D366" s="102" t="s">
        <v>66</v>
      </c>
      <c r="E366" s="42" t="s">
        <v>31</v>
      </c>
      <c r="F366" s="21">
        <f>F367+F376+F389</f>
        <v>2979.1000000000004</v>
      </c>
      <c r="G366" s="21">
        <f>G367+G376+G389</f>
        <v>1422.1</v>
      </c>
      <c r="H366" s="21">
        <f>H367+H376+H389</f>
        <v>1422.1</v>
      </c>
    </row>
    <row r="367" spans="1:8" ht="12.75">
      <c r="A367" s="102" t="s">
        <v>19</v>
      </c>
      <c r="B367" s="102" t="s">
        <v>53</v>
      </c>
      <c r="C367" s="102" t="s">
        <v>66</v>
      </c>
      <c r="D367" s="102" t="s">
        <v>66</v>
      </c>
      <c r="E367" s="103" t="s">
        <v>32</v>
      </c>
      <c r="F367" s="21">
        <f>F368</f>
        <v>698.3</v>
      </c>
      <c r="G367" s="21">
        <f aca="true" t="shared" si="101" ref="G367:H370">G368</f>
        <v>698.3</v>
      </c>
      <c r="H367" s="21">
        <f t="shared" si="101"/>
        <v>698.3</v>
      </c>
    </row>
    <row r="368" spans="1:8" ht="47.25">
      <c r="A368" s="102" t="s">
        <v>19</v>
      </c>
      <c r="B368" s="102" t="s">
        <v>53</v>
      </c>
      <c r="C368" s="104">
        <v>2200000000</v>
      </c>
      <c r="D368" s="102"/>
      <c r="E368" s="103" t="s">
        <v>325</v>
      </c>
      <c r="F368" s="21">
        <f>F369</f>
        <v>698.3</v>
      </c>
      <c r="G368" s="21">
        <f t="shared" si="101"/>
        <v>698.3</v>
      </c>
      <c r="H368" s="21">
        <f t="shared" si="101"/>
        <v>698.3</v>
      </c>
    </row>
    <row r="369" spans="1:8" ht="31.5">
      <c r="A369" s="102" t="s">
        <v>19</v>
      </c>
      <c r="B369" s="102" t="s">
        <v>53</v>
      </c>
      <c r="C369" s="104">
        <v>2240000000</v>
      </c>
      <c r="D369" s="102"/>
      <c r="E369" s="103" t="s">
        <v>132</v>
      </c>
      <c r="F369" s="21">
        <f>F370</f>
        <v>698.3</v>
      </c>
      <c r="G369" s="21">
        <f t="shared" si="101"/>
        <v>698.3</v>
      </c>
      <c r="H369" s="21">
        <f t="shared" si="101"/>
        <v>698.3</v>
      </c>
    </row>
    <row r="370" spans="1:8" ht="12.75">
      <c r="A370" s="102" t="s">
        <v>19</v>
      </c>
      <c r="B370" s="102" t="s">
        <v>53</v>
      </c>
      <c r="C370" s="102">
        <v>2240400000</v>
      </c>
      <c r="D370" s="102"/>
      <c r="E370" s="103" t="s">
        <v>187</v>
      </c>
      <c r="F370" s="21">
        <f>F371</f>
        <v>698.3</v>
      </c>
      <c r="G370" s="21">
        <f t="shared" si="101"/>
        <v>698.3</v>
      </c>
      <c r="H370" s="21">
        <f t="shared" si="101"/>
        <v>698.3</v>
      </c>
    </row>
    <row r="371" spans="1:8" ht="47.25">
      <c r="A371" s="102" t="s">
        <v>19</v>
      </c>
      <c r="B371" s="102" t="s">
        <v>53</v>
      </c>
      <c r="C371" s="102">
        <v>2240420390</v>
      </c>
      <c r="D371" s="102"/>
      <c r="E371" s="103" t="s">
        <v>67</v>
      </c>
      <c r="F371" s="21">
        <f>F372+F374</f>
        <v>698.3</v>
      </c>
      <c r="G371" s="21">
        <f>G372+G374</f>
        <v>698.3</v>
      </c>
      <c r="H371" s="21">
        <f>H372+H374</f>
        <v>698.3</v>
      </c>
    </row>
    <row r="372" spans="1:8" ht="31.5">
      <c r="A372" s="102" t="s">
        <v>19</v>
      </c>
      <c r="B372" s="102" t="s">
        <v>53</v>
      </c>
      <c r="C372" s="102">
        <v>2240420390</v>
      </c>
      <c r="D372" s="104" t="s">
        <v>69</v>
      </c>
      <c r="E372" s="103" t="s">
        <v>95</v>
      </c>
      <c r="F372" s="21">
        <f>F373</f>
        <v>20.3</v>
      </c>
      <c r="G372" s="21">
        <f>G373</f>
        <v>20.3</v>
      </c>
      <c r="H372" s="21">
        <f>H373</f>
        <v>20.3</v>
      </c>
    </row>
    <row r="373" spans="1:8" ht="31.5">
      <c r="A373" s="102" t="s">
        <v>19</v>
      </c>
      <c r="B373" s="102" t="s">
        <v>53</v>
      </c>
      <c r="C373" s="102">
        <v>2240420390</v>
      </c>
      <c r="D373" s="102">
        <v>240</v>
      </c>
      <c r="E373" s="103" t="s">
        <v>223</v>
      </c>
      <c r="F373" s="21">
        <v>20.3</v>
      </c>
      <c r="G373" s="21">
        <v>20.3</v>
      </c>
      <c r="H373" s="21">
        <v>20.3</v>
      </c>
    </row>
    <row r="374" spans="1:8" ht="12.75">
      <c r="A374" s="102" t="s">
        <v>19</v>
      </c>
      <c r="B374" s="102" t="s">
        <v>53</v>
      </c>
      <c r="C374" s="102">
        <v>2240420390</v>
      </c>
      <c r="D374" s="104" t="s">
        <v>73</v>
      </c>
      <c r="E374" s="103" t="s">
        <v>74</v>
      </c>
      <c r="F374" s="21">
        <f>F375</f>
        <v>678</v>
      </c>
      <c r="G374" s="21">
        <f>G375</f>
        <v>678</v>
      </c>
      <c r="H374" s="21">
        <f>H375</f>
        <v>678</v>
      </c>
    </row>
    <row r="375" spans="1:8" ht="12.75">
      <c r="A375" s="102" t="s">
        <v>19</v>
      </c>
      <c r="B375" s="102" t="s">
        <v>53</v>
      </c>
      <c r="C375" s="102">
        <v>2240420390</v>
      </c>
      <c r="D375" s="104" t="s">
        <v>141</v>
      </c>
      <c r="E375" s="103" t="s">
        <v>142</v>
      </c>
      <c r="F375" s="21">
        <v>678</v>
      </c>
      <c r="G375" s="21">
        <v>678</v>
      </c>
      <c r="H375" s="21">
        <v>678</v>
      </c>
    </row>
    <row r="376" spans="1:8" ht="12.75">
      <c r="A376" s="102" t="s">
        <v>19</v>
      </c>
      <c r="B376" s="102" t="s">
        <v>40</v>
      </c>
      <c r="C376" s="102" t="s">
        <v>66</v>
      </c>
      <c r="D376" s="102" t="s">
        <v>66</v>
      </c>
      <c r="E376" s="103" t="s">
        <v>34</v>
      </c>
      <c r="F376" s="21">
        <f>F377</f>
        <v>607.1</v>
      </c>
      <c r="G376" s="21">
        <f>G377</f>
        <v>107.1</v>
      </c>
      <c r="H376" s="21">
        <f aca="true" t="shared" si="102" ref="G376:H379">H377</f>
        <v>107.1</v>
      </c>
    </row>
    <row r="377" spans="1:8" ht="47.25">
      <c r="A377" s="102" t="s">
        <v>19</v>
      </c>
      <c r="B377" s="102" t="s">
        <v>40</v>
      </c>
      <c r="C377" s="104">
        <v>2200000000</v>
      </c>
      <c r="D377" s="102"/>
      <c r="E377" s="103" t="s">
        <v>325</v>
      </c>
      <c r="F377" s="21">
        <f>F378</f>
        <v>607.1</v>
      </c>
      <c r="G377" s="21">
        <f t="shared" si="102"/>
        <v>107.1</v>
      </c>
      <c r="H377" s="21">
        <f t="shared" si="102"/>
        <v>107.1</v>
      </c>
    </row>
    <row r="378" spans="1:8" ht="31.5">
      <c r="A378" s="102" t="s">
        <v>19</v>
      </c>
      <c r="B378" s="102" t="s">
        <v>40</v>
      </c>
      <c r="C378" s="104">
        <v>2240000000</v>
      </c>
      <c r="D378" s="102"/>
      <c r="E378" s="103" t="s">
        <v>132</v>
      </c>
      <c r="F378" s="21">
        <f>F379+F383</f>
        <v>607.1</v>
      </c>
      <c r="G378" s="21">
        <f aca="true" t="shared" si="103" ref="G378:H378">G379+G383</f>
        <v>107.1</v>
      </c>
      <c r="H378" s="21">
        <f t="shared" si="103"/>
        <v>107.1</v>
      </c>
    </row>
    <row r="379" spans="1:8" ht="31.5">
      <c r="A379" s="102" t="s">
        <v>19</v>
      </c>
      <c r="B379" s="102" t="s">
        <v>40</v>
      </c>
      <c r="C379" s="104">
        <v>2240100000</v>
      </c>
      <c r="D379" s="102"/>
      <c r="E379" s="103" t="s">
        <v>188</v>
      </c>
      <c r="F379" s="21">
        <f>F380</f>
        <v>500</v>
      </c>
      <c r="G379" s="21">
        <f t="shared" si="102"/>
        <v>0</v>
      </c>
      <c r="H379" s="21">
        <f t="shared" si="102"/>
        <v>0</v>
      </c>
    </row>
    <row r="380" spans="1:8" ht="31.5">
      <c r="A380" s="102" t="s">
        <v>19</v>
      </c>
      <c r="B380" s="102" t="s">
        <v>40</v>
      </c>
      <c r="C380" s="104">
        <v>2240120330</v>
      </c>
      <c r="D380" s="102"/>
      <c r="E380" s="103" t="s">
        <v>143</v>
      </c>
      <c r="F380" s="21">
        <f>F381</f>
        <v>500</v>
      </c>
      <c r="G380" s="21">
        <f>G381</f>
        <v>0</v>
      </c>
      <c r="H380" s="21">
        <f>H381</f>
        <v>0</v>
      </c>
    </row>
    <row r="381" spans="1:8" ht="31.5">
      <c r="A381" s="102" t="s">
        <v>19</v>
      </c>
      <c r="B381" s="102" t="s">
        <v>40</v>
      </c>
      <c r="C381" s="104">
        <v>2240120330</v>
      </c>
      <c r="D381" s="104" t="s">
        <v>97</v>
      </c>
      <c r="E381" s="103" t="s">
        <v>98</v>
      </c>
      <c r="F381" s="21">
        <f>F382</f>
        <v>500</v>
      </c>
      <c r="G381" s="21">
        <f>G382</f>
        <v>0</v>
      </c>
      <c r="H381" s="21">
        <f>H382</f>
        <v>0</v>
      </c>
    </row>
    <row r="382" spans="1:8" ht="31.5">
      <c r="A382" s="102" t="s">
        <v>19</v>
      </c>
      <c r="B382" s="102" t="s">
        <v>40</v>
      </c>
      <c r="C382" s="104">
        <v>2240120330</v>
      </c>
      <c r="D382" s="102">
        <v>630</v>
      </c>
      <c r="E382" s="103" t="s">
        <v>144</v>
      </c>
      <c r="F382" s="21">
        <v>500</v>
      </c>
      <c r="G382" s="21">
        <v>0</v>
      </c>
      <c r="H382" s="21">
        <v>0</v>
      </c>
    </row>
    <row r="383" spans="1:8" ht="31.5">
      <c r="A383" s="102" t="s">
        <v>19</v>
      </c>
      <c r="B383" s="102" t="s">
        <v>40</v>
      </c>
      <c r="C383" s="104">
        <v>2240200000</v>
      </c>
      <c r="D383" s="102"/>
      <c r="E383" s="103" t="s">
        <v>145</v>
      </c>
      <c r="F383" s="21">
        <f>F384</f>
        <v>107.1</v>
      </c>
      <c r="G383" s="21">
        <f>G384</f>
        <v>107.1</v>
      </c>
      <c r="H383" s="21">
        <f>H384</f>
        <v>107.1</v>
      </c>
    </row>
    <row r="384" spans="1:8" ht="31.5">
      <c r="A384" s="102" t="s">
        <v>19</v>
      </c>
      <c r="B384" s="102" t="s">
        <v>40</v>
      </c>
      <c r="C384" s="104">
        <v>2240220350</v>
      </c>
      <c r="D384" s="102"/>
      <c r="E384" s="103" t="s">
        <v>189</v>
      </c>
      <c r="F384" s="21">
        <f>F385+F387</f>
        <v>107.1</v>
      </c>
      <c r="G384" s="21">
        <f>G385+G387</f>
        <v>107.1</v>
      </c>
      <c r="H384" s="21">
        <f>H385+H387</f>
        <v>107.1</v>
      </c>
    </row>
    <row r="385" spans="1:8" ht="31.5">
      <c r="A385" s="102" t="s">
        <v>19</v>
      </c>
      <c r="B385" s="102" t="s">
        <v>40</v>
      </c>
      <c r="C385" s="104">
        <v>2240220350</v>
      </c>
      <c r="D385" s="104" t="s">
        <v>69</v>
      </c>
      <c r="E385" s="103" t="s">
        <v>95</v>
      </c>
      <c r="F385" s="21">
        <f>F386</f>
        <v>3.1</v>
      </c>
      <c r="G385" s="21">
        <f>G386</f>
        <v>3.1</v>
      </c>
      <c r="H385" s="21">
        <f>H386</f>
        <v>3.1</v>
      </c>
    </row>
    <row r="386" spans="1:8" ht="31.5">
      <c r="A386" s="102" t="s">
        <v>19</v>
      </c>
      <c r="B386" s="102" t="s">
        <v>40</v>
      </c>
      <c r="C386" s="104">
        <v>2240220350</v>
      </c>
      <c r="D386" s="102">
        <v>240</v>
      </c>
      <c r="E386" s="103" t="s">
        <v>223</v>
      </c>
      <c r="F386" s="21">
        <v>3.1</v>
      </c>
      <c r="G386" s="21">
        <v>3.1</v>
      </c>
      <c r="H386" s="21">
        <v>3.1</v>
      </c>
    </row>
    <row r="387" spans="1:8" ht="12.75">
      <c r="A387" s="102" t="s">
        <v>19</v>
      </c>
      <c r="B387" s="102" t="s">
        <v>40</v>
      </c>
      <c r="C387" s="104">
        <v>2240220350</v>
      </c>
      <c r="D387" s="102" t="s">
        <v>73</v>
      </c>
      <c r="E387" s="103" t="s">
        <v>74</v>
      </c>
      <c r="F387" s="21">
        <f>F388</f>
        <v>104</v>
      </c>
      <c r="G387" s="21">
        <f>G388</f>
        <v>104</v>
      </c>
      <c r="H387" s="21">
        <f>H388</f>
        <v>104</v>
      </c>
    </row>
    <row r="388" spans="1:8" ht="12.75">
      <c r="A388" s="102" t="s">
        <v>19</v>
      </c>
      <c r="B388" s="102" t="s">
        <v>40</v>
      </c>
      <c r="C388" s="104">
        <v>2240220350</v>
      </c>
      <c r="D388" s="102" t="s">
        <v>141</v>
      </c>
      <c r="E388" s="103" t="s">
        <v>142</v>
      </c>
      <c r="F388" s="21">
        <v>104</v>
      </c>
      <c r="G388" s="21">
        <v>104</v>
      </c>
      <c r="H388" s="21">
        <v>104</v>
      </c>
    </row>
    <row r="389" spans="1:8" ht="12.75">
      <c r="A389" s="102" t="s">
        <v>19</v>
      </c>
      <c r="B389" s="102">
        <v>1004</v>
      </c>
      <c r="C389" s="71"/>
      <c r="D389" s="71"/>
      <c r="E389" s="49" t="s">
        <v>85</v>
      </c>
      <c r="F389" s="21">
        <f>F390</f>
        <v>1673.7</v>
      </c>
      <c r="G389" s="21">
        <f aca="true" t="shared" si="104" ref="G389:H392">G390</f>
        <v>616.7</v>
      </c>
      <c r="H389" s="21">
        <f t="shared" si="104"/>
        <v>616.7</v>
      </c>
    </row>
    <row r="390" spans="1:8" ht="47.25">
      <c r="A390" s="102" t="s">
        <v>19</v>
      </c>
      <c r="B390" s="102">
        <v>1004</v>
      </c>
      <c r="C390" s="104">
        <v>2200000000</v>
      </c>
      <c r="D390" s="102"/>
      <c r="E390" s="103" t="s">
        <v>325</v>
      </c>
      <c r="F390" s="21">
        <f>F391</f>
        <v>1673.7</v>
      </c>
      <c r="G390" s="21">
        <f t="shared" si="104"/>
        <v>616.7</v>
      </c>
      <c r="H390" s="21">
        <f t="shared" si="104"/>
        <v>616.7</v>
      </c>
    </row>
    <row r="391" spans="1:8" ht="31.5">
      <c r="A391" s="102" t="s">
        <v>19</v>
      </c>
      <c r="B391" s="102">
        <v>1004</v>
      </c>
      <c r="C391" s="104">
        <v>2240000000</v>
      </c>
      <c r="D391" s="102"/>
      <c r="E391" s="103" t="s">
        <v>132</v>
      </c>
      <c r="F391" s="21">
        <f>F392</f>
        <v>1673.7</v>
      </c>
      <c r="G391" s="21">
        <f t="shared" si="104"/>
        <v>616.7</v>
      </c>
      <c r="H391" s="21">
        <f t="shared" si="104"/>
        <v>616.7</v>
      </c>
    </row>
    <row r="392" spans="1:8" ht="12.75">
      <c r="A392" s="102" t="s">
        <v>19</v>
      </c>
      <c r="B392" s="102">
        <v>1004</v>
      </c>
      <c r="C392" s="102">
        <v>2240400000</v>
      </c>
      <c r="D392" s="102"/>
      <c r="E392" s="103" t="s">
        <v>187</v>
      </c>
      <c r="F392" s="21">
        <f>F393</f>
        <v>1673.7</v>
      </c>
      <c r="G392" s="21">
        <f t="shared" si="104"/>
        <v>616.7</v>
      </c>
      <c r="H392" s="21">
        <f t="shared" si="104"/>
        <v>616.7</v>
      </c>
    </row>
    <row r="393" spans="1:8" ht="12.75">
      <c r="A393" s="102" t="s">
        <v>19</v>
      </c>
      <c r="B393" s="102">
        <v>1004</v>
      </c>
      <c r="C393" s="102" t="s">
        <v>317</v>
      </c>
      <c r="D393" s="102"/>
      <c r="E393" s="103" t="s">
        <v>222</v>
      </c>
      <c r="F393" s="21">
        <f aca="true" t="shared" si="105" ref="F393:H394">F394</f>
        <v>1673.7</v>
      </c>
      <c r="G393" s="21">
        <f t="shared" si="105"/>
        <v>616.7</v>
      </c>
      <c r="H393" s="21">
        <f t="shared" si="105"/>
        <v>616.7</v>
      </c>
    </row>
    <row r="394" spans="1:8" ht="12.75">
      <c r="A394" s="102" t="s">
        <v>19</v>
      </c>
      <c r="B394" s="102">
        <v>1004</v>
      </c>
      <c r="C394" s="102" t="s">
        <v>317</v>
      </c>
      <c r="D394" s="1" t="s">
        <v>73</v>
      </c>
      <c r="E394" s="47" t="s">
        <v>74</v>
      </c>
      <c r="F394" s="21">
        <f t="shared" si="105"/>
        <v>1673.7</v>
      </c>
      <c r="G394" s="21">
        <f t="shared" si="105"/>
        <v>616.7</v>
      </c>
      <c r="H394" s="21">
        <f t="shared" si="105"/>
        <v>616.7</v>
      </c>
    </row>
    <row r="395" spans="1:8" ht="31.5">
      <c r="A395" s="102" t="s">
        <v>19</v>
      </c>
      <c r="B395" s="102">
        <v>1004</v>
      </c>
      <c r="C395" s="102" t="s">
        <v>317</v>
      </c>
      <c r="D395" s="1" t="s">
        <v>101</v>
      </c>
      <c r="E395" s="47" t="s">
        <v>102</v>
      </c>
      <c r="F395" s="21">
        <v>1673.7</v>
      </c>
      <c r="G395" s="21">
        <v>616.7</v>
      </c>
      <c r="H395" s="21">
        <v>616.7</v>
      </c>
    </row>
    <row r="396" spans="1:8" ht="12.75">
      <c r="A396" s="102" t="s">
        <v>19</v>
      </c>
      <c r="B396" s="102" t="s">
        <v>61</v>
      </c>
      <c r="C396" s="102" t="s">
        <v>66</v>
      </c>
      <c r="D396" s="102" t="s">
        <v>66</v>
      </c>
      <c r="E396" s="103" t="s">
        <v>30</v>
      </c>
      <c r="F396" s="21">
        <f>F397+F441</f>
        <v>36024.399999999994</v>
      </c>
      <c r="G396" s="21">
        <f>G397+G441</f>
        <v>31705</v>
      </c>
      <c r="H396" s="21">
        <f>H397+H441</f>
        <v>31705</v>
      </c>
    </row>
    <row r="397" spans="1:8" ht="12.75">
      <c r="A397" s="102" t="s">
        <v>19</v>
      </c>
      <c r="B397" s="102" t="s">
        <v>86</v>
      </c>
      <c r="C397" s="102" t="s">
        <v>66</v>
      </c>
      <c r="D397" s="102" t="s">
        <v>66</v>
      </c>
      <c r="E397" s="103" t="s">
        <v>62</v>
      </c>
      <c r="F397" s="21">
        <f>F398+F427</f>
        <v>15664.3</v>
      </c>
      <c r="G397" s="21">
        <f>G398+G427</f>
        <v>14102.699999999999</v>
      </c>
      <c r="H397" s="21">
        <f>H398+H427</f>
        <v>14102.699999999999</v>
      </c>
    </row>
    <row r="398" spans="1:8" ht="47.25">
      <c r="A398" s="102" t="s">
        <v>19</v>
      </c>
      <c r="B398" s="102" t="s">
        <v>86</v>
      </c>
      <c r="C398" s="104">
        <v>2200000000</v>
      </c>
      <c r="D398" s="102"/>
      <c r="E398" s="103" t="s">
        <v>325</v>
      </c>
      <c r="F398" s="21">
        <f>F399</f>
        <v>15416.8</v>
      </c>
      <c r="G398" s="21">
        <f>G399</f>
        <v>13855.199999999999</v>
      </c>
      <c r="H398" s="21">
        <f>H399</f>
        <v>13855.199999999999</v>
      </c>
    </row>
    <row r="399" spans="1:8" ht="12.75">
      <c r="A399" s="102" t="s">
        <v>19</v>
      </c>
      <c r="B399" s="102" t="s">
        <v>86</v>
      </c>
      <c r="C399" s="102">
        <v>2230000000</v>
      </c>
      <c r="D399" s="102"/>
      <c r="E399" s="103" t="s">
        <v>191</v>
      </c>
      <c r="F399" s="21">
        <f>F400+F404+F408+F423</f>
        <v>15416.8</v>
      </c>
      <c r="G399" s="21">
        <f aca="true" t="shared" si="106" ref="G399:H399">G400+G404+G408+G423</f>
        <v>13855.199999999999</v>
      </c>
      <c r="H399" s="21">
        <f t="shared" si="106"/>
        <v>13855.199999999999</v>
      </c>
    </row>
    <row r="400" spans="1:8" ht="36" customHeight="1">
      <c r="A400" s="102" t="s">
        <v>19</v>
      </c>
      <c r="B400" s="102" t="s">
        <v>86</v>
      </c>
      <c r="C400" s="102">
        <v>2230100000</v>
      </c>
      <c r="D400" s="102"/>
      <c r="E400" s="103" t="s">
        <v>192</v>
      </c>
      <c r="F400" s="21">
        <f aca="true" t="shared" si="107" ref="F400:H402">F401</f>
        <v>13487.4</v>
      </c>
      <c r="G400" s="21">
        <f t="shared" si="107"/>
        <v>13487.4</v>
      </c>
      <c r="H400" s="21">
        <f t="shared" si="107"/>
        <v>13487.4</v>
      </c>
    </row>
    <row r="401" spans="1:8" ht="31.5">
      <c r="A401" s="102" t="s">
        <v>19</v>
      </c>
      <c r="B401" s="2" t="s">
        <v>86</v>
      </c>
      <c r="C401" s="102">
        <v>2230120010</v>
      </c>
      <c r="D401" s="102"/>
      <c r="E401" s="103" t="s">
        <v>123</v>
      </c>
      <c r="F401" s="21">
        <f t="shared" si="107"/>
        <v>13487.4</v>
      </c>
      <c r="G401" s="21">
        <f t="shared" si="107"/>
        <v>13487.4</v>
      </c>
      <c r="H401" s="21">
        <f t="shared" si="107"/>
        <v>13487.4</v>
      </c>
    </row>
    <row r="402" spans="1:8" ht="31.5">
      <c r="A402" s="102" t="s">
        <v>19</v>
      </c>
      <c r="B402" s="2" t="s">
        <v>86</v>
      </c>
      <c r="C402" s="102">
        <v>2230120010</v>
      </c>
      <c r="D402" s="104" t="s">
        <v>97</v>
      </c>
      <c r="E402" s="103" t="s">
        <v>98</v>
      </c>
      <c r="F402" s="21">
        <f t="shared" si="107"/>
        <v>13487.4</v>
      </c>
      <c r="G402" s="21">
        <f t="shared" si="107"/>
        <v>13487.4</v>
      </c>
      <c r="H402" s="21">
        <f t="shared" si="107"/>
        <v>13487.4</v>
      </c>
    </row>
    <row r="403" spans="1:8" ht="12.75">
      <c r="A403" s="102" t="s">
        <v>19</v>
      </c>
      <c r="B403" s="102" t="s">
        <v>86</v>
      </c>
      <c r="C403" s="102">
        <v>2230120010</v>
      </c>
      <c r="D403" s="102">
        <v>610</v>
      </c>
      <c r="E403" s="103" t="s">
        <v>104</v>
      </c>
      <c r="F403" s="21">
        <v>13487.4</v>
      </c>
      <c r="G403" s="21">
        <v>13487.4</v>
      </c>
      <c r="H403" s="21">
        <v>13487.4</v>
      </c>
    </row>
    <row r="404" spans="1:8" ht="63">
      <c r="A404" s="102" t="s">
        <v>19</v>
      </c>
      <c r="B404" s="102" t="s">
        <v>86</v>
      </c>
      <c r="C404" s="102">
        <v>2230200000</v>
      </c>
      <c r="D404" s="102"/>
      <c r="E404" s="103" t="s">
        <v>193</v>
      </c>
      <c r="F404" s="21">
        <f>F405</f>
        <v>367.8</v>
      </c>
      <c r="G404" s="21">
        <f aca="true" t="shared" si="108" ref="G404:H406">G405</f>
        <v>367.8</v>
      </c>
      <c r="H404" s="21">
        <f t="shared" si="108"/>
        <v>367.8</v>
      </c>
    </row>
    <row r="405" spans="1:8" ht="12.75">
      <c r="A405" s="102" t="s">
        <v>19</v>
      </c>
      <c r="B405" s="102" t="s">
        <v>86</v>
      </c>
      <c r="C405" s="102">
        <v>2230220040</v>
      </c>
      <c r="D405" s="102"/>
      <c r="E405" s="103" t="s">
        <v>194</v>
      </c>
      <c r="F405" s="21">
        <f>F406</f>
        <v>367.8</v>
      </c>
      <c r="G405" s="21">
        <f t="shared" si="108"/>
        <v>367.8</v>
      </c>
      <c r="H405" s="21">
        <f t="shared" si="108"/>
        <v>367.8</v>
      </c>
    </row>
    <row r="406" spans="1:8" ht="31.5">
      <c r="A406" s="102" t="s">
        <v>19</v>
      </c>
      <c r="B406" s="102" t="s">
        <v>86</v>
      </c>
      <c r="C406" s="102">
        <v>2230220040</v>
      </c>
      <c r="D406" s="104" t="s">
        <v>97</v>
      </c>
      <c r="E406" s="103" t="s">
        <v>98</v>
      </c>
      <c r="F406" s="21">
        <f>F407</f>
        <v>367.8</v>
      </c>
      <c r="G406" s="21">
        <f t="shared" si="108"/>
        <v>367.8</v>
      </c>
      <c r="H406" s="21">
        <f t="shared" si="108"/>
        <v>367.8</v>
      </c>
    </row>
    <row r="407" spans="1:8" ht="12.75">
      <c r="A407" s="102" t="s">
        <v>19</v>
      </c>
      <c r="B407" s="102" t="s">
        <v>86</v>
      </c>
      <c r="C407" s="102">
        <v>2230220040</v>
      </c>
      <c r="D407" s="102">
        <v>610</v>
      </c>
      <c r="E407" s="103" t="s">
        <v>104</v>
      </c>
      <c r="F407" s="21">
        <v>367.8</v>
      </c>
      <c r="G407" s="21">
        <v>367.8</v>
      </c>
      <c r="H407" s="21">
        <v>367.8</v>
      </c>
    </row>
    <row r="408" spans="1:8" ht="31.5">
      <c r="A408" s="102" t="s">
        <v>19</v>
      </c>
      <c r="B408" s="102" t="s">
        <v>86</v>
      </c>
      <c r="C408" s="102">
        <v>2230300000</v>
      </c>
      <c r="D408" s="102"/>
      <c r="E408" s="103" t="s">
        <v>195</v>
      </c>
      <c r="F408" s="21">
        <f>F409+F416</f>
        <v>1071.6</v>
      </c>
      <c r="G408" s="21">
        <f>G409+G416</f>
        <v>0</v>
      </c>
      <c r="H408" s="21">
        <f>H409+H416</f>
        <v>0</v>
      </c>
    </row>
    <row r="409" spans="1:8" ht="31.5">
      <c r="A409" s="102" t="s">
        <v>19</v>
      </c>
      <c r="B409" s="102" t="s">
        <v>86</v>
      </c>
      <c r="C409" s="102">
        <v>2230320300</v>
      </c>
      <c r="D409" s="102"/>
      <c r="E409" s="103" t="s">
        <v>196</v>
      </c>
      <c r="F409" s="21">
        <f>F411+F413+F415</f>
        <v>394.6</v>
      </c>
      <c r="G409" s="21">
        <f>G411+G413+G415</f>
        <v>0</v>
      </c>
      <c r="H409" s="21">
        <f>H411+H413+H415</f>
        <v>0</v>
      </c>
    </row>
    <row r="410" spans="1:8" ht="63">
      <c r="A410" s="102" t="s">
        <v>19</v>
      </c>
      <c r="B410" s="102" t="s">
        <v>86</v>
      </c>
      <c r="C410" s="102">
        <v>2230320300</v>
      </c>
      <c r="D410" s="104" t="s">
        <v>68</v>
      </c>
      <c r="E410" s="103" t="s">
        <v>1</v>
      </c>
      <c r="F410" s="21">
        <f>F411</f>
        <v>134.5</v>
      </c>
      <c r="G410" s="21">
        <f>G411</f>
        <v>0</v>
      </c>
      <c r="H410" s="21">
        <f>H411</f>
        <v>0</v>
      </c>
    </row>
    <row r="411" spans="1:8" ht="31.5">
      <c r="A411" s="102" t="s">
        <v>19</v>
      </c>
      <c r="B411" s="102" t="s">
        <v>86</v>
      </c>
      <c r="C411" s="102">
        <v>2230320300</v>
      </c>
      <c r="D411" s="102">
        <v>120</v>
      </c>
      <c r="E411" s="103" t="s">
        <v>224</v>
      </c>
      <c r="F411" s="21">
        <v>134.5</v>
      </c>
      <c r="G411" s="21">
        <v>0</v>
      </c>
      <c r="H411" s="21">
        <v>0</v>
      </c>
    </row>
    <row r="412" spans="1:8" ht="31.5">
      <c r="A412" s="102" t="s">
        <v>19</v>
      </c>
      <c r="B412" s="102" t="s">
        <v>86</v>
      </c>
      <c r="C412" s="124">
        <v>2230320300</v>
      </c>
      <c r="D412" s="104" t="s">
        <v>69</v>
      </c>
      <c r="E412" s="103" t="s">
        <v>95</v>
      </c>
      <c r="F412" s="21">
        <f>F413</f>
        <v>128</v>
      </c>
      <c r="G412" s="21">
        <f>G413</f>
        <v>0</v>
      </c>
      <c r="H412" s="21">
        <f>H413</f>
        <v>0</v>
      </c>
    </row>
    <row r="413" spans="1:8" ht="31.5">
      <c r="A413" s="102" t="s">
        <v>19</v>
      </c>
      <c r="B413" s="102" t="s">
        <v>86</v>
      </c>
      <c r="C413" s="124">
        <v>2230320300</v>
      </c>
      <c r="D413" s="102">
        <v>240</v>
      </c>
      <c r="E413" s="103" t="s">
        <v>223</v>
      </c>
      <c r="F413" s="21">
        <v>128</v>
      </c>
      <c r="G413" s="21">
        <v>0</v>
      </c>
      <c r="H413" s="21">
        <v>0</v>
      </c>
    </row>
    <row r="414" spans="1:8" ht="12.75">
      <c r="A414" s="102" t="s">
        <v>19</v>
      </c>
      <c r="B414" s="102" t="s">
        <v>86</v>
      </c>
      <c r="C414" s="124">
        <v>2230320300</v>
      </c>
      <c r="D414" s="102" t="s">
        <v>70</v>
      </c>
      <c r="E414" s="103" t="s">
        <v>71</v>
      </c>
      <c r="F414" s="21">
        <f>F415</f>
        <v>132.1</v>
      </c>
      <c r="G414" s="21">
        <f>G415</f>
        <v>0</v>
      </c>
      <c r="H414" s="21">
        <f>H415</f>
        <v>0</v>
      </c>
    </row>
    <row r="415" spans="1:8" ht="12.75">
      <c r="A415" s="102" t="s">
        <v>19</v>
      </c>
      <c r="B415" s="102" t="s">
        <v>86</v>
      </c>
      <c r="C415" s="124">
        <v>2230320300</v>
      </c>
      <c r="D415" s="102">
        <v>850</v>
      </c>
      <c r="E415" s="103" t="s">
        <v>100</v>
      </c>
      <c r="F415" s="21">
        <v>132.1</v>
      </c>
      <c r="G415" s="21">
        <v>0</v>
      </c>
      <c r="H415" s="21">
        <v>0</v>
      </c>
    </row>
    <row r="416" spans="1:8" ht="12.75">
      <c r="A416" s="102" t="s">
        <v>19</v>
      </c>
      <c r="B416" s="102" t="s">
        <v>86</v>
      </c>
      <c r="C416" s="102">
        <v>2230320320</v>
      </c>
      <c r="D416" s="102"/>
      <c r="E416" s="103" t="s">
        <v>140</v>
      </c>
      <c r="F416" s="21">
        <f>F417+F419+F421</f>
        <v>677</v>
      </c>
      <c r="G416" s="21">
        <f>G417+G419+G421</f>
        <v>0</v>
      </c>
      <c r="H416" s="21">
        <f>H417+H419+H421</f>
        <v>0</v>
      </c>
    </row>
    <row r="417" spans="1:8" ht="63">
      <c r="A417" s="102" t="s">
        <v>19</v>
      </c>
      <c r="B417" s="102" t="s">
        <v>86</v>
      </c>
      <c r="C417" s="124">
        <v>2230320320</v>
      </c>
      <c r="D417" s="104" t="s">
        <v>68</v>
      </c>
      <c r="E417" s="103" t="s">
        <v>1</v>
      </c>
      <c r="F417" s="21">
        <f>F418</f>
        <v>278.4</v>
      </c>
      <c r="G417" s="21">
        <f>G418</f>
        <v>0</v>
      </c>
      <c r="H417" s="21">
        <f>H418</f>
        <v>0</v>
      </c>
    </row>
    <row r="418" spans="1:8" ht="31.5">
      <c r="A418" s="102" t="s">
        <v>19</v>
      </c>
      <c r="B418" s="102" t="s">
        <v>86</v>
      </c>
      <c r="C418" s="124">
        <v>2230320320</v>
      </c>
      <c r="D418" s="102">
        <v>120</v>
      </c>
      <c r="E418" s="103" t="s">
        <v>224</v>
      </c>
      <c r="F418" s="21">
        <v>278.4</v>
      </c>
      <c r="G418" s="21">
        <v>0</v>
      </c>
      <c r="H418" s="21">
        <v>0</v>
      </c>
    </row>
    <row r="419" spans="1:8" ht="31.5">
      <c r="A419" s="102" t="s">
        <v>19</v>
      </c>
      <c r="B419" s="102" t="s">
        <v>86</v>
      </c>
      <c r="C419" s="124">
        <v>2230320320</v>
      </c>
      <c r="D419" s="104" t="s">
        <v>69</v>
      </c>
      <c r="E419" s="103" t="s">
        <v>95</v>
      </c>
      <c r="F419" s="21">
        <f>F420</f>
        <v>213.1</v>
      </c>
      <c r="G419" s="21">
        <f>G420</f>
        <v>0</v>
      </c>
      <c r="H419" s="21">
        <f>H420</f>
        <v>0</v>
      </c>
    </row>
    <row r="420" spans="1:8" ht="31.5">
      <c r="A420" s="102" t="s">
        <v>19</v>
      </c>
      <c r="B420" s="102" t="s">
        <v>86</v>
      </c>
      <c r="C420" s="124">
        <v>2230320320</v>
      </c>
      <c r="D420" s="102">
        <v>240</v>
      </c>
      <c r="E420" s="103" t="s">
        <v>223</v>
      </c>
      <c r="F420" s="21">
        <v>213.1</v>
      </c>
      <c r="G420" s="21">
        <v>0</v>
      </c>
      <c r="H420" s="21">
        <v>0</v>
      </c>
    </row>
    <row r="421" spans="1:8" ht="31.5">
      <c r="A421" s="102" t="s">
        <v>19</v>
      </c>
      <c r="B421" s="102" t="s">
        <v>86</v>
      </c>
      <c r="C421" s="124">
        <v>2230320320</v>
      </c>
      <c r="D421" s="104" t="s">
        <v>97</v>
      </c>
      <c r="E421" s="103" t="s">
        <v>98</v>
      </c>
      <c r="F421" s="21">
        <f>F422</f>
        <v>185.5</v>
      </c>
      <c r="G421" s="21">
        <f>G422</f>
        <v>0</v>
      </c>
      <c r="H421" s="21">
        <f>H422</f>
        <v>0</v>
      </c>
    </row>
    <row r="422" spans="1:8" ht="12.75">
      <c r="A422" s="102" t="s">
        <v>19</v>
      </c>
      <c r="B422" s="102" t="s">
        <v>86</v>
      </c>
      <c r="C422" s="124">
        <v>2230320320</v>
      </c>
      <c r="D422" s="102">
        <v>610</v>
      </c>
      <c r="E422" s="103" t="s">
        <v>104</v>
      </c>
      <c r="F422" s="21">
        <v>185.5</v>
      </c>
      <c r="G422" s="21">
        <v>0</v>
      </c>
      <c r="H422" s="21">
        <v>0</v>
      </c>
    </row>
    <row r="423" spans="1:8" ht="31.5">
      <c r="A423" s="168" t="s">
        <v>19</v>
      </c>
      <c r="B423" s="168" t="s">
        <v>86</v>
      </c>
      <c r="C423" s="168" t="s">
        <v>424</v>
      </c>
      <c r="D423" s="168"/>
      <c r="E423" s="119" t="s">
        <v>423</v>
      </c>
      <c r="F423" s="21">
        <f>F424</f>
        <v>490</v>
      </c>
      <c r="G423" s="21">
        <f aca="true" t="shared" si="109" ref="G423:H425">G424</f>
        <v>0</v>
      </c>
      <c r="H423" s="21">
        <f t="shared" si="109"/>
        <v>0</v>
      </c>
    </row>
    <row r="424" spans="1:8" ht="47.25">
      <c r="A424" s="168" t="s">
        <v>19</v>
      </c>
      <c r="B424" s="168" t="s">
        <v>86</v>
      </c>
      <c r="C424" s="168" t="s">
        <v>425</v>
      </c>
      <c r="D424" s="168"/>
      <c r="E424" s="119" t="s">
        <v>426</v>
      </c>
      <c r="F424" s="21">
        <f>F425</f>
        <v>490</v>
      </c>
      <c r="G424" s="21">
        <f t="shared" si="109"/>
        <v>0</v>
      </c>
      <c r="H424" s="21">
        <f t="shared" si="109"/>
        <v>0</v>
      </c>
    </row>
    <row r="425" spans="1:8" ht="31.5">
      <c r="A425" s="168" t="s">
        <v>19</v>
      </c>
      <c r="B425" s="168" t="s">
        <v>86</v>
      </c>
      <c r="C425" s="168" t="s">
        <v>425</v>
      </c>
      <c r="D425" s="167" t="s">
        <v>97</v>
      </c>
      <c r="E425" s="169" t="s">
        <v>98</v>
      </c>
      <c r="F425" s="21">
        <f>F426</f>
        <v>490</v>
      </c>
      <c r="G425" s="21">
        <f t="shared" si="109"/>
        <v>0</v>
      </c>
      <c r="H425" s="21">
        <f t="shared" si="109"/>
        <v>0</v>
      </c>
    </row>
    <row r="426" spans="1:8" ht="12.75">
      <c r="A426" s="168" t="s">
        <v>19</v>
      </c>
      <c r="B426" s="168" t="s">
        <v>86</v>
      </c>
      <c r="C426" s="168" t="s">
        <v>425</v>
      </c>
      <c r="D426" s="168">
        <v>610</v>
      </c>
      <c r="E426" s="169" t="s">
        <v>104</v>
      </c>
      <c r="F426" s="21">
        <v>490</v>
      </c>
      <c r="G426" s="21">
        <v>0</v>
      </c>
      <c r="H426" s="21">
        <v>0</v>
      </c>
    </row>
    <row r="427" spans="1:8" ht="31.5">
      <c r="A427" s="131" t="s">
        <v>19</v>
      </c>
      <c r="B427" s="131" t="s">
        <v>86</v>
      </c>
      <c r="C427" s="129">
        <v>2500000000</v>
      </c>
      <c r="D427" s="131"/>
      <c r="E427" s="132" t="s">
        <v>326</v>
      </c>
      <c r="F427" s="21">
        <f>F428</f>
        <v>247.5</v>
      </c>
      <c r="G427" s="21">
        <f aca="true" t="shared" si="110" ref="G427:H431">G428</f>
        <v>247.5</v>
      </c>
      <c r="H427" s="21">
        <f t="shared" si="110"/>
        <v>247.5</v>
      </c>
    </row>
    <row r="428" spans="1:8" ht="31.5">
      <c r="A428" s="131" t="s">
        <v>19</v>
      </c>
      <c r="B428" s="131" t="s">
        <v>86</v>
      </c>
      <c r="C428" s="129">
        <v>2520000000</v>
      </c>
      <c r="D428" s="131"/>
      <c r="E428" s="132" t="s">
        <v>249</v>
      </c>
      <c r="F428" s="21">
        <f>F429+F433+F437</f>
        <v>247.5</v>
      </c>
      <c r="G428" s="21">
        <f aca="true" t="shared" si="111" ref="G428:H428">G429+G433+G437</f>
        <v>247.5</v>
      </c>
      <c r="H428" s="21">
        <f t="shared" si="111"/>
        <v>247.5</v>
      </c>
    </row>
    <row r="429" spans="1:8" ht="31.5">
      <c r="A429" s="131" t="s">
        <v>19</v>
      </c>
      <c r="B429" s="131" t="s">
        <v>86</v>
      </c>
      <c r="C429" s="129">
        <v>2520400000</v>
      </c>
      <c r="D429" s="131"/>
      <c r="E429" s="56" t="s">
        <v>353</v>
      </c>
      <c r="F429" s="21">
        <f>F430</f>
        <v>130</v>
      </c>
      <c r="G429" s="21">
        <f t="shared" si="110"/>
        <v>130</v>
      </c>
      <c r="H429" s="21">
        <f t="shared" si="110"/>
        <v>130</v>
      </c>
    </row>
    <row r="430" spans="1:8" ht="12.75">
      <c r="A430" s="131" t="s">
        <v>19</v>
      </c>
      <c r="B430" s="131" t="s">
        <v>86</v>
      </c>
      <c r="C430" s="129">
        <v>2520420300</v>
      </c>
      <c r="D430" s="131"/>
      <c r="E430" s="56" t="s">
        <v>354</v>
      </c>
      <c r="F430" s="21">
        <f>F431</f>
        <v>130</v>
      </c>
      <c r="G430" s="21">
        <f t="shared" si="110"/>
        <v>130</v>
      </c>
      <c r="H430" s="21">
        <f t="shared" si="110"/>
        <v>130</v>
      </c>
    </row>
    <row r="431" spans="1:8" ht="31.5">
      <c r="A431" s="131" t="s">
        <v>19</v>
      </c>
      <c r="B431" s="131" t="s">
        <v>86</v>
      </c>
      <c r="C431" s="129">
        <v>2520420300</v>
      </c>
      <c r="D431" s="129" t="s">
        <v>97</v>
      </c>
      <c r="E431" s="56" t="s">
        <v>98</v>
      </c>
      <c r="F431" s="21">
        <f>F432</f>
        <v>130</v>
      </c>
      <c r="G431" s="21">
        <f t="shared" si="110"/>
        <v>130</v>
      </c>
      <c r="H431" s="21">
        <f t="shared" si="110"/>
        <v>130</v>
      </c>
    </row>
    <row r="432" spans="1:8" ht="12.75">
      <c r="A432" s="131" t="s">
        <v>19</v>
      </c>
      <c r="B432" s="131" t="s">
        <v>86</v>
      </c>
      <c r="C432" s="129">
        <v>2520420300</v>
      </c>
      <c r="D432" s="131">
        <v>610</v>
      </c>
      <c r="E432" s="56" t="s">
        <v>104</v>
      </c>
      <c r="F432" s="21">
        <v>130</v>
      </c>
      <c r="G432" s="21">
        <v>130</v>
      </c>
      <c r="H432" s="21">
        <v>130</v>
      </c>
    </row>
    <row r="433" spans="1:8" ht="31.5">
      <c r="A433" s="168" t="s">
        <v>19</v>
      </c>
      <c r="B433" s="168" t="s">
        <v>86</v>
      </c>
      <c r="C433" s="167">
        <v>2520500000</v>
      </c>
      <c r="D433" s="168"/>
      <c r="E433" s="169" t="s">
        <v>408</v>
      </c>
      <c r="F433" s="21">
        <f>F434</f>
        <v>73</v>
      </c>
      <c r="G433" s="21">
        <f aca="true" t="shared" si="112" ref="G433:H435">G434</f>
        <v>73</v>
      </c>
      <c r="H433" s="21">
        <f t="shared" si="112"/>
        <v>73</v>
      </c>
    </row>
    <row r="434" spans="1:8" ht="12.75">
      <c r="A434" s="168" t="s">
        <v>19</v>
      </c>
      <c r="B434" s="168" t="s">
        <v>86</v>
      </c>
      <c r="C434" s="167">
        <v>2520520300</v>
      </c>
      <c r="D434" s="168"/>
      <c r="E434" s="169" t="s">
        <v>409</v>
      </c>
      <c r="F434" s="21">
        <f>F435</f>
        <v>73</v>
      </c>
      <c r="G434" s="21">
        <f t="shared" si="112"/>
        <v>73</v>
      </c>
      <c r="H434" s="21">
        <f t="shared" si="112"/>
        <v>73</v>
      </c>
    </row>
    <row r="435" spans="1:8" ht="31.5">
      <c r="A435" s="168" t="s">
        <v>19</v>
      </c>
      <c r="B435" s="168" t="s">
        <v>86</v>
      </c>
      <c r="C435" s="167">
        <v>2520520300</v>
      </c>
      <c r="D435" s="167" t="s">
        <v>97</v>
      </c>
      <c r="E435" s="56" t="s">
        <v>98</v>
      </c>
      <c r="F435" s="21">
        <f>F436</f>
        <v>73</v>
      </c>
      <c r="G435" s="21">
        <f t="shared" si="112"/>
        <v>73</v>
      </c>
      <c r="H435" s="21">
        <f t="shared" si="112"/>
        <v>73</v>
      </c>
    </row>
    <row r="436" spans="1:8" ht="12.75">
      <c r="A436" s="168" t="s">
        <v>19</v>
      </c>
      <c r="B436" s="168" t="s">
        <v>86</v>
      </c>
      <c r="C436" s="167">
        <v>2520520300</v>
      </c>
      <c r="D436" s="168">
        <v>610</v>
      </c>
      <c r="E436" s="56" t="s">
        <v>104</v>
      </c>
      <c r="F436" s="21">
        <v>73</v>
      </c>
      <c r="G436" s="21">
        <v>73</v>
      </c>
      <c r="H436" s="21">
        <v>73</v>
      </c>
    </row>
    <row r="437" spans="1:8" ht="31.5">
      <c r="A437" s="168" t="s">
        <v>19</v>
      </c>
      <c r="B437" s="168" t="s">
        <v>86</v>
      </c>
      <c r="C437" s="167">
        <v>2520600000</v>
      </c>
      <c r="D437" s="168"/>
      <c r="E437" s="169" t="s">
        <v>407</v>
      </c>
      <c r="F437" s="21">
        <f>F438</f>
        <v>44.5</v>
      </c>
      <c r="G437" s="21">
        <f aca="true" t="shared" si="113" ref="G437:H439">G438</f>
        <v>44.5</v>
      </c>
      <c r="H437" s="21">
        <f t="shared" si="113"/>
        <v>44.5</v>
      </c>
    </row>
    <row r="438" spans="1:8" ht="12.75">
      <c r="A438" s="168" t="s">
        <v>19</v>
      </c>
      <c r="B438" s="168" t="s">
        <v>86</v>
      </c>
      <c r="C438" s="167">
        <v>2520620200</v>
      </c>
      <c r="D438" s="168"/>
      <c r="E438" s="169" t="s">
        <v>286</v>
      </c>
      <c r="F438" s="21">
        <f>F439</f>
        <v>44.5</v>
      </c>
      <c r="G438" s="21">
        <f t="shared" si="113"/>
        <v>44.5</v>
      </c>
      <c r="H438" s="21">
        <f t="shared" si="113"/>
        <v>44.5</v>
      </c>
    </row>
    <row r="439" spans="1:8" ht="31.5">
      <c r="A439" s="168" t="s">
        <v>19</v>
      </c>
      <c r="B439" s="168" t="s">
        <v>86</v>
      </c>
      <c r="C439" s="167">
        <v>2520620200</v>
      </c>
      <c r="D439" s="167" t="s">
        <v>97</v>
      </c>
      <c r="E439" s="56" t="s">
        <v>98</v>
      </c>
      <c r="F439" s="21">
        <f>F440</f>
        <v>44.5</v>
      </c>
      <c r="G439" s="21">
        <f t="shared" si="113"/>
        <v>44.5</v>
      </c>
      <c r="H439" s="21">
        <f t="shared" si="113"/>
        <v>44.5</v>
      </c>
    </row>
    <row r="440" spans="1:8" ht="12.75">
      <c r="A440" s="168" t="s">
        <v>19</v>
      </c>
      <c r="B440" s="168" t="s">
        <v>86</v>
      </c>
      <c r="C440" s="167">
        <v>2520620200</v>
      </c>
      <c r="D440" s="168">
        <v>610</v>
      </c>
      <c r="E440" s="56" t="s">
        <v>104</v>
      </c>
      <c r="F440" s="21">
        <v>44.5</v>
      </c>
      <c r="G440" s="21">
        <v>44.5</v>
      </c>
      <c r="H440" s="21">
        <v>44.5</v>
      </c>
    </row>
    <row r="441" spans="1:8" ht="12.75">
      <c r="A441" s="102" t="s">
        <v>19</v>
      </c>
      <c r="B441" s="102">
        <v>1103</v>
      </c>
      <c r="C441" s="102" t="s">
        <v>66</v>
      </c>
      <c r="D441" s="102" t="s">
        <v>66</v>
      </c>
      <c r="E441" s="103" t="s">
        <v>255</v>
      </c>
      <c r="F441" s="21">
        <f>F442+F452</f>
        <v>20360.1</v>
      </c>
      <c r="G441" s="21">
        <f>G442+G452</f>
        <v>17602.3</v>
      </c>
      <c r="H441" s="21">
        <f>H442+H452</f>
        <v>17602.3</v>
      </c>
    </row>
    <row r="442" spans="1:8" ht="47.25">
      <c r="A442" s="102" t="s">
        <v>19</v>
      </c>
      <c r="B442" s="102">
        <v>1103</v>
      </c>
      <c r="C442" s="104">
        <v>2200000000</v>
      </c>
      <c r="D442" s="102"/>
      <c r="E442" s="103" t="s">
        <v>325</v>
      </c>
      <c r="F442" s="21">
        <f>F443</f>
        <v>18942.1</v>
      </c>
      <c r="G442" s="21">
        <f>G443</f>
        <v>16184.3</v>
      </c>
      <c r="H442" s="21">
        <f>H443</f>
        <v>16184.3</v>
      </c>
    </row>
    <row r="443" spans="1:8" ht="31.5">
      <c r="A443" s="102" t="s">
        <v>19</v>
      </c>
      <c r="B443" s="102">
        <v>1103</v>
      </c>
      <c r="C443" s="102">
        <v>2250000000</v>
      </c>
      <c r="D443" s="102"/>
      <c r="E443" s="103" t="s">
        <v>256</v>
      </c>
      <c r="F443" s="21">
        <f>F444+F448</f>
        <v>18942.1</v>
      </c>
      <c r="G443" s="21">
        <f aca="true" t="shared" si="114" ref="G443:H443">G444+G448</f>
        <v>16184.3</v>
      </c>
      <c r="H443" s="21">
        <f t="shared" si="114"/>
        <v>16184.3</v>
      </c>
    </row>
    <row r="444" spans="1:8" ht="39.6" customHeight="1">
      <c r="A444" s="102" t="s">
        <v>19</v>
      </c>
      <c r="B444" s="102">
        <v>1103</v>
      </c>
      <c r="C444" s="102">
        <v>2250100000</v>
      </c>
      <c r="D444" s="102"/>
      <c r="E444" s="103" t="s">
        <v>257</v>
      </c>
      <c r="F444" s="21">
        <f>F445</f>
        <v>16184.3</v>
      </c>
      <c r="G444" s="21">
        <f aca="true" t="shared" si="115" ref="G444:H446">G445</f>
        <v>16184.3</v>
      </c>
      <c r="H444" s="21">
        <f t="shared" si="115"/>
        <v>16184.3</v>
      </c>
    </row>
    <row r="445" spans="1:8" ht="31.5">
      <c r="A445" s="102" t="s">
        <v>19</v>
      </c>
      <c r="B445" s="102">
        <v>1103</v>
      </c>
      <c r="C445" s="102">
        <v>2250120010</v>
      </c>
      <c r="D445" s="102"/>
      <c r="E445" s="103" t="s">
        <v>123</v>
      </c>
      <c r="F445" s="21">
        <f>F446</f>
        <v>16184.3</v>
      </c>
      <c r="G445" s="21">
        <f t="shared" si="115"/>
        <v>16184.3</v>
      </c>
      <c r="H445" s="21">
        <f t="shared" si="115"/>
        <v>16184.3</v>
      </c>
    </row>
    <row r="446" spans="1:8" ht="31.5">
      <c r="A446" s="102" t="s">
        <v>19</v>
      </c>
      <c r="B446" s="102">
        <v>1103</v>
      </c>
      <c r="C446" s="124">
        <v>2250120010</v>
      </c>
      <c r="D446" s="104" t="s">
        <v>97</v>
      </c>
      <c r="E446" s="103" t="s">
        <v>98</v>
      </c>
      <c r="F446" s="21">
        <f>F447</f>
        <v>16184.3</v>
      </c>
      <c r="G446" s="21">
        <f t="shared" si="115"/>
        <v>16184.3</v>
      </c>
      <c r="H446" s="21">
        <f t="shared" si="115"/>
        <v>16184.3</v>
      </c>
    </row>
    <row r="447" spans="1:8" ht="12.75">
      <c r="A447" s="102" t="s">
        <v>19</v>
      </c>
      <c r="B447" s="102">
        <v>1103</v>
      </c>
      <c r="C447" s="124">
        <v>2250120010</v>
      </c>
      <c r="D447" s="102">
        <v>610</v>
      </c>
      <c r="E447" s="103" t="s">
        <v>104</v>
      </c>
      <c r="F447" s="21">
        <v>16184.3</v>
      </c>
      <c r="G447" s="21">
        <v>16184.3</v>
      </c>
      <c r="H447" s="21">
        <v>16184.3</v>
      </c>
    </row>
    <row r="448" spans="1:8" ht="47.25">
      <c r="A448" s="153" t="s">
        <v>19</v>
      </c>
      <c r="B448" s="153">
        <v>1103</v>
      </c>
      <c r="C448" s="153">
        <v>2250200000</v>
      </c>
      <c r="D448" s="153"/>
      <c r="E448" s="154" t="s">
        <v>422</v>
      </c>
      <c r="F448" s="21">
        <f>F449</f>
        <v>2757.8</v>
      </c>
      <c r="G448" s="21">
        <f aca="true" t="shared" si="116" ref="G448:H448">G449</f>
        <v>0</v>
      </c>
      <c r="H448" s="21">
        <f t="shared" si="116"/>
        <v>0</v>
      </c>
    </row>
    <row r="449" spans="1:8" ht="78.75">
      <c r="A449" s="116" t="s">
        <v>19</v>
      </c>
      <c r="B449" s="116">
        <v>1103</v>
      </c>
      <c r="C449" s="115" t="s">
        <v>382</v>
      </c>
      <c r="D449" s="116"/>
      <c r="E449" s="120" t="s">
        <v>299</v>
      </c>
      <c r="F449" s="21">
        <f aca="true" t="shared" si="117" ref="F449:H450">F450</f>
        <v>2757.8</v>
      </c>
      <c r="G449" s="21">
        <f t="shared" si="117"/>
        <v>0</v>
      </c>
      <c r="H449" s="21">
        <f t="shared" si="117"/>
        <v>0</v>
      </c>
    </row>
    <row r="450" spans="1:8" ht="31.5">
      <c r="A450" s="116" t="s">
        <v>19</v>
      </c>
      <c r="B450" s="116">
        <v>1103</v>
      </c>
      <c r="C450" s="115" t="s">
        <v>382</v>
      </c>
      <c r="D450" s="118" t="s">
        <v>97</v>
      </c>
      <c r="E450" s="117" t="s">
        <v>98</v>
      </c>
      <c r="F450" s="21">
        <f t="shared" si="117"/>
        <v>2757.8</v>
      </c>
      <c r="G450" s="21">
        <f t="shared" si="117"/>
        <v>0</v>
      </c>
      <c r="H450" s="21">
        <f t="shared" si="117"/>
        <v>0</v>
      </c>
    </row>
    <row r="451" spans="1:8" ht="12.75">
      <c r="A451" s="116" t="s">
        <v>19</v>
      </c>
      <c r="B451" s="116">
        <v>1103</v>
      </c>
      <c r="C451" s="115" t="s">
        <v>382</v>
      </c>
      <c r="D451" s="116">
        <v>610</v>
      </c>
      <c r="E451" s="117" t="s">
        <v>104</v>
      </c>
      <c r="F451" s="21">
        <v>2757.8</v>
      </c>
      <c r="G451" s="21">
        <v>0</v>
      </c>
      <c r="H451" s="21">
        <v>0</v>
      </c>
    </row>
    <row r="452" spans="1:8" ht="31.5">
      <c r="A452" s="102" t="s">
        <v>19</v>
      </c>
      <c r="B452" s="102">
        <v>1103</v>
      </c>
      <c r="C452" s="104">
        <v>2500000000</v>
      </c>
      <c r="D452" s="102"/>
      <c r="E452" s="103" t="s">
        <v>326</v>
      </c>
      <c r="F452" s="21">
        <f>F453</f>
        <v>1418</v>
      </c>
      <c r="G452" s="21">
        <f aca="true" t="shared" si="118" ref="G452:H452">G453</f>
        <v>1418</v>
      </c>
      <c r="H452" s="21">
        <f t="shared" si="118"/>
        <v>1418</v>
      </c>
    </row>
    <row r="453" spans="1:8" ht="31.5">
      <c r="A453" s="102" t="s">
        <v>19</v>
      </c>
      <c r="B453" s="102">
        <v>1103</v>
      </c>
      <c r="C453" s="104">
        <v>2520000000</v>
      </c>
      <c r="D453" s="102"/>
      <c r="E453" s="103" t="s">
        <v>249</v>
      </c>
      <c r="F453" s="21">
        <f>F454+F458+F462</f>
        <v>1418</v>
      </c>
      <c r="G453" s="21">
        <f aca="true" t="shared" si="119" ref="G453:H453">G454+G458+G462</f>
        <v>1418</v>
      </c>
      <c r="H453" s="21">
        <f t="shared" si="119"/>
        <v>1418</v>
      </c>
    </row>
    <row r="454" spans="1:8" ht="31.5">
      <c r="A454" s="131" t="s">
        <v>19</v>
      </c>
      <c r="B454" s="131">
        <v>1103</v>
      </c>
      <c r="C454" s="129">
        <v>2520400000</v>
      </c>
      <c r="D454" s="131"/>
      <c r="E454" s="56" t="s">
        <v>353</v>
      </c>
      <c r="F454" s="21">
        <f>F455</f>
        <v>65.5</v>
      </c>
      <c r="G454" s="21">
        <f aca="true" t="shared" si="120" ref="G454:H456">G455</f>
        <v>65.5</v>
      </c>
      <c r="H454" s="21">
        <f t="shared" si="120"/>
        <v>65.5</v>
      </c>
    </row>
    <row r="455" spans="1:8" ht="12.75">
      <c r="A455" s="131" t="s">
        <v>19</v>
      </c>
      <c r="B455" s="131">
        <v>1103</v>
      </c>
      <c r="C455" s="129">
        <v>2520420300</v>
      </c>
      <c r="D455" s="131"/>
      <c r="E455" s="56" t="s">
        <v>354</v>
      </c>
      <c r="F455" s="21">
        <f>F456</f>
        <v>65.5</v>
      </c>
      <c r="G455" s="21">
        <f t="shared" si="120"/>
        <v>65.5</v>
      </c>
      <c r="H455" s="21">
        <f t="shared" si="120"/>
        <v>65.5</v>
      </c>
    </row>
    <row r="456" spans="1:8" ht="31.5">
      <c r="A456" s="131" t="s">
        <v>19</v>
      </c>
      <c r="B456" s="131">
        <v>1103</v>
      </c>
      <c r="C456" s="129">
        <v>2520420300</v>
      </c>
      <c r="D456" s="129" t="s">
        <v>97</v>
      </c>
      <c r="E456" s="56" t="s">
        <v>98</v>
      </c>
      <c r="F456" s="21">
        <f>F457</f>
        <v>65.5</v>
      </c>
      <c r="G456" s="21">
        <f t="shared" si="120"/>
        <v>65.5</v>
      </c>
      <c r="H456" s="21">
        <f t="shared" si="120"/>
        <v>65.5</v>
      </c>
    </row>
    <row r="457" spans="1:8" ht="12.75">
      <c r="A457" s="131" t="s">
        <v>19</v>
      </c>
      <c r="B457" s="131">
        <v>1103</v>
      </c>
      <c r="C457" s="129">
        <v>2520420300</v>
      </c>
      <c r="D457" s="131">
        <v>610</v>
      </c>
      <c r="E457" s="56" t="s">
        <v>104</v>
      </c>
      <c r="F457" s="21">
        <v>65.5</v>
      </c>
      <c r="G457" s="21">
        <v>65.5</v>
      </c>
      <c r="H457" s="21">
        <v>65.5</v>
      </c>
    </row>
    <row r="458" spans="1:8" ht="31.5">
      <c r="A458" s="168" t="s">
        <v>19</v>
      </c>
      <c r="B458" s="168">
        <v>1103</v>
      </c>
      <c r="C458" s="167">
        <v>2520500000</v>
      </c>
      <c r="D458" s="168"/>
      <c r="E458" s="169" t="s">
        <v>408</v>
      </c>
      <c r="F458" s="21">
        <f>F459</f>
        <v>85.5</v>
      </c>
      <c r="G458" s="21">
        <f aca="true" t="shared" si="121" ref="G458:H460">G459</f>
        <v>85.5</v>
      </c>
      <c r="H458" s="21">
        <f t="shared" si="121"/>
        <v>85.5</v>
      </c>
    </row>
    <row r="459" spans="1:8" ht="12.75">
      <c r="A459" s="168" t="s">
        <v>19</v>
      </c>
      <c r="B459" s="168">
        <v>1103</v>
      </c>
      <c r="C459" s="167">
        <v>2520520300</v>
      </c>
      <c r="D459" s="168"/>
      <c r="E459" s="169" t="s">
        <v>409</v>
      </c>
      <c r="F459" s="21">
        <f>F460</f>
        <v>85.5</v>
      </c>
      <c r="G459" s="21">
        <f t="shared" si="121"/>
        <v>85.5</v>
      </c>
      <c r="H459" s="21">
        <f t="shared" si="121"/>
        <v>85.5</v>
      </c>
    </row>
    <row r="460" spans="1:8" ht="31.5">
      <c r="A460" s="168" t="s">
        <v>19</v>
      </c>
      <c r="B460" s="168">
        <v>1103</v>
      </c>
      <c r="C460" s="167">
        <v>2520520300</v>
      </c>
      <c r="D460" s="167" t="s">
        <v>97</v>
      </c>
      <c r="E460" s="56" t="s">
        <v>98</v>
      </c>
      <c r="F460" s="21">
        <f>F461</f>
        <v>85.5</v>
      </c>
      <c r="G460" s="21">
        <f t="shared" si="121"/>
        <v>85.5</v>
      </c>
      <c r="H460" s="21">
        <f t="shared" si="121"/>
        <v>85.5</v>
      </c>
    </row>
    <row r="461" spans="1:8" ht="12.75">
      <c r="A461" s="168" t="s">
        <v>19</v>
      </c>
      <c r="B461" s="168">
        <v>1103</v>
      </c>
      <c r="C461" s="167">
        <v>2520520300</v>
      </c>
      <c r="D461" s="168">
        <v>610</v>
      </c>
      <c r="E461" s="56" t="s">
        <v>104</v>
      </c>
      <c r="F461" s="21">
        <v>85.5</v>
      </c>
      <c r="G461" s="21">
        <v>85.5</v>
      </c>
      <c r="H461" s="21">
        <v>85.5</v>
      </c>
    </row>
    <row r="462" spans="1:8" ht="31.5">
      <c r="A462" s="168" t="s">
        <v>19</v>
      </c>
      <c r="B462" s="168">
        <v>1103</v>
      </c>
      <c r="C462" s="167">
        <v>2520600000</v>
      </c>
      <c r="D462" s="168"/>
      <c r="E462" s="169" t="s">
        <v>407</v>
      </c>
      <c r="F462" s="21">
        <f>F463</f>
        <v>1267</v>
      </c>
      <c r="G462" s="21">
        <f aca="true" t="shared" si="122" ref="G462:H464">G463</f>
        <v>1267</v>
      </c>
      <c r="H462" s="21">
        <f t="shared" si="122"/>
        <v>1267</v>
      </c>
    </row>
    <row r="463" spans="1:8" ht="12.75">
      <c r="A463" s="168" t="s">
        <v>19</v>
      </c>
      <c r="B463" s="168">
        <v>1103</v>
      </c>
      <c r="C463" s="167">
        <v>2520620200</v>
      </c>
      <c r="D463" s="168"/>
      <c r="E463" s="169" t="s">
        <v>286</v>
      </c>
      <c r="F463" s="21">
        <f>F464</f>
        <v>1267</v>
      </c>
      <c r="G463" s="21">
        <f t="shared" si="122"/>
        <v>1267</v>
      </c>
      <c r="H463" s="21">
        <f t="shared" si="122"/>
        <v>1267</v>
      </c>
    </row>
    <row r="464" spans="1:8" ht="31.5">
      <c r="A464" s="168" t="s">
        <v>19</v>
      </c>
      <c r="B464" s="168">
        <v>1103</v>
      </c>
      <c r="C464" s="167">
        <v>2520620200</v>
      </c>
      <c r="D464" s="167" t="s">
        <v>97</v>
      </c>
      <c r="E464" s="56" t="s">
        <v>98</v>
      </c>
      <c r="F464" s="21">
        <f>F465</f>
        <v>1267</v>
      </c>
      <c r="G464" s="21">
        <f t="shared" si="122"/>
        <v>1267</v>
      </c>
      <c r="H464" s="21">
        <f t="shared" si="122"/>
        <v>1267</v>
      </c>
    </row>
    <row r="465" spans="1:8" ht="12.75">
      <c r="A465" s="168" t="s">
        <v>19</v>
      </c>
      <c r="B465" s="168">
        <v>1103</v>
      </c>
      <c r="C465" s="167">
        <v>2520620200</v>
      </c>
      <c r="D465" s="168">
        <v>610</v>
      </c>
      <c r="E465" s="56" t="s">
        <v>104</v>
      </c>
      <c r="F465" s="21">
        <v>1267</v>
      </c>
      <c r="G465" s="21">
        <v>1267</v>
      </c>
      <c r="H465" s="21">
        <v>1267</v>
      </c>
    </row>
    <row r="466" spans="1:8" ht="12.75">
      <c r="A466" s="102" t="s">
        <v>19</v>
      </c>
      <c r="B466" s="102" t="s">
        <v>92</v>
      </c>
      <c r="C466" s="102" t="s">
        <v>66</v>
      </c>
      <c r="D466" s="102" t="s">
        <v>66</v>
      </c>
      <c r="E466" s="42" t="s">
        <v>63</v>
      </c>
      <c r="F466" s="21">
        <f>F467</f>
        <v>1759</v>
      </c>
      <c r="G466" s="21">
        <f aca="true" t="shared" si="123" ref="G466:H469">G467</f>
        <v>1499</v>
      </c>
      <c r="H466" s="21">
        <f t="shared" si="123"/>
        <v>1499</v>
      </c>
    </row>
    <row r="467" spans="1:8" ht="12.75">
      <c r="A467" s="102" t="s">
        <v>19</v>
      </c>
      <c r="B467" s="102" t="s">
        <v>64</v>
      </c>
      <c r="C467" s="102" t="s">
        <v>66</v>
      </c>
      <c r="D467" s="102" t="s">
        <v>66</v>
      </c>
      <c r="E467" s="103" t="s">
        <v>65</v>
      </c>
      <c r="F467" s="21">
        <f>F468</f>
        <v>1759</v>
      </c>
      <c r="G467" s="21">
        <f t="shared" si="123"/>
        <v>1499</v>
      </c>
      <c r="H467" s="21">
        <f t="shared" si="123"/>
        <v>1499</v>
      </c>
    </row>
    <row r="468" spans="1:8" ht="47.25">
      <c r="A468" s="102" t="s">
        <v>19</v>
      </c>
      <c r="B468" s="102" t="s">
        <v>64</v>
      </c>
      <c r="C468" s="104">
        <v>2200000000</v>
      </c>
      <c r="D468" s="102"/>
      <c r="E468" s="103" t="s">
        <v>325</v>
      </c>
      <c r="F468" s="21">
        <f>F469</f>
        <v>1759</v>
      </c>
      <c r="G468" s="21">
        <f t="shared" si="123"/>
        <v>1499</v>
      </c>
      <c r="H468" s="21">
        <f t="shared" si="123"/>
        <v>1499</v>
      </c>
    </row>
    <row r="469" spans="1:8" ht="31.5">
      <c r="A469" s="102" t="s">
        <v>19</v>
      </c>
      <c r="B469" s="102" t="s">
        <v>64</v>
      </c>
      <c r="C469" s="104">
        <v>2240000000</v>
      </c>
      <c r="D469" s="102"/>
      <c r="E469" s="103" t="s">
        <v>132</v>
      </c>
      <c r="F469" s="21">
        <f>F470</f>
        <v>1759</v>
      </c>
      <c r="G469" s="21">
        <f t="shared" si="123"/>
        <v>1499</v>
      </c>
      <c r="H469" s="21">
        <f t="shared" si="123"/>
        <v>1499</v>
      </c>
    </row>
    <row r="470" spans="1:8" ht="12.75">
      <c r="A470" s="102" t="s">
        <v>19</v>
      </c>
      <c r="B470" s="102" t="s">
        <v>64</v>
      </c>
      <c r="C470" s="102">
        <v>2240300000</v>
      </c>
      <c r="D470" s="102"/>
      <c r="E470" s="103" t="s">
        <v>190</v>
      </c>
      <c r="F470" s="21">
        <f>F477+F474+F471</f>
        <v>1759</v>
      </c>
      <c r="G470" s="21">
        <f>G477+G474+G471</f>
        <v>1499</v>
      </c>
      <c r="H470" s="21">
        <f>H477+H474+H471</f>
        <v>1499</v>
      </c>
    </row>
    <row r="471" spans="1:8" ht="47.25">
      <c r="A471" s="102" t="s">
        <v>19</v>
      </c>
      <c r="B471" s="102" t="s">
        <v>64</v>
      </c>
      <c r="C471" s="102">
        <v>2240310320</v>
      </c>
      <c r="D471" s="102"/>
      <c r="E471" s="56" t="s">
        <v>245</v>
      </c>
      <c r="F471" s="21">
        <f aca="true" t="shared" si="124" ref="F471:H472">F472</f>
        <v>466.5</v>
      </c>
      <c r="G471" s="21">
        <f t="shared" si="124"/>
        <v>466.5</v>
      </c>
      <c r="H471" s="21">
        <f t="shared" si="124"/>
        <v>466.5</v>
      </c>
    </row>
    <row r="472" spans="1:8" ht="31.5">
      <c r="A472" s="102" t="s">
        <v>19</v>
      </c>
      <c r="B472" s="102" t="s">
        <v>64</v>
      </c>
      <c r="C472" s="102">
        <v>2240310320</v>
      </c>
      <c r="D472" s="104" t="s">
        <v>97</v>
      </c>
      <c r="E472" s="103" t="s">
        <v>98</v>
      </c>
      <c r="F472" s="21">
        <f t="shared" si="124"/>
        <v>466.5</v>
      </c>
      <c r="G472" s="21">
        <f t="shared" si="124"/>
        <v>466.5</v>
      </c>
      <c r="H472" s="21">
        <f t="shared" si="124"/>
        <v>466.5</v>
      </c>
    </row>
    <row r="473" spans="1:8" ht="31.5">
      <c r="A473" s="102" t="s">
        <v>19</v>
      </c>
      <c r="B473" s="102" t="s">
        <v>64</v>
      </c>
      <c r="C473" s="102">
        <v>2240310320</v>
      </c>
      <c r="D473" s="102">
        <v>630</v>
      </c>
      <c r="E473" s="103" t="s">
        <v>144</v>
      </c>
      <c r="F473" s="17">
        <v>466.5</v>
      </c>
      <c r="G473" s="17">
        <v>466.5</v>
      </c>
      <c r="H473" s="17">
        <v>466.5</v>
      </c>
    </row>
    <row r="474" spans="1:8" ht="47.25">
      <c r="A474" s="102" t="s">
        <v>19</v>
      </c>
      <c r="B474" s="102" t="s">
        <v>64</v>
      </c>
      <c r="C474" s="102">
        <v>2240320400</v>
      </c>
      <c r="D474" s="102"/>
      <c r="E474" s="103" t="s">
        <v>246</v>
      </c>
      <c r="F474" s="21">
        <f aca="true" t="shared" si="125" ref="F474:H475">F475</f>
        <v>656</v>
      </c>
      <c r="G474" s="21">
        <f t="shared" si="125"/>
        <v>396</v>
      </c>
      <c r="H474" s="21">
        <f t="shared" si="125"/>
        <v>396</v>
      </c>
    </row>
    <row r="475" spans="1:8" ht="31.5">
      <c r="A475" s="102" t="s">
        <v>19</v>
      </c>
      <c r="B475" s="102" t="s">
        <v>64</v>
      </c>
      <c r="C475" s="102">
        <v>2240320400</v>
      </c>
      <c r="D475" s="104" t="s">
        <v>69</v>
      </c>
      <c r="E475" s="103" t="s">
        <v>95</v>
      </c>
      <c r="F475" s="21">
        <f t="shared" si="125"/>
        <v>656</v>
      </c>
      <c r="G475" s="21">
        <f t="shared" si="125"/>
        <v>396</v>
      </c>
      <c r="H475" s="21">
        <f t="shared" si="125"/>
        <v>396</v>
      </c>
    </row>
    <row r="476" spans="1:8" ht="31.5">
      <c r="A476" s="102" t="s">
        <v>19</v>
      </c>
      <c r="B476" s="102" t="s">
        <v>64</v>
      </c>
      <c r="C476" s="102">
        <v>2240320400</v>
      </c>
      <c r="D476" s="102">
        <v>240</v>
      </c>
      <c r="E476" s="103" t="s">
        <v>223</v>
      </c>
      <c r="F476" s="21">
        <v>656</v>
      </c>
      <c r="G476" s="21">
        <v>396</v>
      </c>
      <c r="H476" s="21">
        <v>396</v>
      </c>
    </row>
    <row r="477" spans="1:8" ht="47.25">
      <c r="A477" s="102" t="s">
        <v>19</v>
      </c>
      <c r="B477" s="102" t="s">
        <v>64</v>
      </c>
      <c r="C477" s="102" t="s">
        <v>318</v>
      </c>
      <c r="D477" s="102"/>
      <c r="E477" s="103" t="s">
        <v>146</v>
      </c>
      <c r="F477" s="21">
        <f aca="true" t="shared" si="126" ref="F477:H478">F478</f>
        <v>636.5</v>
      </c>
      <c r="G477" s="21">
        <f t="shared" si="126"/>
        <v>636.5</v>
      </c>
      <c r="H477" s="21">
        <f t="shared" si="126"/>
        <v>636.5</v>
      </c>
    </row>
    <row r="478" spans="1:8" ht="31.5">
      <c r="A478" s="102" t="s">
        <v>19</v>
      </c>
      <c r="B478" s="102" t="s">
        <v>64</v>
      </c>
      <c r="C478" s="124" t="s">
        <v>318</v>
      </c>
      <c r="D478" s="104" t="s">
        <v>97</v>
      </c>
      <c r="E478" s="103" t="s">
        <v>98</v>
      </c>
      <c r="F478" s="21">
        <f t="shared" si="126"/>
        <v>636.5</v>
      </c>
      <c r="G478" s="21">
        <f t="shared" si="126"/>
        <v>636.5</v>
      </c>
      <c r="H478" s="21">
        <f t="shared" si="126"/>
        <v>636.5</v>
      </c>
    </row>
    <row r="479" spans="1:8" ht="31.5">
      <c r="A479" s="102" t="s">
        <v>19</v>
      </c>
      <c r="B479" s="102" t="s">
        <v>64</v>
      </c>
      <c r="C479" s="124" t="s">
        <v>318</v>
      </c>
      <c r="D479" s="102">
        <v>630</v>
      </c>
      <c r="E479" s="103" t="s">
        <v>144</v>
      </c>
      <c r="F479" s="21">
        <v>636.5</v>
      </c>
      <c r="G479" s="21">
        <v>636.5</v>
      </c>
      <c r="H479" s="21">
        <v>636.5</v>
      </c>
    </row>
    <row r="480" spans="1:8" ht="12.75">
      <c r="A480" s="16" t="s">
        <v>35</v>
      </c>
      <c r="B480" s="24" t="s">
        <v>66</v>
      </c>
      <c r="C480" s="24" t="s">
        <v>66</v>
      </c>
      <c r="D480" s="24" t="s">
        <v>66</v>
      </c>
      <c r="E480" s="40" t="s">
        <v>279</v>
      </c>
      <c r="F480" s="26">
        <f>F481+F497</f>
        <v>10089.599999999999</v>
      </c>
      <c r="G480" s="26">
        <f aca="true" t="shared" si="127" ref="G480:H480">G481+G497</f>
        <v>8589.599999999999</v>
      </c>
      <c r="H480" s="26">
        <f t="shared" si="127"/>
        <v>8589.599999999999</v>
      </c>
    </row>
    <row r="481" spans="1:8" ht="12.75">
      <c r="A481" s="102" t="s">
        <v>35</v>
      </c>
      <c r="B481" s="102" t="s">
        <v>54</v>
      </c>
      <c r="C481" s="102" t="s">
        <v>66</v>
      </c>
      <c r="D481" s="102" t="s">
        <v>66</v>
      </c>
      <c r="E481" s="46" t="s">
        <v>20</v>
      </c>
      <c r="F481" s="21">
        <f>F482+F491</f>
        <v>10060.599999999999</v>
      </c>
      <c r="G481" s="21">
        <f>G482+G491</f>
        <v>8560.599999999999</v>
      </c>
      <c r="H481" s="21">
        <f>H482+H491</f>
        <v>8560.599999999999</v>
      </c>
    </row>
    <row r="482" spans="1:8" ht="33.75" customHeight="1">
      <c r="A482" s="102" t="s">
        <v>35</v>
      </c>
      <c r="B482" s="102" t="s">
        <v>46</v>
      </c>
      <c r="C482" s="102" t="s">
        <v>66</v>
      </c>
      <c r="D482" s="102" t="s">
        <v>66</v>
      </c>
      <c r="E482" s="103" t="s">
        <v>7</v>
      </c>
      <c r="F482" s="21">
        <f>F483</f>
        <v>8060.599999999999</v>
      </c>
      <c r="G482" s="21">
        <f aca="true" t="shared" si="128" ref="G482:H485">G483</f>
        <v>8060.599999999999</v>
      </c>
      <c r="H482" s="21">
        <f t="shared" si="128"/>
        <v>8060.599999999999</v>
      </c>
    </row>
    <row r="483" spans="1:8" ht="12.75">
      <c r="A483" s="102" t="s">
        <v>35</v>
      </c>
      <c r="B483" s="102" t="s">
        <v>46</v>
      </c>
      <c r="C483" s="102">
        <v>9900000000</v>
      </c>
      <c r="D483" s="102"/>
      <c r="E483" s="103" t="s">
        <v>105</v>
      </c>
      <c r="F483" s="21">
        <f>F484</f>
        <v>8060.599999999999</v>
      </c>
      <c r="G483" s="21">
        <f t="shared" si="128"/>
        <v>8060.599999999999</v>
      </c>
      <c r="H483" s="21">
        <f t="shared" si="128"/>
        <v>8060.599999999999</v>
      </c>
    </row>
    <row r="484" spans="1:8" ht="31.5">
      <c r="A484" s="102" t="s">
        <v>35</v>
      </c>
      <c r="B484" s="102" t="s">
        <v>46</v>
      </c>
      <c r="C484" s="102">
        <v>9990000000</v>
      </c>
      <c r="D484" s="102"/>
      <c r="E484" s="103" t="s">
        <v>147</v>
      </c>
      <c r="F484" s="21">
        <f>F485</f>
        <v>8060.599999999999</v>
      </c>
      <c r="G484" s="21">
        <f t="shared" si="128"/>
        <v>8060.599999999999</v>
      </c>
      <c r="H484" s="21">
        <f t="shared" si="128"/>
        <v>8060.599999999999</v>
      </c>
    </row>
    <row r="485" spans="1:8" ht="31.5">
      <c r="A485" s="102" t="s">
        <v>35</v>
      </c>
      <c r="B485" s="102" t="s">
        <v>46</v>
      </c>
      <c r="C485" s="102">
        <v>9990200000</v>
      </c>
      <c r="D485" s="24"/>
      <c r="E485" s="103" t="s">
        <v>117</v>
      </c>
      <c r="F485" s="21">
        <f>F486</f>
        <v>8060.599999999999</v>
      </c>
      <c r="G485" s="21">
        <f t="shared" si="128"/>
        <v>8060.599999999999</v>
      </c>
      <c r="H485" s="21">
        <f>H486</f>
        <v>8060.599999999999</v>
      </c>
    </row>
    <row r="486" spans="1:8" ht="47.25">
      <c r="A486" s="102" t="s">
        <v>35</v>
      </c>
      <c r="B486" s="102" t="s">
        <v>46</v>
      </c>
      <c r="C486" s="102">
        <v>9990225000</v>
      </c>
      <c r="D486" s="102"/>
      <c r="E486" s="103" t="s">
        <v>118</v>
      </c>
      <c r="F486" s="21">
        <f>F487+F489</f>
        <v>8060.599999999999</v>
      </c>
      <c r="G486" s="21">
        <f>G487+G489</f>
        <v>8060.599999999999</v>
      </c>
      <c r="H486" s="21">
        <f>H487+H489</f>
        <v>8060.599999999999</v>
      </c>
    </row>
    <row r="487" spans="1:8" ht="63">
      <c r="A487" s="102" t="s">
        <v>35</v>
      </c>
      <c r="B487" s="102" t="s">
        <v>46</v>
      </c>
      <c r="C487" s="102">
        <v>9990225000</v>
      </c>
      <c r="D487" s="102" t="s">
        <v>68</v>
      </c>
      <c r="E487" s="103" t="s">
        <v>1</v>
      </c>
      <c r="F487" s="21">
        <f>F488</f>
        <v>7995.2</v>
      </c>
      <c r="G487" s="21">
        <f>G488</f>
        <v>7995.2</v>
      </c>
      <c r="H487" s="21">
        <f>H488</f>
        <v>7995.2</v>
      </c>
    </row>
    <row r="488" spans="1:8" ht="31.5">
      <c r="A488" s="102" t="s">
        <v>35</v>
      </c>
      <c r="B488" s="102" t="s">
        <v>46</v>
      </c>
      <c r="C488" s="102">
        <v>9990225000</v>
      </c>
      <c r="D488" s="102">
        <v>120</v>
      </c>
      <c r="E488" s="103" t="s">
        <v>224</v>
      </c>
      <c r="F488" s="21">
        <v>7995.2</v>
      </c>
      <c r="G488" s="21">
        <v>7995.2</v>
      </c>
      <c r="H488" s="21">
        <v>7995.2</v>
      </c>
    </row>
    <row r="489" spans="1:8" ht="12.75">
      <c r="A489" s="102" t="s">
        <v>35</v>
      </c>
      <c r="B489" s="102" t="s">
        <v>46</v>
      </c>
      <c r="C489" s="102">
        <v>9990225000</v>
      </c>
      <c r="D489" s="102" t="s">
        <v>70</v>
      </c>
      <c r="E489" s="103" t="s">
        <v>71</v>
      </c>
      <c r="F489" s="21">
        <f>F490</f>
        <v>65.4</v>
      </c>
      <c r="G489" s="21">
        <f>G490</f>
        <v>65.4</v>
      </c>
      <c r="H489" s="21">
        <f>H490</f>
        <v>65.4</v>
      </c>
    </row>
    <row r="490" spans="1:8" ht="12.75">
      <c r="A490" s="102" t="s">
        <v>35</v>
      </c>
      <c r="B490" s="102" t="s">
        <v>46</v>
      </c>
      <c r="C490" s="102">
        <v>9990225000</v>
      </c>
      <c r="D490" s="102">
        <v>850</v>
      </c>
      <c r="E490" s="103" t="s">
        <v>100</v>
      </c>
      <c r="F490" s="21">
        <v>65.4</v>
      </c>
      <c r="G490" s="21">
        <v>65.4</v>
      </c>
      <c r="H490" s="21">
        <v>65.4</v>
      </c>
    </row>
    <row r="491" spans="1:8" ht="12.75">
      <c r="A491" s="102" t="s">
        <v>35</v>
      </c>
      <c r="B491" s="102" t="s">
        <v>47</v>
      </c>
      <c r="C491" s="102"/>
      <c r="D491" s="102"/>
      <c r="E491" s="103" t="s">
        <v>8</v>
      </c>
      <c r="F491" s="21">
        <f>F492</f>
        <v>2000</v>
      </c>
      <c r="G491" s="21">
        <f aca="true" t="shared" si="129" ref="G491:H495">G492</f>
        <v>500</v>
      </c>
      <c r="H491" s="21">
        <f t="shared" si="129"/>
        <v>500</v>
      </c>
    </row>
    <row r="492" spans="1:8" ht="12.75">
      <c r="A492" s="102" t="s">
        <v>35</v>
      </c>
      <c r="B492" s="102" t="s">
        <v>47</v>
      </c>
      <c r="C492" s="102">
        <v>9900000000</v>
      </c>
      <c r="D492" s="102"/>
      <c r="E492" s="103" t="s">
        <v>105</v>
      </c>
      <c r="F492" s="21">
        <f>F493</f>
        <v>2000</v>
      </c>
      <c r="G492" s="21">
        <f t="shared" si="129"/>
        <v>500</v>
      </c>
      <c r="H492" s="21">
        <f t="shared" si="129"/>
        <v>500</v>
      </c>
    </row>
    <row r="493" spans="1:8" ht="12.75">
      <c r="A493" s="102" t="s">
        <v>35</v>
      </c>
      <c r="B493" s="102" t="s">
        <v>47</v>
      </c>
      <c r="C493" s="102">
        <v>9910000000</v>
      </c>
      <c r="D493" s="102"/>
      <c r="E493" s="103" t="s">
        <v>8</v>
      </c>
      <c r="F493" s="21">
        <f>F494</f>
        <v>2000</v>
      </c>
      <c r="G493" s="21">
        <f t="shared" si="129"/>
        <v>500</v>
      </c>
      <c r="H493" s="21">
        <f t="shared" si="129"/>
        <v>500</v>
      </c>
    </row>
    <row r="494" spans="1:8" ht="12.75">
      <c r="A494" s="102" t="s">
        <v>35</v>
      </c>
      <c r="B494" s="102" t="s">
        <v>47</v>
      </c>
      <c r="C494" s="102">
        <v>9910020000</v>
      </c>
      <c r="D494" s="102"/>
      <c r="E494" s="103" t="s">
        <v>287</v>
      </c>
      <c r="F494" s="21">
        <f>F495</f>
        <v>2000</v>
      </c>
      <c r="G494" s="21">
        <f t="shared" si="129"/>
        <v>500</v>
      </c>
      <c r="H494" s="21">
        <f t="shared" si="129"/>
        <v>500</v>
      </c>
    </row>
    <row r="495" spans="1:8" ht="12.75">
      <c r="A495" s="102" t="s">
        <v>35</v>
      </c>
      <c r="B495" s="102" t="s">
        <v>47</v>
      </c>
      <c r="C495" s="102">
        <v>9910020000</v>
      </c>
      <c r="D495" s="104" t="s">
        <v>70</v>
      </c>
      <c r="E495" s="103" t="s">
        <v>71</v>
      </c>
      <c r="F495" s="21">
        <f>F496</f>
        <v>2000</v>
      </c>
      <c r="G495" s="21">
        <f t="shared" si="129"/>
        <v>500</v>
      </c>
      <c r="H495" s="21">
        <f t="shared" si="129"/>
        <v>500</v>
      </c>
    </row>
    <row r="496" spans="1:8" ht="12.75">
      <c r="A496" s="102" t="s">
        <v>35</v>
      </c>
      <c r="B496" s="102" t="s">
        <v>47</v>
      </c>
      <c r="C496" s="102">
        <v>9910020000</v>
      </c>
      <c r="D496" s="2" t="s">
        <v>162</v>
      </c>
      <c r="E496" s="47" t="s">
        <v>163</v>
      </c>
      <c r="F496" s="21">
        <v>2000</v>
      </c>
      <c r="G496" s="21">
        <v>500</v>
      </c>
      <c r="H496" s="21">
        <v>500</v>
      </c>
    </row>
    <row r="497" spans="1:8" ht="12.75">
      <c r="A497" s="168" t="s">
        <v>35</v>
      </c>
      <c r="B497" s="168" t="s">
        <v>427</v>
      </c>
      <c r="C497" s="168" t="s">
        <v>66</v>
      </c>
      <c r="D497" s="168" t="s">
        <v>66</v>
      </c>
      <c r="E497" s="56" t="s">
        <v>428</v>
      </c>
      <c r="F497" s="21">
        <f aca="true" t="shared" si="130" ref="F497:F502">F498</f>
        <v>29</v>
      </c>
      <c r="G497" s="21">
        <f aca="true" t="shared" si="131" ref="G497:H502">G498</f>
        <v>29</v>
      </c>
      <c r="H497" s="21">
        <f t="shared" si="131"/>
        <v>29</v>
      </c>
    </row>
    <row r="498" spans="1:8" ht="31.5">
      <c r="A498" s="168" t="s">
        <v>35</v>
      </c>
      <c r="B498" s="168" t="s">
        <v>429</v>
      </c>
      <c r="C498" s="168" t="s">
        <v>66</v>
      </c>
      <c r="D498" s="168" t="s">
        <v>66</v>
      </c>
      <c r="E498" s="56" t="s">
        <v>430</v>
      </c>
      <c r="F498" s="21">
        <f t="shared" si="130"/>
        <v>29</v>
      </c>
      <c r="G498" s="21">
        <f t="shared" si="131"/>
        <v>29</v>
      </c>
      <c r="H498" s="21">
        <f t="shared" si="131"/>
        <v>29</v>
      </c>
    </row>
    <row r="499" spans="1:8" ht="12.75">
      <c r="A499" s="168" t="s">
        <v>35</v>
      </c>
      <c r="B499" s="168" t="s">
        <v>429</v>
      </c>
      <c r="C499" s="168">
        <v>9900000000</v>
      </c>
      <c r="D499" s="168"/>
      <c r="E499" s="56" t="s">
        <v>105</v>
      </c>
      <c r="F499" s="21">
        <f t="shared" si="130"/>
        <v>29</v>
      </c>
      <c r="G499" s="21">
        <f t="shared" si="131"/>
        <v>29</v>
      </c>
      <c r="H499" s="21">
        <f t="shared" si="131"/>
        <v>29</v>
      </c>
    </row>
    <row r="500" spans="1:8" ht="31.5">
      <c r="A500" s="168" t="s">
        <v>35</v>
      </c>
      <c r="B500" s="168" t="s">
        <v>429</v>
      </c>
      <c r="C500" s="168">
        <v>9930000000</v>
      </c>
      <c r="D500" s="168"/>
      <c r="E500" s="56" t="s">
        <v>157</v>
      </c>
      <c r="F500" s="21">
        <f t="shared" si="130"/>
        <v>29</v>
      </c>
      <c r="G500" s="21">
        <f t="shared" si="131"/>
        <v>29</v>
      </c>
      <c r="H500" s="21">
        <f t="shared" si="131"/>
        <v>29</v>
      </c>
    </row>
    <row r="501" spans="1:8" ht="12.75">
      <c r="A501" s="168" t="s">
        <v>35</v>
      </c>
      <c r="B501" s="168" t="s">
        <v>429</v>
      </c>
      <c r="C501" s="168">
        <v>9930020500</v>
      </c>
      <c r="D501" s="168"/>
      <c r="E501" s="56" t="s">
        <v>431</v>
      </c>
      <c r="F501" s="21">
        <f t="shared" si="130"/>
        <v>29</v>
      </c>
      <c r="G501" s="21">
        <f t="shared" si="131"/>
        <v>29</v>
      </c>
      <c r="H501" s="21">
        <f t="shared" si="131"/>
        <v>29</v>
      </c>
    </row>
    <row r="502" spans="1:8" ht="12.75">
      <c r="A502" s="168" t="s">
        <v>35</v>
      </c>
      <c r="B502" s="168" t="s">
        <v>429</v>
      </c>
      <c r="C502" s="168">
        <v>9930020500</v>
      </c>
      <c r="D502" s="168" t="s">
        <v>432</v>
      </c>
      <c r="E502" s="56" t="s">
        <v>433</v>
      </c>
      <c r="F502" s="21">
        <f t="shared" si="130"/>
        <v>29</v>
      </c>
      <c r="G502" s="21">
        <f t="shared" si="131"/>
        <v>29</v>
      </c>
      <c r="H502" s="21">
        <f t="shared" si="131"/>
        <v>29</v>
      </c>
    </row>
    <row r="503" spans="1:8" ht="12.75">
      <c r="A503" s="168" t="s">
        <v>35</v>
      </c>
      <c r="B503" s="168" t="s">
        <v>429</v>
      </c>
      <c r="C503" s="168">
        <v>9930020500</v>
      </c>
      <c r="D503" s="1" t="s">
        <v>434</v>
      </c>
      <c r="E503" s="152" t="s">
        <v>431</v>
      </c>
      <c r="F503" s="21">
        <v>29</v>
      </c>
      <c r="G503" s="21">
        <v>29</v>
      </c>
      <c r="H503" s="21">
        <v>29</v>
      </c>
    </row>
    <row r="504" spans="1:8" ht="31.5">
      <c r="A504" s="16" t="s">
        <v>33</v>
      </c>
      <c r="B504" s="24" t="s">
        <v>66</v>
      </c>
      <c r="C504" s="24" t="s">
        <v>66</v>
      </c>
      <c r="D504" s="24" t="s">
        <v>66</v>
      </c>
      <c r="E504" s="40" t="s">
        <v>284</v>
      </c>
      <c r="F504" s="26">
        <f>F505+F522+F530+F538</f>
        <v>19780.199999999997</v>
      </c>
      <c r="G504" s="26">
        <f>G505+G522+G530+G538</f>
        <v>11733</v>
      </c>
      <c r="H504" s="26">
        <f>H505+H522+H530+H538</f>
        <v>11733</v>
      </c>
    </row>
    <row r="505" spans="1:8" ht="12.75">
      <c r="A505" s="104" t="s">
        <v>33</v>
      </c>
      <c r="B505" s="104" t="s">
        <v>54</v>
      </c>
      <c r="C505" s="104" t="s">
        <v>66</v>
      </c>
      <c r="D505" s="104" t="s">
        <v>66</v>
      </c>
      <c r="E505" s="46" t="s">
        <v>20</v>
      </c>
      <c r="F505" s="21">
        <f>F506</f>
        <v>9103.8</v>
      </c>
      <c r="G505" s="21">
        <f>G506</f>
        <v>6240.3</v>
      </c>
      <c r="H505" s="21">
        <f>H506</f>
        <v>6240.3</v>
      </c>
    </row>
    <row r="506" spans="1:8" ht="12.75">
      <c r="A506" s="104" t="s">
        <v>33</v>
      </c>
      <c r="B506" s="104" t="s">
        <v>60</v>
      </c>
      <c r="C506" s="104" t="s">
        <v>66</v>
      </c>
      <c r="D506" s="104" t="s">
        <v>66</v>
      </c>
      <c r="E506" s="103" t="s">
        <v>23</v>
      </c>
      <c r="F506" s="21">
        <f>F507+F516</f>
        <v>9103.8</v>
      </c>
      <c r="G506" s="21">
        <f>G507+G516</f>
        <v>6240.3</v>
      </c>
      <c r="H506" s="21">
        <f>H507+H516</f>
        <v>6240.3</v>
      </c>
    </row>
    <row r="507" spans="1:8" ht="47.25">
      <c r="A507" s="104" t="s">
        <v>33</v>
      </c>
      <c r="B507" s="104" t="s">
        <v>60</v>
      </c>
      <c r="C507" s="104">
        <v>2600000000</v>
      </c>
      <c r="D507" s="104"/>
      <c r="E507" s="132" t="s">
        <v>331</v>
      </c>
      <c r="F507" s="21">
        <f aca="true" t="shared" si="132" ref="F507:H508">F508</f>
        <v>2863.5</v>
      </c>
      <c r="G507" s="21">
        <f t="shared" si="132"/>
        <v>0</v>
      </c>
      <c r="H507" s="21">
        <f t="shared" si="132"/>
        <v>0</v>
      </c>
    </row>
    <row r="508" spans="1:8" ht="31.5">
      <c r="A508" s="104" t="s">
        <v>33</v>
      </c>
      <c r="B508" s="104" t="s">
        <v>60</v>
      </c>
      <c r="C508" s="104">
        <v>2610000000</v>
      </c>
      <c r="D508" s="104"/>
      <c r="E508" s="103" t="s">
        <v>107</v>
      </c>
      <c r="F508" s="21">
        <f t="shared" si="132"/>
        <v>2863.5</v>
      </c>
      <c r="G508" s="21">
        <f t="shared" si="132"/>
        <v>0</v>
      </c>
      <c r="H508" s="21">
        <f t="shared" si="132"/>
        <v>0</v>
      </c>
    </row>
    <row r="509" spans="1:8" ht="12.75">
      <c r="A509" s="104" t="s">
        <v>33</v>
      </c>
      <c r="B509" s="104" t="s">
        <v>60</v>
      </c>
      <c r="C509" s="104">
        <v>2610100000</v>
      </c>
      <c r="D509" s="104"/>
      <c r="E509" s="103" t="s">
        <v>108</v>
      </c>
      <c r="F509" s="21">
        <f>F510+F513</f>
        <v>2863.5</v>
      </c>
      <c r="G509" s="21">
        <f>G510+G513</f>
        <v>0</v>
      </c>
      <c r="H509" s="21">
        <f>H510+H513</f>
        <v>0</v>
      </c>
    </row>
    <row r="510" spans="1:8" ht="12.75">
      <c r="A510" s="104" t="s">
        <v>33</v>
      </c>
      <c r="B510" s="104" t="s">
        <v>60</v>
      </c>
      <c r="C510" s="104">
        <v>2610120210</v>
      </c>
      <c r="D510" s="18"/>
      <c r="E510" s="103" t="s">
        <v>109</v>
      </c>
      <c r="F510" s="21">
        <f aca="true" t="shared" si="133" ref="F510:H511">F511</f>
        <v>2713.5</v>
      </c>
      <c r="G510" s="21">
        <f t="shared" si="133"/>
        <v>0</v>
      </c>
      <c r="H510" s="21">
        <f t="shared" si="133"/>
        <v>0</v>
      </c>
    </row>
    <row r="511" spans="1:8" ht="31.5">
      <c r="A511" s="104" t="s">
        <v>33</v>
      </c>
      <c r="B511" s="104" t="s">
        <v>60</v>
      </c>
      <c r="C511" s="129">
        <v>2610120210</v>
      </c>
      <c r="D511" s="104" t="s">
        <v>69</v>
      </c>
      <c r="E511" s="103" t="s">
        <v>95</v>
      </c>
      <c r="F511" s="21">
        <f t="shared" si="133"/>
        <v>2713.5</v>
      </c>
      <c r="G511" s="21">
        <f t="shared" si="133"/>
        <v>0</v>
      </c>
      <c r="H511" s="21">
        <f t="shared" si="133"/>
        <v>0</v>
      </c>
    </row>
    <row r="512" spans="1:8" ht="31.5">
      <c r="A512" s="104" t="s">
        <v>33</v>
      </c>
      <c r="B512" s="104" t="s">
        <v>60</v>
      </c>
      <c r="C512" s="129">
        <v>2610120210</v>
      </c>
      <c r="D512" s="102">
        <v>240</v>
      </c>
      <c r="E512" s="103" t="s">
        <v>223</v>
      </c>
      <c r="F512" s="21">
        <v>2713.5</v>
      </c>
      <c r="G512" s="21">
        <v>0</v>
      </c>
      <c r="H512" s="21">
        <v>0</v>
      </c>
    </row>
    <row r="513" spans="1:8" ht="31.5">
      <c r="A513" s="104" t="s">
        <v>33</v>
      </c>
      <c r="B513" s="104" t="s">
        <v>60</v>
      </c>
      <c r="C513" s="104">
        <v>2610120220</v>
      </c>
      <c r="D513" s="102"/>
      <c r="E513" s="103" t="s">
        <v>106</v>
      </c>
      <c r="F513" s="21">
        <f aca="true" t="shared" si="134" ref="F513:H514">F514</f>
        <v>150</v>
      </c>
      <c r="G513" s="21">
        <f t="shared" si="134"/>
        <v>0</v>
      </c>
      <c r="H513" s="21">
        <f t="shared" si="134"/>
        <v>0</v>
      </c>
    </row>
    <row r="514" spans="1:8" ht="31.5">
      <c r="A514" s="104" t="s">
        <v>33</v>
      </c>
      <c r="B514" s="104" t="s">
        <v>60</v>
      </c>
      <c r="C514" s="104">
        <v>2610120220</v>
      </c>
      <c r="D514" s="104" t="s">
        <v>69</v>
      </c>
      <c r="E514" s="103" t="s">
        <v>95</v>
      </c>
      <c r="F514" s="21">
        <f t="shared" si="134"/>
        <v>150</v>
      </c>
      <c r="G514" s="21">
        <f t="shared" si="134"/>
        <v>0</v>
      </c>
      <c r="H514" s="21">
        <f t="shared" si="134"/>
        <v>0</v>
      </c>
    </row>
    <row r="515" spans="1:8" ht="31.5">
      <c r="A515" s="104" t="s">
        <v>33</v>
      </c>
      <c r="B515" s="104" t="s">
        <v>60</v>
      </c>
      <c r="C515" s="104">
        <v>2610120220</v>
      </c>
      <c r="D515" s="102">
        <v>240</v>
      </c>
      <c r="E515" s="103" t="s">
        <v>223</v>
      </c>
      <c r="F515" s="21">
        <v>150</v>
      </c>
      <c r="G515" s="21">
        <v>0</v>
      </c>
      <c r="H515" s="21">
        <v>0</v>
      </c>
    </row>
    <row r="516" spans="1:8" ht="12.75">
      <c r="A516" s="104" t="s">
        <v>33</v>
      </c>
      <c r="B516" s="104" t="s">
        <v>60</v>
      </c>
      <c r="C516" s="104" t="s">
        <v>110</v>
      </c>
      <c r="D516" s="104" t="s">
        <v>66</v>
      </c>
      <c r="E516" s="103" t="s">
        <v>105</v>
      </c>
      <c r="F516" s="21">
        <f>F517</f>
        <v>6240.3</v>
      </c>
      <c r="G516" s="21">
        <f>G517</f>
        <v>6240.3</v>
      </c>
      <c r="H516" s="21">
        <f>H517</f>
        <v>6240.3</v>
      </c>
    </row>
    <row r="517" spans="1:8" ht="31.5">
      <c r="A517" s="104" t="s">
        <v>33</v>
      </c>
      <c r="B517" s="104" t="s">
        <v>60</v>
      </c>
      <c r="C517" s="102">
        <v>9990000000</v>
      </c>
      <c r="D517" s="102"/>
      <c r="E517" s="103" t="s">
        <v>147</v>
      </c>
      <c r="F517" s="21">
        <f>F518</f>
        <v>6240.3</v>
      </c>
      <c r="G517" s="21">
        <f aca="true" t="shared" si="135" ref="G517:H519">G518</f>
        <v>6240.3</v>
      </c>
      <c r="H517" s="21">
        <f t="shared" si="135"/>
        <v>6240.3</v>
      </c>
    </row>
    <row r="518" spans="1:8" ht="31.5">
      <c r="A518" s="104" t="s">
        <v>33</v>
      </c>
      <c r="B518" s="104" t="s">
        <v>60</v>
      </c>
      <c r="C518" s="102">
        <v>9990200000</v>
      </c>
      <c r="D518" s="24"/>
      <c r="E518" s="103" t="s">
        <v>117</v>
      </c>
      <c r="F518" s="21">
        <f>F519</f>
        <v>6240.3</v>
      </c>
      <c r="G518" s="21">
        <f t="shared" si="135"/>
        <v>6240.3</v>
      </c>
      <c r="H518" s="21">
        <f t="shared" si="135"/>
        <v>6240.3</v>
      </c>
    </row>
    <row r="519" spans="1:8" ht="47.25">
      <c r="A519" s="104" t="s">
        <v>33</v>
      </c>
      <c r="B519" s="104" t="s">
        <v>60</v>
      </c>
      <c r="C519" s="102">
        <v>9990225000</v>
      </c>
      <c r="D519" s="102"/>
      <c r="E519" s="103" t="s">
        <v>118</v>
      </c>
      <c r="F519" s="21">
        <f>F520</f>
        <v>6240.3</v>
      </c>
      <c r="G519" s="21">
        <f t="shared" si="135"/>
        <v>6240.3</v>
      </c>
      <c r="H519" s="21">
        <f t="shared" si="135"/>
        <v>6240.3</v>
      </c>
    </row>
    <row r="520" spans="1:8" ht="63">
      <c r="A520" s="104" t="s">
        <v>33</v>
      </c>
      <c r="B520" s="104" t="s">
        <v>60</v>
      </c>
      <c r="C520" s="102">
        <v>9990225000</v>
      </c>
      <c r="D520" s="104" t="s">
        <v>68</v>
      </c>
      <c r="E520" s="103" t="s">
        <v>1</v>
      </c>
      <c r="F520" s="21">
        <f>F521</f>
        <v>6240.3</v>
      </c>
      <c r="G520" s="21">
        <f>G521</f>
        <v>6240.3</v>
      </c>
      <c r="H520" s="21">
        <f>H521</f>
        <v>6240.3</v>
      </c>
    </row>
    <row r="521" spans="1:8" ht="31.5">
      <c r="A521" s="104" t="s">
        <v>33</v>
      </c>
      <c r="B521" s="104" t="s">
        <v>60</v>
      </c>
      <c r="C521" s="102">
        <v>9990225000</v>
      </c>
      <c r="D521" s="102">
        <v>120</v>
      </c>
      <c r="E521" s="103" t="s">
        <v>224</v>
      </c>
      <c r="F521" s="21">
        <v>6240.3</v>
      </c>
      <c r="G521" s="21">
        <v>6240.3</v>
      </c>
      <c r="H521" s="21">
        <v>6240.3</v>
      </c>
    </row>
    <row r="522" spans="1:8" ht="12.75">
      <c r="A522" s="104" t="s">
        <v>33</v>
      </c>
      <c r="B522" s="104" t="s">
        <v>56</v>
      </c>
      <c r="C522" s="104" t="s">
        <v>66</v>
      </c>
      <c r="D522" s="104" t="s">
        <v>66</v>
      </c>
      <c r="E522" s="103" t="s">
        <v>25</v>
      </c>
      <c r="F522" s="21">
        <f aca="true" t="shared" si="136" ref="F522:H528">F523</f>
        <v>350</v>
      </c>
      <c r="G522" s="21">
        <f t="shared" si="136"/>
        <v>0</v>
      </c>
      <c r="H522" s="21">
        <f t="shared" si="136"/>
        <v>0</v>
      </c>
    </row>
    <row r="523" spans="1:8" ht="12.75">
      <c r="A523" s="104" t="s">
        <v>33</v>
      </c>
      <c r="B523" s="104" t="s">
        <v>48</v>
      </c>
      <c r="C523" s="104" t="s">
        <v>66</v>
      </c>
      <c r="D523" s="104" t="s">
        <v>66</v>
      </c>
      <c r="E523" s="103" t="s">
        <v>26</v>
      </c>
      <c r="F523" s="21">
        <f t="shared" si="136"/>
        <v>350</v>
      </c>
      <c r="G523" s="21">
        <f t="shared" si="136"/>
        <v>0</v>
      </c>
      <c r="H523" s="21">
        <f t="shared" si="136"/>
        <v>0</v>
      </c>
    </row>
    <row r="524" spans="1:8" ht="47.25">
      <c r="A524" s="104" t="s">
        <v>33</v>
      </c>
      <c r="B524" s="104" t="s">
        <v>48</v>
      </c>
      <c r="C524" s="129">
        <v>2600000000</v>
      </c>
      <c r="D524" s="129"/>
      <c r="E524" s="132" t="s">
        <v>331</v>
      </c>
      <c r="F524" s="21">
        <f t="shared" si="136"/>
        <v>350</v>
      </c>
      <c r="G524" s="21">
        <f t="shared" si="136"/>
        <v>0</v>
      </c>
      <c r="H524" s="21">
        <f t="shared" si="136"/>
        <v>0</v>
      </c>
    </row>
    <row r="525" spans="1:8" ht="31.5">
      <c r="A525" s="104" t="s">
        <v>33</v>
      </c>
      <c r="B525" s="104" t="s">
        <v>48</v>
      </c>
      <c r="C525" s="129">
        <v>2610000000</v>
      </c>
      <c r="D525" s="129"/>
      <c r="E525" s="132" t="s">
        <v>107</v>
      </c>
      <c r="F525" s="21">
        <f t="shared" si="136"/>
        <v>350</v>
      </c>
      <c r="G525" s="21">
        <f t="shared" si="136"/>
        <v>0</v>
      </c>
      <c r="H525" s="21">
        <f t="shared" si="136"/>
        <v>0</v>
      </c>
    </row>
    <row r="526" spans="1:8" ht="12.75">
      <c r="A526" s="104" t="s">
        <v>33</v>
      </c>
      <c r="B526" s="104" t="s">
        <v>48</v>
      </c>
      <c r="C526" s="104">
        <v>2610100000</v>
      </c>
      <c r="D526" s="104"/>
      <c r="E526" s="103" t="s">
        <v>108</v>
      </c>
      <c r="F526" s="21">
        <f t="shared" si="136"/>
        <v>350</v>
      </c>
      <c r="G526" s="21">
        <f t="shared" si="136"/>
        <v>0</v>
      </c>
      <c r="H526" s="21">
        <f t="shared" si="136"/>
        <v>0</v>
      </c>
    </row>
    <row r="527" spans="1:8" ht="31.5">
      <c r="A527" s="104" t="s">
        <v>33</v>
      </c>
      <c r="B527" s="104" t="s">
        <v>48</v>
      </c>
      <c r="C527" s="104">
        <v>2610120240</v>
      </c>
      <c r="D527" s="104"/>
      <c r="E527" s="103" t="s">
        <v>111</v>
      </c>
      <c r="F527" s="21">
        <f t="shared" si="136"/>
        <v>350</v>
      </c>
      <c r="G527" s="21">
        <f t="shared" si="136"/>
        <v>0</v>
      </c>
      <c r="H527" s="21">
        <f t="shared" si="136"/>
        <v>0</v>
      </c>
    </row>
    <row r="528" spans="1:8" ht="31.5">
      <c r="A528" s="104" t="s">
        <v>33</v>
      </c>
      <c r="B528" s="104" t="s">
        <v>48</v>
      </c>
      <c r="C528" s="125">
        <v>2610120240</v>
      </c>
      <c r="D528" s="104" t="s">
        <v>69</v>
      </c>
      <c r="E528" s="103" t="s">
        <v>95</v>
      </c>
      <c r="F528" s="21">
        <f t="shared" si="136"/>
        <v>350</v>
      </c>
      <c r="G528" s="21">
        <f t="shared" si="136"/>
        <v>0</v>
      </c>
      <c r="H528" s="21">
        <f t="shared" si="136"/>
        <v>0</v>
      </c>
    </row>
    <row r="529" spans="1:8" ht="31.5">
      <c r="A529" s="104" t="s">
        <v>33</v>
      </c>
      <c r="B529" s="104" t="s">
        <v>48</v>
      </c>
      <c r="C529" s="125">
        <v>2610120240</v>
      </c>
      <c r="D529" s="102">
        <v>240</v>
      </c>
      <c r="E529" s="103" t="s">
        <v>223</v>
      </c>
      <c r="F529" s="21">
        <v>350</v>
      </c>
      <c r="G529" s="21">
        <v>0</v>
      </c>
      <c r="H529" s="21">
        <v>0</v>
      </c>
    </row>
    <row r="530" spans="1:8" ht="12.75">
      <c r="A530" s="104" t="s">
        <v>33</v>
      </c>
      <c r="B530" s="104" t="s">
        <v>57</v>
      </c>
      <c r="C530" s="104" t="s">
        <v>66</v>
      </c>
      <c r="D530" s="104" t="s">
        <v>66</v>
      </c>
      <c r="E530" s="103" t="s">
        <v>27</v>
      </c>
      <c r="F530" s="21">
        <f aca="true" t="shared" si="137" ref="F530:H536">F531</f>
        <v>3217.6</v>
      </c>
      <c r="G530" s="21">
        <f t="shared" si="137"/>
        <v>0</v>
      </c>
      <c r="H530" s="21">
        <f t="shared" si="137"/>
        <v>0</v>
      </c>
    </row>
    <row r="531" spans="1:8" ht="12.75">
      <c r="A531" s="104" t="s">
        <v>33</v>
      </c>
      <c r="B531" s="104" t="s">
        <v>4</v>
      </c>
      <c r="C531" s="104" t="s">
        <v>66</v>
      </c>
      <c r="D531" s="104" t="s">
        <v>66</v>
      </c>
      <c r="E531" s="103" t="s">
        <v>5</v>
      </c>
      <c r="F531" s="21">
        <f t="shared" si="137"/>
        <v>3217.6</v>
      </c>
      <c r="G531" s="21">
        <f t="shared" si="137"/>
        <v>0</v>
      </c>
      <c r="H531" s="21">
        <f t="shared" si="137"/>
        <v>0</v>
      </c>
    </row>
    <row r="532" spans="1:8" ht="47.25">
      <c r="A532" s="104" t="s">
        <v>33</v>
      </c>
      <c r="B532" s="104" t="s">
        <v>4</v>
      </c>
      <c r="C532" s="129">
        <v>2600000000</v>
      </c>
      <c r="D532" s="129"/>
      <c r="E532" s="132" t="s">
        <v>331</v>
      </c>
      <c r="F532" s="21">
        <f t="shared" si="137"/>
        <v>3217.6</v>
      </c>
      <c r="G532" s="21">
        <f t="shared" si="137"/>
        <v>0</v>
      </c>
      <c r="H532" s="21">
        <f t="shared" si="137"/>
        <v>0</v>
      </c>
    </row>
    <row r="533" spans="1:8" ht="31.5">
      <c r="A533" s="104" t="s">
        <v>33</v>
      </c>
      <c r="B533" s="104" t="s">
        <v>4</v>
      </c>
      <c r="C533" s="129">
        <v>2610000000</v>
      </c>
      <c r="D533" s="129"/>
      <c r="E533" s="132" t="s">
        <v>107</v>
      </c>
      <c r="F533" s="21">
        <f t="shared" si="137"/>
        <v>3217.6</v>
      </c>
      <c r="G533" s="21">
        <f t="shared" si="137"/>
        <v>0</v>
      </c>
      <c r="H533" s="21">
        <f t="shared" si="137"/>
        <v>0</v>
      </c>
    </row>
    <row r="534" spans="1:8" ht="12.75">
      <c r="A534" s="104" t="s">
        <v>33</v>
      </c>
      <c r="B534" s="104" t="s">
        <v>4</v>
      </c>
      <c r="C534" s="104">
        <v>2610100000</v>
      </c>
      <c r="D534" s="104"/>
      <c r="E534" s="103" t="s">
        <v>108</v>
      </c>
      <c r="F534" s="21">
        <f t="shared" si="137"/>
        <v>3217.6</v>
      </c>
      <c r="G534" s="21">
        <f t="shared" si="137"/>
        <v>0</v>
      </c>
      <c r="H534" s="21">
        <f t="shared" si="137"/>
        <v>0</v>
      </c>
    </row>
    <row r="535" spans="1:8" ht="47.25">
      <c r="A535" s="104" t="s">
        <v>33</v>
      </c>
      <c r="B535" s="104" t="s">
        <v>4</v>
      </c>
      <c r="C535" s="104">
        <v>2610120230</v>
      </c>
      <c r="D535" s="104"/>
      <c r="E535" s="103" t="s">
        <v>113</v>
      </c>
      <c r="F535" s="21">
        <f t="shared" si="137"/>
        <v>3217.6</v>
      </c>
      <c r="G535" s="21">
        <f t="shared" si="137"/>
        <v>0</v>
      </c>
      <c r="H535" s="21">
        <f t="shared" si="137"/>
        <v>0</v>
      </c>
    </row>
    <row r="536" spans="1:8" ht="31.5">
      <c r="A536" s="104" t="s">
        <v>33</v>
      </c>
      <c r="B536" s="104" t="s">
        <v>4</v>
      </c>
      <c r="C536" s="129">
        <v>2610120230</v>
      </c>
      <c r="D536" s="104" t="s">
        <v>69</v>
      </c>
      <c r="E536" s="103" t="s">
        <v>95</v>
      </c>
      <c r="F536" s="21">
        <f t="shared" si="137"/>
        <v>3217.6</v>
      </c>
      <c r="G536" s="21">
        <f t="shared" si="137"/>
        <v>0</v>
      </c>
      <c r="H536" s="21">
        <f t="shared" si="137"/>
        <v>0</v>
      </c>
    </row>
    <row r="537" spans="1:8" ht="31.5">
      <c r="A537" s="104" t="s">
        <v>33</v>
      </c>
      <c r="B537" s="104" t="s">
        <v>4</v>
      </c>
      <c r="C537" s="129">
        <v>2610120230</v>
      </c>
      <c r="D537" s="102">
        <v>240</v>
      </c>
      <c r="E537" s="103" t="s">
        <v>223</v>
      </c>
      <c r="F537" s="21">
        <v>3217.6</v>
      </c>
      <c r="G537" s="21">
        <v>0</v>
      </c>
      <c r="H537" s="21">
        <v>0</v>
      </c>
    </row>
    <row r="538" spans="1:8" ht="12.75">
      <c r="A538" s="104" t="s">
        <v>33</v>
      </c>
      <c r="B538" s="104" t="s">
        <v>39</v>
      </c>
      <c r="C538" s="104" t="s">
        <v>66</v>
      </c>
      <c r="D538" s="104" t="s">
        <v>66</v>
      </c>
      <c r="E538" s="103" t="s">
        <v>31</v>
      </c>
      <c r="F538" s="21">
        <f>F539</f>
        <v>7108.799999999999</v>
      </c>
      <c r="G538" s="21">
        <f>G539</f>
        <v>5492.7</v>
      </c>
      <c r="H538" s="21">
        <f>H539</f>
        <v>5492.7</v>
      </c>
    </row>
    <row r="539" spans="1:8" ht="12.75">
      <c r="A539" s="104" t="s">
        <v>33</v>
      </c>
      <c r="B539" s="104" t="s">
        <v>84</v>
      </c>
      <c r="C539" s="104" t="s">
        <v>66</v>
      </c>
      <c r="D539" s="104" t="s">
        <v>66</v>
      </c>
      <c r="E539" s="103" t="s">
        <v>85</v>
      </c>
      <c r="F539" s="21">
        <f aca="true" t="shared" si="138" ref="F539:H541">F540</f>
        <v>7108.799999999999</v>
      </c>
      <c r="G539" s="21">
        <f t="shared" si="138"/>
        <v>5492.7</v>
      </c>
      <c r="H539" s="21">
        <f t="shared" si="138"/>
        <v>5492.7</v>
      </c>
    </row>
    <row r="540" spans="1:8" ht="47.25">
      <c r="A540" s="104" t="s">
        <v>33</v>
      </c>
      <c r="B540" s="104" t="s">
        <v>84</v>
      </c>
      <c r="C540" s="129">
        <v>2600000000</v>
      </c>
      <c r="D540" s="129"/>
      <c r="E540" s="132" t="s">
        <v>331</v>
      </c>
      <c r="F540" s="21">
        <f t="shared" si="138"/>
        <v>7108.799999999999</v>
      </c>
      <c r="G540" s="21">
        <f t="shared" si="138"/>
        <v>5492.7</v>
      </c>
      <c r="H540" s="21">
        <f t="shared" si="138"/>
        <v>5492.7</v>
      </c>
    </row>
    <row r="541" spans="1:8" ht="31.5">
      <c r="A541" s="104" t="s">
        <v>33</v>
      </c>
      <c r="B541" s="104" t="s">
        <v>84</v>
      </c>
      <c r="C541" s="129">
        <v>2610000000</v>
      </c>
      <c r="D541" s="129"/>
      <c r="E541" s="132" t="s">
        <v>107</v>
      </c>
      <c r="F541" s="21">
        <f t="shared" si="138"/>
        <v>7108.799999999999</v>
      </c>
      <c r="G541" s="21">
        <f t="shared" si="138"/>
        <v>5492.7</v>
      </c>
      <c r="H541" s="21">
        <f t="shared" si="138"/>
        <v>5492.7</v>
      </c>
    </row>
    <row r="542" spans="1:8" ht="18" customHeight="1">
      <c r="A542" s="104" t="s">
        <v>33</v>
      </c>
      <c r="B542" s="104" t="s">
        <v>84</v>
      </c>
      <c r="C542" s="104">
        <v>2610200000</v>
      </c>
      <c r="D542" s="104"/>
      <c r="E542" s="103" t="s">
        <v>112</v>
      </c>
      <c r="F542" s="21">
        <f>F543+F546+F549</f>
        <v>7108.799999999999</v>
      </c>
      <c r="G542" s="21">
        <f aca="true" t="shared" si="139" ref="G542:H542">G543+G546+G549</f>
        <v>5492.7</v>
      </c>
      <c r="H542" s="21">
        <f t="shared" si="139"/>
        <v>5492.7</v>
      </c>
    </row>
    <row r="543" spans="1:8" ht="63">
      <c r="A543" s="104" t="s">
        <v>33</v>
      </c>
      <c r="B543" s="104" t="s">
        <v>84</v>
      </c>
      <c r="C543" s="104">
        <v>2610210820</v>
      </c>
      <c r="D543" s="104"/>
      <c r="E543" s="103" t="s">
        <v>220</v>
      </c>
      <c r="F543" s="21">
        <f aca="true" t="shared" si="140" ref="F543:H544">F544</f>
        <v>3295.6</v>
      </c>
      <c r="G543" s="21">
        <f t="shared" si="140"/>
        <v>2197.1</v>
      </c>
      <c r="H543" s="21">
        <f t="shared" si="140"/>
        <v>2197.1</v>
      </c>
    </row>
    <row r="544" spans="1:8" ht="31.5">
      <c r="A544" s="104" t="s">
        <v>33</v>
      </c>
      <c r="B544" s="104" t="s">
        <v>84</v>
      </c>
      <c r="C544" s="104">
        <v>2610210820</v>
      </c>
      <c r="D544" s="104" t="s">
        <v>72</v>
      </c>
      <c r="E544" s="103" t="s">
        <v>96</v>
      </c>
      <c r="F544" s="21">
        <f t="shared" si="140"/>
        <v>3295.6</v>
      </c>
      <c r="G544" s="21">
        <f t="shared" si="140"/>
        <v>2197.1</v>
      </c>
      <c r="H544" s="21">
        <f t="shared" si="140"/>
        <v>2197.1</v>
      </c>
    </row>
    <row r="545" spans="1:8" ht="12.75">
      <c r="A545" s="104" t="s">
        <v>33</v>
      </c>
      <c r="B545" s="104" t="s">
        <v>84</v>
      </c>
      <c r="C545" s="104">
        <v>2610210820</v>
      </c>
      <c r="D545" s="104" t="s">
        <v>119</v>
      </c>
      <c r="E545" s="103" t="s">
        <v>120</v>
      </c>
      <c r="F545" s="21">
        <v>3295.6</v>
      </c>
      <c r="G545" s="21">
        <v>2197.1</v>
      </c>
      <c r="H545" s="21">
        <v>2197.1</v>
      </c>
    </row>
    <row r="546" spans="1:8" ht="47.25">
      <c r="A546" s="104" t="s">
        <v>33</v>
      </c>
      <c r="B546" s="104" t="s">
        <v>84</v>
      </c>
      <c r="C546" s="104" t="s">
        <v>345</v>
      </c>
      <c r="D546" s="104"/>
      <c r="E546" s="56" t="s">
        <v>230</v>
      </c>
      <c r="F546" s="21">
        <f aca="true" t="shared" si="141" ref="F546:H547">F547</f>
        <v>2197.1</v>
      </c>
      <c r="G546" s="21">
        <f t="shared" si="141"/>
        <v>3295.6</v>
      </c>
      <c r="H546" s="21">
        <f t="shared" si="141"/>
        <v>3295.6</v>
      </c>
    </row>
    <row r="547" spans="1:8" ht="31.5">
      <c r="A547" s="104" t="s">
        <v>33</v>
      </c>
      <c r="B547" s="104" t="s">
        <v>84</v>
      </c>
      <c r="C547" s="104" t="s">
        <v>345</v>
      </c>
      <c r="D547" s="104" t="s">
        <v>72</v>
      </c>
      <c r="E547" s="56" t="s">
        <v>96</v>
      </c>
      <c r="F547" s="21">
        <f t="shared" si="141"/>
        <v>2197.1</v>
      </c>
      <c r="G547" s="21">
        <f t="shared" si="141"/>
        <v>3295.6</v>
      </c>
      <c r="H547" s="21">
        <f t="shared" si="141"/>
        <v>3295.6</v>
      </c>
    </row>
    <row r="548" spans="1:8" ht="12.75">
      <c r="A548" s="104" t="s">
        <v>33</v>
      </c>
      <c r="B548" s="104" t="s">
        <v>84</v>
      </c>
      <c r="C548" s="104" t="s">
        <v>345</v>
      </c>
      <c r="D548" s="104" t="s">
        <v>119</v>
      </c>
      <c r="E548" s="56" t="s">
        <v>120</v>
      </c>
      <c r="F548" s="21">
        <v>2197.1</v>
      </c>
      <c r="G548" s="21">
        <v>3295.6</v>
      </c>
      <c r="H548" s="21">
        <v>3295.6</v>
      </c>
    </row>
    <row r="549" spans="1:8" ht="47.25">
      <c r="A549" s="167" t="s">
        <v>33</v>
      </c>
      <c r="B549" s="167" t="s">
        <v>84</v>
      </c>
      <c r="C549" s="167" t="s">
        <v>435</v>
      </c>
      <c r="D549" s="167"/>
      <c r="E549" s="56" t="s">
        <v>436</v>
      </c>
      <c r="F549" s="21">
        <f>F550</f>
        <v>1616.1</v>
      </c>
      <c r="G549" s="21">
        <f aca="true" t="shared" si="142" ref="G549:H550">G550</f>
        <v>0</v>
      </c>
      <c r="H549" s="21">
        <f t="shared" si="142"/>
        <v>0</v>
      </c>
    </row>
    <row r="550" spans="1:8" ht="31.5">
      <c r="A550" s="167" t="s">
        <v>33</v>
      </c>
      <c r="B550" s="167" t="s">
        <v>84</v>
      </c>
      <c r="C550" s="167" t="s">
        <v>435</v>
      </c>
      <c r="D550" s="167" t="s">
        <v>72</v>
      </c>
      <c r="E550" s="56" t="s">
        <v>96</v>
      </c>
      <c r="F550" s="21">
        <f>F551</f>
        <v>1616.1</v>
      </c>
      <c r="G550" s="21">
        <f t="shared" si="142"/>
        <v>0</v>
      </c>
      <c r="H550" s="21">
        <f t="shared" si="142"/>
        <v>0</v>
      </c>
    </row>
    <row r="551" spans="1:8" ht="12.75">
      <c r="A551" s="167" t="s">
        <v>33</v>
      </c>
      <c r="B551" s="167" t="s">
        <v>84</v>
      </c>
      <c r="C551" s="167" t="s">
        <v>435</v>
      </c>
      <c r="D551" s="167" t="s">
        <v>119</v>
      </c>
      <c r="E551" s="56" t="s">
        <v>120</v>
      </c>
      <c r="F551" s="21">
        <v>1616.1</v>
      </c>
      <c r="G551" s="21">
        <v>0</v>
      </c>
      <c r="H551" s="21">
        <v>0</v>
      </c>
    </row>
    <row r="552" spans="1:8" ht="12.75">
      <c r="A552" s="16" t="s">
        <v>14</v>
      </c>
      <c r="B552" s="24" t="s">
        <v>66</v>
      </c>
      <c r="C552" s="24" t="s">
        <v>66</v>
      </c>
      <c r="D552" s="24" t="s">
        <v>66</v>
      </c>
      <c r="E552" s="45" t="s">
        <v>2</v>
      </c>
      <c r="F552" s="26">
        <f aca="true" t="shared" si="143" ref="F552:F557">F553</f>
        <v>3532.8</v>
      </c>
      <c r="G552" s="26">
        <f aca="true" t="shared" si="144" ref="G552:H557">G553</f>
        <v>3532.8</v>
      </c>
      <c r="H552" s="26">
        <f t="shared" si="144"/>
        <v>3532.8</v>
      </c>
    </row>
    <row r="553" spans="1:8" ht="12.75">
      <c r="A553" s="102" t="s">
        <v>14</v>
      </c>
      <c r="B553" s="102" t="s">
        <v>54</v>
      </c>
      <c r="C553" s="102" t="s">
        <v>66</v>
      </c>
      <c r="D553" s="102" t="s">
        <v>66</v>
      </c>
      <c r="E553" s="46" t="s">
        <v>20</v>
      </c>
      <c r="F553" s="21">
        <f t="shared" si="143"/>
        <v>3532.8</v>
      </c>
      <c r="G553" s="21">
        <f t="shared" si="144"/>
        <v>3532.8</v>
      </c>
      <c r="H553" s="21">
        <f t="shared" si="144"/>
        <v>3532.8</v>
      </c>
    </row>
    <row r="554" spans="1:8" ht="47.25">
      <c r="A554" s="102" t="s">
        <v>14</v>
      </c>
      <c r="B554" s="102" t="s">
        <v>44</v>
      </c>
      <c r="C554" s="102" t="s">
        <v>66</v>
      </c>
      <c r="D554" s="102" t="s">
        <v>66</v>
      </c>
      <c r="E554" s="103" t="s">
        <v>21</v>
      </c>
      <c r="F554" s="21">
        <f t="shared" si="143"/>
        <v>3532.8</v>
      </c>
      <c r="G554" s="21">
        <f t="shared" si="144"/>
        <v>3532.8</v>
      </c>
      <c r="H554" s="21">
        <f t="shared" si="144"/>
        <v>3532.8</v>
      </c>
    </row>
    <row r="555" spans="1:8" ht="12.75">
      <c r="A555" s="102" t="s">
        <v>14</v>
      </c>
      <c r="B555" s="102" t="s">
        <v>44</v>
      </c>
      <c r="C555" s="104" t="s">
        <v>110</v>
      </c>
      <c r="D555" s="104" t="s">
        <v>66</v>
      </c>
      <c r="E555" s="103" t="s">
        <v>105</v>
      </c>
      <c r="F555" s="21">
        <f t="shared" si="143"/>
        <v>3532.8</v>
      </c>
      <c r="G555" s="21">
        <f t="shared" si="144"/>
        <v>3532.8</v>
      </c>
      <c r="H555" s="21">
        <f t="shared" si="144"/>
        <v>3532.8</v>
      </c>
    </row>
    <row r="556" spans="1:8" ht="31.5">
      <c r="A556" s="102" t="s">
        <v>14</v>
      </c>
      <c r="B556" s="102" t="s">
        <v>44</v>
      </c>
      <c r="C556" s="102">
        <v>9990000000</v>
      </c>
      <c r="D556" s="102"/>
      <c r="E556" s="103" t="s">
        <v>147</v>
      </c>
      <c r="F556" s="21">
        <f t="shared" si="143"/>
        <v>3532.8</v>
      </c>
      <c r="G556" s="21">
        <f t="shared" si="144"/>
        <v>3532.8</v>
      </c>
      <c r="H556" s="21">
        <f t="shared" si="144"/>
        <v>3532.8</v>
      </c>
    </row>
    <row r="557" spans="1:8" ht="31.5">
      <c r="A557" s="102" t="s">
        <v>14</v>
      </c>
      <c r="B557" s="102" t="s">
        <v>44</v>
      </c>
      <c r="C557" s="102">
        <v>9990100000</v>
      </c>
      <c r="D557" s="102"/>
      <c r="E557" s="103" t="s">
        <v>164</v>
      </c>
      <c r="F557" s="21">
        <f t="shared" si="143"/>
        <v>3532.8</v>
      </c>
      <c r="G557" s="21">
        <f t="shared" si="144"/>
        <v>3532.8</v>
      </c>
      <c r="H557" s="21">
        <f t="shared" si="144"/>
        <v>3532.8</v>
      </c>
    </row>
    <row r="558" spans="1:8" ht="31.5">
      <c r="A558" s="102" t="s">
        <v>14</v>
      </c>
      <c r="B558" s="102" t="s">
        <v>44</v>
      </c>
      <c r="C558" s="102">
        <v>9990123000</v>
      </c>
      <c r="D558" s="102"/>
      <c r="E558" s="103" t="s">
        <v>165</v>
      </c>
      <c r="F558" s="21">
        <f>F559+F561</f>
        <v>3532.8</v>
      </c>
      <c r="G558" s="21">
        <f>G559+G561</f>
        <v>3532.8</v>
      </c>
      <c r="H558" s="21">
        <f>H559+H561</f>
        <v>3532.8</v>
      </c>
    </row>
    <row r="559" spans="1:8" ht="63">
      <c r="A559" s="102" t="s">
        <v>14</v>
      </c>
      <c r="B559" s="102" t="s">
        <v>44</v>
      </c>
      <c r="C559" s="102">
        <v>9990123000</v>
      </c>
      <c r="D559" s="102" t="s">
        <v>68</v>
      </c>
      <c r="E559" s="103" t="s">
        <v>1</v>
      </c>
      <c r="F559" s="21">
        <f>F560</f>
        <v>2970.9</v>
      </c>
      <c r="G559" s="21">
        <f>G560</f>
        <v>2970.9</v>
      </c>
      <c r="H559" s="21">
        <f>H560</f>
        <v>2970.9</v>
      </c>
    </row>
    <row r="560" spans="1:8" ht="31.5">
      <c r="A560" s="102" t="s">
        <v>14</v>
      </c>
      <c r="B560" s="102" t="s">
        <v>44</v>
      </c>
      <c r="C560" s="102">
        <v>9990123000</v>
      </c>
      <c r="D560" s="102">
        <v>120</v>
      </c>
      <c r="E560" s="103" t="s">
        <v>224</v>
      </c>
      <c r="F560" s="21">
        <v>2970.9</v>
      </c>
      <c r="G560" s="21">
        <v>2970.9</v>
      </c>
      <c r="H560" s="21">
        <v>2970.9</v>
      </c>
    </row>
    <row r="561" spans="1:8" ht="31.5">
      <c r="A561" s="102" t="s">
        <v>14</v>
      </c>
      <c r="B561" s="102" t="s">
        <v>44</v>
      </c>
      <c r="C561" s="102">
        <v>9990123000</v>
      </c>
      <c r="D561" s="104" t="s">
        <v>69</v>
      </c>
      <c r="E561" s="103" t="s">
        <v>95</v>
      </c>
      <c r="F561" s="21">
        <f>F562</f>
        <v>561.9</v>
      </c>
      <c r="G561" s="21">
        <f>G562</f>
        <v>561.9</v>
      </c>
      <c r="H561" s="21">
        <f>H562</f>
        <v>561.9</v>
      </c>
    </row>
    <row r="562" spans="1:8" ht="31.5">
      <c r="A562" s="102" t="s">
        <v>14</v>
      </c>
      <c r="B562" s="102" t="s">
        <v>44</v>
      </c>
      <c r="C562" s="102">
        <v>9990123000</v>
      </c>
      <c r="D562" s="102">
        <v>240</v>
      </c>
      <c r="E562" s="103" t="s">
        <v>223</v>
      </c>
      <c r="F562" s="21">
        <v>561.9</v>
      </c>
      <c r="G562" s="21">
        <v>561.9</v>
      </c>
      <c r="H562" s="21">
        <v>561.9</v>
      </c>
    </row>
    <row r="563" spans="1:8" ht="12.75">
      <c r="A563" s="16" t="s">
        <v>9</v>
      </c>
      <c r="B563" s="24" t="s">
        <v>66</v>
      </c>
      <c r="C563" s="24" t="s">
        <v>66</v>
      </c>
      <c r="D563" s="24" t="s">
        <v>66</v>
      </c>
      <c r="E563" s="40" t="s">
        <v>280</v>
      </c>
      <c r="F563" s="26">
        <f>F564+F711</f>
        <v>587689.0999999999</v>
      </c>
      <c r="G563" s="26">
        <f>G564+G711</f>
        <v>581467.0999999999</v>
      </c>
      <c r="H563" s="26">
        <f>H564+H711</f>
        <v>581467.0999999999</v>
      </c>
    </row>
    <row r="564" spans="1:8" ht="12.75">
      <c r="A564" s="102" t="s">
        <v>9</v>
      </c>
      <c r="B564" s="102" t="s">
        <v>37</v>
      </c>
      <c r="C564" s="102" t="s">
        <v>66</v>
      </c>
      <c r="D564" s="102" t="s">
        <v>66</v>
      </c>
      <c r="E564" s="103" t="s">
        <v>29</v>
      </c>
      <c r="F564" s="21">
        <f>F565+F599+F655+F682</f>
        <v>578122.0999999999</v>
      </c>
      <c r="G564" s="21">
        <f>G565+G599+G655+G682</f>
        <v>571900.0999999999</v>
      </c>
      <c r="H564" s="21">
        <f>H565+H599+H655+H682</f>
        <v>571900.0999999999</v>
      </c>
    </row>
    <row r="565" spans="1:8" ht="12.75">
      <c r="A565" s="102" t="s">
        <v>9</v>
      </c>
      <c r="B565" s="102" t="s">
        <v>50</v>
      </c>
      <c r="C565" s="102" t="s">
        <v>66</v>
      </c>
      <c r="D565" s="102" t="s">
        <v>66</v>
      </c>
      <c r="E565" s="103" t="s">
        <v>10</v>
      </c>
      <c r="F565" s="21">
        <f>F566+F575</f>
        <v>244559.59999999998</v>
      </c>
      <c r="G565" s="21">
        <f>G566+G575</f>
        <v>241291.59999999998</v>
      </c>
      <c r="H565" s="21">
        <f>H566+H575</f>
        <v>241291.59999999998</v>
      </c>
    </row>
    <row r="566" spans="1:8" ht="31.5" customHeight="1">
      <c r="A566" s="102" t="s">
        <v>9</v>
      </c>
      <c r="B566" s="102" t="s">
        <v>50</v>
      </c>
      <c r="C566" s="104">
        <v>2100000000</v>
      </c>
      <c r="D566" s="102"/>
      <c r="E566" s="103" t="s">
        <v>327</v>
      </c>
      <c r="F566" s="21">
        <f aca="true" t="shared" si="145" ref="F566:H567">F567</f>
        <v>238050.09999999998</v>
      </c>
      <c r="G566" s="21">
        <f t="shared" si="145"/>
        <v>238050.09999999998</v>
      </c>
      <c r="H566" s="21">
        <f t="shared" si="145"/>
        <v>238050.09999999998</v>
      </c>
    </row>
    <row r="567" spans="1:8" ht="12.75">
      <c r="A567" s="102" t="s">
        <v>9</v>
      </c>
      <c r="B567" s="102" t="s">
        <v>50</v>
      </c>
      <c r="C567" s="102">
        <v>2110000000</v>
      </c>
      <c r="D567" s="102"/>
      <c r="E567" s="103" t="s">
        <v>166</v>
      </c>
      <c r="F567" s="21">
        <f>F568</f>
        <v>238050.09999999998</v>
      </c>
      <c r="G567" s="21">
        <f t="shared" si="145"/>
        <v>238050.09999999998</v>
      </c>
      <c r="H567" s="21">
        <f t="shared" si="145"/>
        <v>238050.09999999998</v>
      </c>
    </row>
    <row r="568" spans="1:8" ht="47.25">
      <c r="A568" s="102" t="s">
        <v>9</v>
      </c>
      <c r="B568" s="102" t="s">
        <v>50</v>
      </c>
      <c r="C568" s="102">
        <v>2110100000</v>
      </c>
      <c r="D568" s="24"/>
      <c r="E568" s="103" t="s">
        <v>167</v>
      </c>
      <c r="F568" s="21">
        <f>F572+F569</f>
        <v>238050.09999999998</v>
      </c>
      <c r="G568" s="21">
        <f>G572+G569</f>
        <v>238050.09999999998</v>
      </c>
      <c r="H568" s="21">
        <f>H572+H569</f>
        <v>238050.09999999998</v>
      </c>
    </row>
    <row r="569" spans="1:8" ht="45" customHeight="1">
      <c r="A569" s="2" t="s">
        <v>9</v>
      </c>
      <c r="B569" s="2" t="s">
        <v>50</v>
      </c>
      <c r="C569" s="10" t="s">
        <v>319</v>
      </c>
      <c r="D569" s="11"/>
      <c r="E569" s="42" t="s">
        <v>103</v>
      </c>
      <c r="F569" s="21">
        <f aca="true" t="shared" si="146" ref="F569:H570">F570</f>
        <v>120984.9</v>
      </c>
      <c r="G569" s="21">
        <f t="shared" si="146"/>
        <v>120984.9</v>
      </c>
      <c r="H569" s="21">
        <f t="shared" si="146"/>
        <v>120984.9</v>
      </c>
    </row>
    <row r="570" spans="1:8" ht="31.5">
      <c r="A570" s="2" t="s">
        <v>9</v>
      </c>
      <c r="B570" s="2" t="s">
        <v>50</v>
      </c>
      <c r="C570" s="10" t="s">
        <v>319</v>
      </c>
      <c r="D570" s="104" t="s">
        <v>97</v>
      </c>
      <c r="E570" s="103" t="s">
        <v>98</v>
      </c>
      <c r="F570" s="21">
        <f t="shared" si="146"/>
        <v>120984.9</v>
      </c>
      <c r="G570" s="21">
        <f t="shared" si="146"/>
        <v>120984.9</v>
      </c>
      <c r="H570" s="21">
        <f t="shared" si="146"/>
        <v>120984.9</v>
      </c>
    </row>
    <row r="571" spans="1:8" ht="12.75">
      <c r="A571" s="102" t="s">
        <v>9</v>
      </c>
      <c r="B571" s="2" t="s">
        <v>50</v>
      </c>
      <c r="C571" s="10" t="s">
        <v>319</v>
      </c>
      <c r="D571" s="102">
        <v>610</v>
      </c>
      <c r="E571" s="103" t="s">
        <v>104</v>
      </c>
      <c r="F571" s="21">
        <v>120984.9</v>
      </c>
      <c r="G571" s="21">
        <v>120984.9</v>
      </c>
      <c r="H571" s="21">
        <v>120984.9</v>
      </c>
    </row>
    <row r="572" spans="1:8" ht="31.5">
      <c r="A572" s="2" t="s">
        <v>9</v>
      </c>
      <c r="B572" s="2" t="s">
        <v>50</v>
      </c>
      <c r="C572" s="10" t="s">
        <v>320</v>
      </c>
      <c r="D572" s="10"/>
      <c r="E572" s="42" t="s">
        <v>123</v>
      </c>
      <c r="F572" s="21">
        <f aca="true" t="shared" si="147" ref="F572:H573">F573</f>
        <v>117065.2</v>
      </c>
      <c r="G572" s="21">
        <f t="shared" si="147"/>
        <v>117065.2</v>
      </c>
      <c r="H572" s="21">
        <f t="shared" si="147"/>
        <v>117065.2</v>
      </c>
    </row>
    <row r="573" spans="1:8" ht="31.5">
      <c r="A573" s="2" t="s">
        <v>9</v>
      </c>
      <c r="B573" s="2" t="s">
        <v>50</v>
      </c>
      <c r="C573" s="10" t="s">
        <v>320</v>
      </c>
      <c r="D573" s="104" t="s">
        <v>97</v>
      </c>
      <c r="E573" s="103" t="s">
        <v>98</v>
      </c>
      <c r="F573" s="21">
        <f t="shared" si="147"/>
        <v>117065.2</v>
      </c>
      <c r="G573" s="21">
        <f t="shared" si="147"/>
        <v>117065.2</v>
      </c>
      <c r="H573" s="21">
        <f t="shared" si="147"/>
        <v>117065.2</v>
      </c>
    </row>
    <row r="574" spans="1:8" ht="12.75">
      <c r="A574" s="102" t="s">
        <v>9</v>
      </c>
      <c r="B574" s="2" t="s">
        <v>50</v>
      </c>
      <c r="C574" s="10" t="s">
        <v>320</v>
      </c>
      <c r="D574" s="102">
        <v>610</v>
      </c>
      <c r="E574" s="103" t="s">
        <v>104</v>
      </c>
      <c r="F574" s="21">
        <v>117065.2</v>
      </c>
      <c r="G574" s="21">
        <v>117065.2</v>
      </c>
      <c r="H574" s="21">
        <v>117065.2</v>
      </c>
    </row>
    <row r="575" spans="1:8" ht="31.5">
      <c r="A575" s="2" t="s">
        <v>9</v>
      </c>
      <c r="B575" s="108" t="s">
        <v>50</v>
      </c>
      <c r="C575" s="104">
        <v>2500000000</v>
      </c>
      <c r="D575" s="102"/>
      <c r="E575" s="103" t="s">
        <v>326</v>
      </c>
      <c r="F575" s="110">
        <f>F576</f>
        <v>6509.5</v>
      </c>
      <c r="G575" s="110">
        <f>G576</f>
        <v>3241.5</v>
      </c>
      <c r="H575" s="110">
        <f>H576</f>
        <v>3241.5</v>
      </c>
    </row>
    <row r="576" spans="1:8" ht="31.5">
      <c r="A576" s="2" t="s">
        <v>9</v>
      </c>
      <c r="B576" s="108" t="s">
        <v>50</v>
      </c>
      <c r="C576" s="104">
        <v>2520000000</v>
      </c>
      <c r="D576" s="102"/>
      <c r="E576" s="103" t="s">
        <v>249</v>
      </c>
      <c r="F576" s="110">
        <f>F577+F587+F591+F595</f>
        <v>6509.5</v>
      </c>
      <c r="G576" s="110">
        <f aca="true" t="shared" si="148" ref="G576:H576">G577+G587+G591+G595</f>
        <v>3241.5</v>
      </c>
      <c r="H576" s="110">
        <f t="shared" si="148"/>
        <v>3241.5</v>
      </c>
    </row>
    <row r="577" spans="1:8" ht="47.25">
      <c r="A577" s="2" t="s">
        <v>9</v>
      </c>
      <c r="B577" s="108" t="s">
        <v>50</v>
      </c>
      <c r="C577" s="104">
        <v>2520200000</v>
      </c>
      <c r="D577" s="102"/>
      <c r="E577" s="103" t="s">
        <v>298</v>
      </c>
      <c r="F577" s="110">
        <f>F584+F581+F578</f>
        <v>3268</v>
      </c>
      <c r="G577" s="110">
        <f aca="true" t="shared" si="149" ref="G577:H577">G584+G581+G578</f>
        <v>0</v>
      </c>
      <c r="H577" s="110">
        <f t="shared" si="149"/>
        <v>0</v>
      </c>
    </row>
    <row r="578" spans="1:8" ht="47.25">
      <c r="A578" s="2" t="s">
        <v>9</v>
      </c>
      <c r="B578" s="108" t="s">
        <v>50</v>
      </c>
      <c r="C578" s="167">
        <v>2520211040</v>
      </c>
      <c r="D578" s="168"/>
      <c r="E578" s="95" t="s">
        <v>258</v>
      </c>
      <c r="F578" s="110">
        <f aca="true" t="shared" si="150" ref="F578:H579">F579</f>
        <v>1579</v>
      </c>
      <c r="G578" s="110">
        <f t="shared" si="150"/>
        <v>0</v>
      </c>
      <c r="H578" s="110">
        <f t="shared" si="150"/>
        <v>0</v>
      </c>
    </row>
    <row r="579" spans="1:8" ht="31.5">
      <c r="A579" s="2" t="s">
        <v>9</v>
      </c>
      <c r="B579" s="108" t="s">
        <v>50</v>
      </c>
      <c r="C579" s="167">
        <v>2520211040</v>
      </c>
      <c r="D579" s="96">
        <v>600</v>
      </c>
      <c r="E579" s="95" t="s">
        <v>98</v>
      </c>
      <c r="F579" s="110">
        <f t="shared" si="150"/>
        <v>1579</v>
      </c>
      <c r="G579" s="110">
        <f t="shared" si="150"/>
        <v>0</v>
      </c>
      <c r="H579" s="110">
        <f t="shared" si="150"/>
        <v>0</v>
      </c>
    </row>
    <row r="580" spans="1:8" ht="12.75">
      <c r="A580" s="2" t="s">
        <v>9</v>
      </c>
      <c r="B580" s="108" t="s">
        <v>50</v>
      </c>
      <c r="C580" s="167">
        <v>2520211040</v>
      </c>
      <c r="D580" s="94">
        <v>610</v>
      </c>
      <c r="E580" s="95" t="s">
        <v>104</v>
      </c>
      <c r="F580" s="110">
        <v>1579</v>
      </c>
      <c r="G580" s="110">
        <v>0</v>
      </c>
      <c r="H580" s="110">
        <v>0</v>
      </c>
    </row>
    <row r="581" spans="1:8" ht="12.75">
      <c r="A581" s="2" t="s">
        <v>9</v>
      </c>
      <c r="B581" s="2" t="s">
        <v>50</v>
      </c>
      <c r="C581" s="129">
        <v>2520220190</v>
      </c>
      <c r="D581" s="129"/>
      <c r="E581" s="132" t="s">
        <v>346</v>
      </c>
      <c r="F581" s="110">
        <f aca="true" t="shared" si="151" ref="F581:H582">F582</f>
        <v>110</v>
      </c>
      <c r="G581" s="110">
        <f t="shared" si="151"/>
        <v>0</v>
      </c>
      <c r="H581" s="110">
        <f t="shared" si="151"/>
        <v>0</v>
      </c>
    </row>
    <row r="582" spans="1:8" ht="31.5">
      <c r="A582" s="2" t="s">
        <v>9</v>
      </c>
      <c r="B582" s="2" t="s">
        <v>50</v>
      </c>
      <c r="C582" s="129">
        <v>2520220190</v>
      </c>
      <c r="D582" s="129" t="s">
        <v>97</v>
      </c>
      <c r="E582" s="132" t="s">
        <v>98</v>
      </c>
      <c r="F582" s="110">
        <f t="shared" si="151"/>
        <v>110</v>
      </c>
      <c r="G582" s="110">
        <f t="shared" si="151"/>
        <v>0</v>
      </c>
      <c r="H582" s="110">
        <f t="shared" si="151"/>
        <v>0</v>
      </c>
    </row>
    <row r="583" spans="1:8" ht="12.75">
      <c r="A583" s="2" t="s">
        <v>9</v>
      </c>
      <c r="B583" s="2" t="s">
        <v>50</v>
      </c>
      <c r="C583" s="129">
        <v>2520220190</v>
      </c>
      <c r="D583" s="129">
        <v>610</v>
      </c>
      <c r="E583" s="132" t="s">
        <v>104</v>
      </c>
      <c r="F583" s="110">
        <v>110</v>
      </c>
      <c r="G583" s="110">
        <v>0</v>
      </c>
      <c r="H583" s="110">
        <v>0</v>
      </c>
    </row>
    <row r="584" spans="1:8" ht="47.25">
      <c r="A584" s="2" t="s">
        <v>9</v>
      </c>
      <c r="B584" s="108" t="s">
        <v>50</v>
      </c>
      <c r="C584" s="104" t="s">
        <v>321</v>
      </c>
      <c r="D584" s="102"/>
      <c r="E584" s="95" t="s">
        <v>258</v>
      </c>
      <c r="F584" s="110">
        <f aca="true" t="shared" si="152" ref="F584:H585">F585</f>
        <v>1579</v>
      </c>
      <c r="G584" s="110">
        <f t="shared" si="152"/>
        <v>0</v>
      </c>
      <c r="H584" s="110">
        <f t="shared" si="152"/>
        <v>0</v>
      </c>
    </row>
    <row r="585" spans="1:8" ht="31.5">
      <c r="A585" s="2" t="s">
        <v>9</v>
      </c>
      <c r="B585" s="108" t="s">
        <v>50</v>
      </c>
      <c r="C585" s="104" t="s">
        <v>321</v>
      </c>
      <c r="D585" s="96">
        <v>600</v>
      </c>
      <c r="E585" s="95" t="s">
        <v>98</v>
      </c>
      <c r="F585" s="110">
        <f t="shared" si="152"/>
        <v>1579</v>
      </c>
      <c r="G585" s="110">
        <f t="shared" si="152"/>
        <v>0</v>
      </c>
      <c r="H585" s="110">
        <f t="shared" si="152"/>
        <v>0</v>
      </c>
    </row>
    <row r="586" spans="1:8" ht="12.75">
      <c r="A586" s="2" t="s">
        <v>9</v>
      </c>
      <c r="B586" s="108" t="s">
        <v>50</v>
      </c>
      <c r="C586" s="104" t="s">
        <v>321</v>
      </c>
      <c r="D586" s="94">
        <v>610</v>
      </c>
      <c r="E586" s="95" t="s">
        <v>104</v>
      </c>
      <c r="F586" s="110">
        <v>1579</v>
      </c>
      <c r="G586" s="110">
        <v>0</v>
      </c>
      <c r="H586" s="110">
        <v>0</v>
      </c>
    </row>
    <row r="587" spans="1:8" ht="31.5">
      <c r="A587" s="2" t="s">
        <v>9</v>
      </c>
      <c r="B587" s="108" t="s">
        <v>50</v>
      </c>
      <c r="C587" s="129">
        <v>2520400000</v>
      </c>
      <c r="D587" s="131"/>
      <c r="E587" s="56" t="s">
        <v>353</v>
      </c>
      <c r="F587" s="110">
        <f>F588</f>
        <v>1119.8</v>
      </c>
      <c r="G587" s="110">
        <f aca="true" t="shared" si="153" ref="G587:H589">G588</f>
        <v>1119.8</v>
      </c>
      <c r="H587" s="110">
        <f t="shared" si="153"/>
        <v>1119.8</v>
      </c>
    </row>
    <row r="588" spans="1:8" ht="12.75">
      <c r="A588" s="2" t="s">
        <v>9</v>
      </c>
      <c r="B588" s="108" t="s">
        <v>50</v>
      </c>
      <c r="C588" s="129">
        <v>2520420300</v>
      </c>
      <c r="D588" s="131"/>
      <c r="E588" s="56" t="s">
        <v>354</v>
      </c>
      <c r="F588" s="110">
        <f>F589</f>
        <v>1119.8</v>
      </c>
      <c r="G588" s="110">
        <f t="shared" si="153"/>
        <v>1119.8</v>
      </c>
      <c r="H588" s="110">
        <f t="shared" si="153"/>
        <v>1119.8</v>
      </c>
    </row>
    <row r="589" spans="1:8" ht="31.5">
      <c r="A589" s="2" t="s">
        <v>9</v>
      </c>
      <c r="B589" s="108" t="s">
        <v>50</v>
      </c>
      <c r="C589" s="129">
        <v>2520420300</v>
      </c>
      <c r="D589" s="129" t="s">
        <v>97</v>
      </c>
      <c r="E589" s="56" t="s">
        <v>98</v>
      </c>
      <c r="F589" s="110">
        <f>F590</f>
        <v>1119.8</v>
      </c>
      <c r="G589" s="110">
        <f t="shared" si="153"/>
        <v>1119.8</v>
      </c>
      <c r="H589" s="110">
        <f t="shared" si="153"/>
        <v>1119.8</v>
      </c>
    </row>
    <row r="590" spans="1:8" ht="12.75">
      <c r="A590" s="2" t="s">
        <v>9</v>
      </c>
      <c r="B590" s="108" t="s">
        <v>50</v>
      </c>
      <c r="C590" s="129">
        <v>2520420300</v>
      </c>
      <c r="D590" s="131">
        <v>610</v>
      </c>
      <c r="E590" s="56" t="s">
        <v>104</v>
      </c>
      <c r="F590" s="110">
        <v>1119.8</v>
      </c>
      <c r="G590" s="110">
        <v>1119.8</v>
      </c>
      <c r="H590" s="110">
        <v>1119.8</v>
      </c>
    </row>
    <row r="591" spans="1:8" ht="31.5">
      <c r="A591" s="2" t="s">
        <v>9</v>
      </c>
      <c r="B591" s="108" t="s">
        <v>50</v>
      </c>
      <c r="C591" s="167">
        <v>2520500000</v>
      </c>
      <c r="D591" s="168"/>
      <c r="E591" s="169" t="s">
        <v>408</v>
      </c>
      <c r="F591" s="110">
        <f>F592</f>
        <v>1535.2</v>
      </c>
      <c r="G591" s="110">
        <f aca="true" t="shared" si="154" ref="G591:H593">G592</f>
        <v>1535.2</v>
      </c>
      <c r="H591" s="110">
        <f t="shared" si="154"/>
        <v>1535.2</v>
      </c>
    </row>
    <row r="592" spans="1:8" ht="12.75">
      <c r="A592" s="2" t="s">
        <v>9</v>
      </c>
      <c r="B592" s="108" t="s">
        <v>50</v>
      </c>
      <c r="C592" s="167">
        <v>2520520300</v>
      </c>
      <c r="D592" s="168"/>
      <c r="E592" s="169" t="s">
        <v>409</v>
      </c>
      <c r="F592" s="110">
        <f>F593</f>
        <v>1535.2</v>
      </c>
      <c r="G592" s="110">
        <f t="shared" si="154"/>
        <v>1535.2</v>
      </c>
      <c r="H592" s="110">
        <f t="shared" si="154"/>
        <v>1535.2</v>
      </c>
    </row>
    <row r="593" spans="1:8" ht="31.5">
      <c r="A593" s="2" t="s">
        <v>9</v>
      </c>
      <c r="B593" s="108" t="s">
        <v>50</v>
      </c>
      <c r="C593" s="167">
        <v>2520520300</v>
      </c>
      <c r="D593" s="167" t="s">
        <v>97</v>
      </c>
      <c r="E593" s="56" t="s">
        <v>98</v>
      </c>
      <c r="F593" s="110">
        <f>F594</f>
        <v>1535.2</v>
      </c>
      <c r="G593" s="110">
        <f t="shared" si="154"/>
        <v>1535.2</v>
      </c>
      <c r="H593" s="110">
        <f t="shared" si="154"/>
        <v>1535.2</v>
      </c>
    </row>
    <row r="594" spans="1:8" ht="12.75">
      <c r="A594" s="2" t="s">
        <v>9</v>
      </c>
      <c r="B594" s="108" t="s">
        <v>50</v>
      </c>
      <c r="C594" s="167">
        <v>2520520300</v>
      </c>
      <c r="D594" s="168">
        <v>610</v>
      </c>
      <c r="E594" s="56" t="s">
        <v>104</v>
      </c>
      <c r="F594" s="110">
        <v>1535.2</v>
      </c>
      <c r="G594" s="110">
        <v>1535.2</v>
      </c>
      <c r="H594" s="110">
        <v>1535.2</v>
      </c>
    </row>
    <row r="595" spans="1:8" ht="31.5">
      <c r="A595" s="2" t="s">
        <v>9</v>
      </c>
      <c r="B595" s="108" t="s">
        <v>50</v>
      </c>
      <c r="C595" s="167">
        <v>2520600000</v>
      </c>
      <c r="D595" s="168"/>
      <c r="E595" s="169" t="s">
        <v>407</v>
      </c>
      <c r="F595" s="110">
        <f>F596</f>
        <v>586.5</v>
      </c>
      <c r="G595" s="110">
        <f aca="true" t="shared" si="155" ref="G595:H597">G596</f>
        <v>586.5</v>
      </c>
      <c r="H595" s="110">
        <f t="shared" si="155"/>
        <v>586.5</v>
      </c>
    </row>
    <row r="596" spans="1:8" ht="12.75">
      <c r="A596" s="2" t="s">
        <v>9</v>
      </c>
      <c r="B596" s="108" t="s">
        <v>50</v>
      </c>
      <c r="C596" s="167">
        <v>2520620200</v>
      </c>
      <c r="D596" s="168"/>
      <c r="E596" s="169" t="s">
        <v>286</v>
      </c>
      <c r="F596" s="110">
        <f>F597</f>
        <v>586.5</v>
      </c>
      <c r="G596" s="110">
        <f t="shared" si="155"/>
        <v>586.5</v>
      </c>
      <c r="H596" s="110">
        <f t="shared" si="155"/>
        <v>586.5</v>
      </c>
    </row>
    <row r="597" spans="1:8" ht="31.5">
      <c r="A597" s="2" t="s">
        <v>9</v>
      </c>
      <c r="B597" s="108" t="s">
        <v>50</v>
      </c>
      <c r="C597" s="167">
        <v>2520620200</v>
      </c>
      <c r="D597" s="167" t="s">
        <v>97</v>
      </c>
      <c r="E597" s="56" t="s">
        <v>98</v>
      </c>
      <c r="F597" s="110">
        <f>F598</f>
        <v>586.5</v>
      </c>
      <c r="G597" s="110">
        <f t="shared" si="155"/>
        <v>586.5</v>
      </c>
      <c r="H597" s="110">
        <f t="shared" si="155"/>
        <v>586.5</v>
      </c>
    </row>
    <row r="598" spans="1:8" ht="12.75">
      <c r="A598" s="2" t="s">
        <v>9</v>
      </c>
      <c r="B598" s="108" t="s">
        <v>50</v>
      </c>
      <c r="C598" s="167">
        <v>2520620200</v>
      </c>
      <c r="D598" s="168">
        <v>610</v>
      </c>
      <c r="E598" s="56" t="s">
        <v>104</v>
      </c>
      <c r="F598" s="110">
        <v>586.5</v>
      </c>
      <c r="G598" s="110">
        <v>586.5</v>
      </c>
      <c r="H598" s="110">
        <v>586.5</v>
      </c>
    </row>
    <row r="599" spans="1:8" ht="12.75">
      <c r="A599" s="102" t="s">
        <v>9</v>
      </c>
      <c r="B599" s="102" t="s">
        <v>51</v>
      </c>
      <c r="C599" s="102" t="s">
        <v>66</v>
      </c>
      <c r="D599" s="102" t="s">
        <v>66</v>
      </c>
      <c r="E599" s="103" t="s">
        <v>11</v>
      </c>
      <c r="F599" s="21">
        <f>F600+F641</f>
        <v>312053.8</v>
      </c>
      <c r="G599" s="21">
        <f>G600+G641</f>
        <v>309334.3</v>
      </c>
      <c r="H599" s="21">
        <f>H600+H641</f>
        <v>309334.3</v>
      </c>
    </row>
    <row r="600" spans="1:8" ht="33.75" customHeight="1">
      <c r="A600" s="102" t="s">
        <v>9</v>
      </c>
      <c r="B600" s="102" t="s">
        <v>51</v>
      </c>
      <c r="C600" s="104">
        <v>2100000000</v>
      </c>
      <c r="D600" s="102"/>
      <c r="E600" s="103" t="s">
        <v>327</v>
      </c>
      <c r="F600" s="21">
        <f>F601+F633+F628</f>
        <v>307646.6</v>
      </c>
      <c r="G600" s="21">
        <f>G601+G633+G628</f>
        <v>304927.1</v>
      </c>
      <c r="H600" s="21">
        <f>H601+H633+H628</f>
        <v>304927.1</v>
      </c>
    </row>
    <row r="601" spans="1:8" ht="12.75">
      <c r="A601" s="102" t="s">
        <v>9</v>
      </c>
      <c r="B601" s="102" t="s">
        <v>51</v>
      </c>
      <c r="C601" s="102">
        <v>2110000000</v>
      </c>
      <c r="D601" s="102"/>
      <c r="E601" s="103" t="s">
        <v>219</v>
      </c>
      <c r="F601" s="21">
        <f>F602+F609+F620+F624+F613</f>
        <v>302367.49999999994</v>
      </c>
      <c r="G601" s="21">
        <f aca="true" t="shared" si="156" ref="G601:H601">G602+G609+G620+G624+G613</f>
        <v>299647.99999999994</v>
      </c>
      <c r="H601" s="21">
        <f t="shared" si="156"/>
        <v>299647.99999999994</v>
      </c>
    </row>
    <row r="602" spans="1:8" ht="47.25">
      <c r="A602" s="102" t="s">
        <v>9</v>
      </c>
      <c r="B602" s="102" t="s">
        <v>51</v>
      </c>
      <c r="C602" s="102">
        <v>2110100000</v>
      </c>
      <c r="D602" s="24"/>
      <c r="E602" s="103" t="s">
        <v>167</v>
      </c>
      <c r="F602" s="21">
        <f>F606+F603</f>
        <v>257048.4</v>
      </c>
      <c r="G602" s="21">
        <f>G606+G603</f>
        <v>257048.4</v>
      </c>
      <c r="H602" s="21">
        <f>H606+H603</f>
        <v>257048.4</v>
      </c>
    </row>
    <row r="603" spans="1:8" ht="94.5">
      <c r="A603" s="102" t="s">
        <v>9</v>
      </c>
      <c r="B603" s="102" t="s">
        <v>51</v>
      </c>
      <c r="C603" s="102">
        <v>2110110750</v>
      </c>
      <c r="D603" s="102"/>
      <c r="E603" s="103" t="s">
        <v>168</v>
      </c>
      <c r="F603" s="21">
        <f aca="true" t="shared" si="157" ref="F603:H604">F604</f>
        <v>210678.5</v>
      </c>
      <c r="G603" s="21">
        <f t="shared" si="157"/>
        <v>210678.5</v>
      </c>
      <c r="H603" s="21">
        <f t="shared" si="157"/>
        <v>210678.5</v>
      </c>
    </row>
    <row r="604" spans="1:8" ht="31.5">
      <c r="A604" s="102" t="s">
        <v>9</v>
      </c>
      <c r="B604" s="102" t="s">
        <v>51</v>
      </c>
      <c r="C604" s="102">
        <v>2110110750</v>
      </c>
      <c r="D604" s="104" t="s">
        <v>97</v>
      </c>
      <c r="E604" s="103" t="s">
        <v>98</v>
      </c>
      <c r="F604" s="21">
        <f t="shared" si="157"/>
        <v>210678.5</v>
      </c>
      <c r="G604" s="21">
        <f t="shared" si="157"/>
        <v>210678.5</v>
      </c>
      <c r="H604" s="21">
        <f t="shared" si="157"/>
        <v>210678.5</v>
      </c>
    </row>
    <row r="605" spans="1:8" ht="12.75">
      <c r="A605" s="102" t="s">
        <v>9</v>
      </c>
      <c r="B605" s="102" t="s">
        <v>51</v>
      </c>
      <c r="C605" s="102">
        <v>2110110750</v>
      </c>
      <c r="D605" s="102">
        <v>610</v>
      </c>
      <c r="E605" s="103" t="s">
        <v>104</v>
      </c>
      <c r="F605" s="21">
        <v>210678.5</v>
      </c>
      <c r="G605" s="21">
        <v>210678.5</v>
      </c>
      <c r="H605" s="21">
        <v>210678.5</v>
      </c>
    </row>
    <row r="606" spans="1:8" ht="31.5">
      <c r="A606" s="102" t="s">
        <v>9</v>
      </c>
      <c r="B606" s="102" t="s">
        <v>51</v>
      </c>
      <c r="C606" s="10" t="s">
        <v>320</v>
      </c>
      <c r="D606" s="10"/>
      <c r="E606" s="42" t="s">
        <v>123</v>
      </c>
      <c r="F606" s="21">
        <f aca="true" t="shared" si="158" ref="F606:H607">F607</f>
        <v>46369.9</v>
      </c>
      <c r="G606" s="21">
        <f t="shared" si="158"/>
        <v>46369.9</v>
      </c>
      <c r="H606" s="21">
        <f t="shared" si="158"/>
        <v>46369.9</v>
      </c>
    </row>
    <row r="607" spans="1:8" ht="31.5">
      <c r="A607" s="102" t="s">
        <v>9</v>
      </c>
      <c r="B607" s="102" t="s">
        <v>51</v>
      </c>
      <c r="C607" s="10" t="s">
        <v>320</v>
      </c>
      <c r="D607" s="104" t="s">
        <v>97</v>
      </c>
      <c r="E607" s="103" t="s">
        <v>98</v>
      </c>
      <c r="F607" s="21">
        <f t="shared" si="158"/>
        <v>46369.9</v>
      </c>
      <c r="G607" s="21">
        <f t="shared" si="158"/>
        <v>46369.9</v>
      </c>
      <c r="H607" s="21">
        <f t="shared" si="158"/>
        <v>46369.9</v>
      </c>
    </row>
    <row r="608" spans="1:8" ht="12.75">
      <c r="A608" s="102" t="s">
        <v>9</v>
      </c>
      <c r="B608" s="102" t="s">
        <v>51</v>
      </c>
      <c r="C608" s="10" t="s">
        <v>320</v>
      </c>
      <c r="D608" s="102">
        <v>610</v>
      </c>
      <c r="E608" s="103" t="s">
        <v>104</v>
      </c>
      <c r="F608" s="21">
        <v>46369.9</v>
      </c>
      <c r="G608" s="21">
        <v>46369.9</v>
      </c>
      <c r="H608" s="21">
        <v>46369.9</v>
      </c>
    </row>
    <row r="609" spans="1:8" ht="31.5">
      <c r="A609" s="102" t="s">
        <v>9</v>
      </c>
      <c r="B609" s="102" t="s">
        <v>51</v>
      </c>
      <c r="C609" s="102">
        <v>2110300000</v>
      </c>
      <c r="D609" s="102"/>
      <c r="E609" s="103" t="s">
        <v>169</v>
      </c>
      <c r="F609" s="21">
        <f aca="true" t="shared" si="159" ref="F609:H611">F610</f>
        <v>24376.399999999998</v>
      </c>
      <c r="G609" s="21">
        <f t="shared" si="159"/>
        <v>25066.2</v>
      </c>
      <c r="H609" s="21">
        <f t="shared" si="159"/>
        <v>25066.2</v>
      </c>
    </row>
    <row r="610" spans="1:8" ht="47.25">
      <c r="A610" s="102" t="s">
        <v>9</v>
      </c>
      <c r="B610" s="102" t="s">
        <v>51</v>
      </c>
      <c r="C610" s="102" t="s">
        <v>322</v>
      </c>
      <c r="D610" s="102"/>
      <c r="E610" s="103" t="s">
        <v>276</v>
      </c>
      <c r="F610" s="21">
        <f t="shared" si="159"/>
        <v>24376.399999999998</v>
      </c>
      <c r="G610" s="21">
        <f t="shared" si="159"/>
        <v>25066.2</v>
      </c>
      <c r="H610" s="21">
        <f t="shared" si="159"/>
        <v>25066.2</v>
      </c>
    </row>
    <row r="611" spans="1:8" ht="31.5">
      <c r="A611" s="102" t="s">
        <v>9</v>
      </c>
      <c r="B611" s="102" t="s">
        <v>51</v>
      </c>
      <c r="C611" s="102" t="s">
        <v>322</v>
      </c>
      <c r="D611" s="104" t="s">
        <v>97</v>
      </c>
      <c r="E611" s="103" t="s">
        <v>98</v>
      </c>
      <c r="F611" s="21">
        <f t="shared" si="159"/>
        <v>24376.399999999998</v>
      </c>
      <c r="G611" s="21">
        <f t="shared" si="159"/>
        <v>25066.2</v>
      </c>
      <c r="H611" s="21">
        <f t="shared" si="159"/>
        <v>25066.2</v>
      </c>
    </row>
    <row r="612" spans="1:8" ht="12.75">
      <c r="A612" s="102" t="s">
        <v>9</v>
      </c>
      <c r="B612" s="102" t="s">
        <v>51</v>
      </c>
      <c r="C612" s="102" t="s">
        <v>322</v>
      </c>
      <c r="D612" s="102">
        <v>610</v>
      </c>
      <c r="E612" s="103" t="s">
        <v>104</v>
      </c>
      <c r="F612" s="21">
        <f>2437.6+21938.8</f>
        <v>24376.399999999998</v>
      </c>
      <c r="G612" s="21">
        <f>2511.3+22554.9</f>
        <v>25066.2</v>
      </c>
      <c r="H612" s="21">
        <f>2511.3+22554.9</f>
        <v>25066.2</v>
      </c>
    </row>
    <row r="613" spans="1:8" ht="78.75">
      <c r="A613" s="102" t="s">
        <v>9</v>
      </c>
      <c r="B613" s="102" t="s">
        <v>51</v>
      </c>
      <c r="C613" s="102">
        <v>2110500000</v>
      </c>
      <c r="D613" s="102"/>
      <c r="E613" s="103" t="s">
        <v>252</v>
      </c>
      <c r="F613" s="21">
        <f>F614+F617</f>
        <v>3409.3</v>
      </c>
      <c r="G613" s="21">
        <f aca="true" t="shared" si="160" ref="G613:H613">G614+G617</f>
        <v>0</v>
      </c>
      <c r="H613" s="21">
        <f t="shared" si="160"/>
        <v>0</v>
      </c>
    </row>
    <row r="614" spans="1:8" ht="47.25">
      <c r="A614" s="167" t="s">
        <v>9</v>
      </c>
      <c r="B614" s="167" t="s">
        <v>51</v>
      </c>
      <c r="C614" s="167">
        <v>2110510440</v>
      </c>
      <c r="D614" s="167"/>
      <c r="E614" s="169" t="s">
        <v>745</v>
      </c>
      <c r="F614" s="21">
        <f>F615</f>
        <v>2727.5</v>
      </c>
      <c r="G614" s="21">
        <f aca="true" t="shared" si="161" ref="G614:H615">G615</f>
        <v>0</v>
      </c>
      <c r="H614" s="21">
        <f t="shared" si="161"/>
        <v>0</v>
      </c>
    </row>
    <row r="615" spans="1:8" ht="31.5">
      <c r="A615" s="167" t="s">
        <v>9</v>
      </c>
      <c r="B615" s="167" t="s">
        <v>51</v>
      </c>
      <c r="C615" s="167">
        <v>2110510440</v>
      </c>
      <c r="D615" s="167" t="s">
        <v>97</v>
      </c>
      <c r="E615" s="169" t="s">
        <v>98</v>
      </c>
      <c r="F615" s="21">
        <f>F616</f>
        <v>2727.5</v>
      </c>
      <c r="G615" s="21">
        <f t="shared" si="161"/>
        <v>0</v>
      </c>
      <c r="H615" s="21">
        <f t="shared" si="161"/>
        <v>0</v>
      </c>
    </row>
    <row r="616" spans="1:8" ht="12.75">
      <c r="A616" s="167" t="s">
        <v>9</v>
      </c>
      <c r="B616" s="167" t="s">
        <v>51</v>
      </c>
      <c r="C616" s="167">
        <v>2110510440</v>
      </c>
      <c r="D616" s="167">
        <v>610</v>
      </c>
      <c r="E616" s="169" t="s">
        <v>104</v>
      </c>
      <c r="F616" s="21">
        <v>2727.5</v>
      </c>
      <c r="G616" s="21">
        <f aca="true" t="shared" si="162" ref="F616:H618">G617</f>
        <v>0</v>
      </c>
      <c r="H616" s="21">
        <f t="shared" si="162"/>
        <v>0</v>
      </c>
    </row>
    <row r="617" spans="1:8" ht="47.25">
      <c r="A617" s="129" t="s">
        <v>9</v>
      </c>
      <c r="B617" s="129" t="s">
        <v>51</v>
      </c>
      <c r="C617" s="129" t="s">
        <v>351</v>
      </c>
      <c r="D617" s="129"/>
      <c r="E617" s="132" t="s">
        <v>347</v>
      </c>
      <c r="F617" s="21">
        <f t="shared" si="162"/>
        <v>681.8</v>
      </c>
      <c r="G617" s="21">
        <v>0</v>
      </c>
      <c r="H617" s="21">
        <f t="shared" si="162"/>
        <v>0</v>
      </c>
    </row>
    <row r="618" spans="1:8" ht="31.5">
      <c r="A618" s="129" t="s">
        <v>9</v>
      </c>
      <c r="B618" s="129" t="s">
        <v>51</v>
      </c>
      <c r="C618" s="129" t="s">
        <v>351</v>
      </c>
      <c r="D618" s="129" t="s">
        <v>97</v>
      </c>
      <c r="E618" s="132" t="s">
        <v>98</v>
      </c>
      <c r="F618" s="21">
        <f t="shared" si="162"/>
        <v>681.8</v>
      </c>
      <c r="G618" s="21">
        <f t="shared" si="162"/>
        <v>0</v>
      </c>
      <c r="H618" s="21">
        <f t="shared" si="162"/>
        <v>0</v>
      </c>
    </row>
    <row r="619" spans="1:8" ht="12.75">
      <c r="A619" s="129" t="s">
        <v>9</v>
      </c>
      <c r="B619" s="129" t="s">
        <v>51</v>
      </c>
      <c r="C619" s="129" t="s">
        <v>351</v>
      </c>
      <c r="D619" s="129">
        <v>610</v>
      </c>
      <c r="E619" s="132" t="s">
        <v>104</v>
      </c>
      <c r="F619" s="21">
        <v>681.8</v>
      </c>
      <c r="G619" s="21">
        <v>0</v>
      </c>
      <c r="H619" s="21">
        <v>0</v>
      </c>
    </row>
    <row r="620" spans="1:8" ht="47.25">
      <c r="A620" s="102" t="s">
        <v>9</v>
      </c>
      <c r="B620" s="102" t="s">
        <v>51</v>
      </c>
      <c r="C620" s="102">
        <v>2110600000</v>
      </c>
      <c r="D620" s="102"/>
      <c r="E620" s="103" t="s">
        <v>277</v>
      </c>
      <c r="F620" s="21">
        <f>F621</f>
        <v>14530.3</v>
      </c>
      <c r="G620" s="21">
        <f aca="true" t="shared" si="163" ref="G620:H622">G621</f>
        <v>14530.3</v>
      </c>
      <c r="H620" s="21">
        <f t="shared" si="163"/>
        <v>14530.3</v>
      </c>
    </row>
    <row r="621" spans="1:8" ht="47.25">
      <c r="A621" s="102" t="s">
        <v>9</v>
      </c>
      <c r="B621" s="102" t="s">
        <v>51</v>
      </c>
      <c r="C621" s="102">
        <v>2110653031</v>
      </c>
      <c r="D621" s="102"/>
      <c r="E621" s="62" t="s">
        <v>278</v>
      </c>
      <c r="F621" s="21">
        <f>F622</f>
        <v>14530.3</v>
      </c>
      <c r="G621" s="21">
        <f t="shared" si="163"/>
        <v>14530.3</v>
      </c>
      <c r="H621" s="21">
        <f t="shared" si="163"/>
        <v>14530.3</v>
      </c>
    </row>
    <row r="622" spans="1:8" ht="31.5">
      <c r="A622" s="102" t="s">
        <v>9</v>
      </c>
      <c r="B622" s="102" t="s">
        <v>51</v>
      </c>
      <c r="C622" s="102">
        <v>2110653031</v>
      </c>
      <c r="D622" s="104" t="s">
        <v>97</v>
      </c>
      <c r="E622" s="103" t="s">
        <v>98</v>
      </c>
      <c r="F622" s="21">
        <f>F623</f>
        <v>14530.3</v>
      </c>
      <c r="G622" s="21">
        <f t="shared" si="163"/>
        <v>14530.3</v>
      </c>
      <c r="H622" s="21">
        <f t="shared" si="163"/>
        <v>14530.3</v>
      </c>
    </row>
    <row r="623" spans="1:8" ht="12.75">
      <c r="A623" s="102" t="s">
        <v>9</v>
      </c>
      <c r="B623" s="102" t="s">
        <v>51</v>
      </c>
      <c r="C623" s="102">
        <v>2110653031</v>
      </c>
      <c r="D623" s="102">
        <v>610</v>
      </c>
      <c r="E623" s="103" t="s">
        <v>104</v>
      </c>
      <c r="F623" s="21">
        <v>14530.3</v>
      </c>
      <c r="G623" s="21">
        <v>14530.3</v>
      </c>
      <c r="H623" s="21">
        <v>14530.3</v>
      </c>
    </row>
    <row r="624" spans="1:8" ht="47.25">
      <c r="A624" s="102" t="s">
        <v>9</v>
      </c>
      <c r="B624" s="102" t="s">
        <v>51</v>
      </c>
      <c r="C624" s="102">
        <v>2110700000</v>
      </c>
      <c r="D624" s="102"/>
      <c r="E624" s="103" t="s">
        <v>288</v>
      </c>
      <c r="F624" s="21">
        <f>F625</f>
        <v>3003.1</v>
      </c>
      <c r="G624" s="21">
        <f aca="true" t="shared" si="164" ref="G624:H626">G625</f>
        <v>3003.1</v>
      </c>
      <c r="H624" s="21">
        <f t="shared" si="164"/>
        <v>3003.1</v>
      </c>
    </row>
    <row r="625" spans="1:8" ht="47.25">
      <c r="A625" s="102" t="s">
        <v>9</v>
      </c>
      <c r="B625" s="102" t="s">
        <v>51</v>
      </c>
      <c r="C625" s="102">
        <v>2110720020</v>
      </c>
      <c r="D625" s="102"/>
      <c r="E625" s="103" t="s">
        <v>295</v>
      </c>
      <c r="F625" s="21">
        <f>F626</f>
        <v>3003.1</v>
      </c>
      <c r="G625" s="21">
        <f t="shared" si="164"/>
        <v>3003.1</v>
      </c>
      <c r="H625" s="21">
        <f t="shared" si="164"/>
        <v>3003.1</v>
      </c>
    </row>
    <row r="626" spans="1:8" ht="31.5">
      <c r="A626" s="102" t="s">
        <v>9</v>
      </c>
      <c r="B626" s="102" t="s">
        <v>51</v>
      </c>
      <c r="C626" s="102">
        <v>2110720020</v>
      </c>
      <c r="D626" s="104" t="s">
        <v>97</v>
      </c>
      <c r="E626" s="103" t="s">
        <v>98</v>
      </c>
      <c r="F626" s="21">
        <f>F627</f>
        <v>3003.1</v>
      </c>
      <c r="G626" s="21">
        <f t="shared" si="164"/>
        <v>3003.1</v>
      </c>
      <c r="H626" s="21">
        <f t="shared" si="164"/>
        <v>3003.1</v>
      </c>
    </row>
    <row r="627" spans="1:8" ht="12.75">
      <c r="A627" s="102" t="s">
        <v>9</v>
      </c>
      <c r="B627" s="102" t="s">
        <v>51</v>
      </c>
      <c r="C627" s="102">
        <v>2110720020</v>
      </c>
      <c r="D627" s="102">
        <v>610</v>
      </c>
      <c r="E627" s="103" t="s">
        <v>104</v>
      </c>
      <c r="F627" s="21">
        <v>3003.1</v>
      </c>
      <c r="G627" s="21">
        <v>3003.1</v>
      </c>
      <c r="H627" s="21">
        <v>3003.1</v>
      </c>
    </row>
    <row r="628" spans="1:8" ht="12.75">
      <c r="A628" s="129" t="s">
        <v>9</v>
      </c>
      <c r="B628" s="129" t="s">
        <v>51</v>
      </c>
      <c r="C628" s="129">
        <v>2120000000</v>
      </c>
      <c r="D628" s="129"/>
      <c r="E628" s="132" t="s">
        <v>121</v>
      </c>
      <c r="F628" s="21">
        <f>F629</f>
        <v>5087.7</v>
      </c>
      <c r="G628" s="21">
        <f aca="true" t="shared" si="165" ref="G628:H631">G629</f>
        <v>5087.7</v>
      </c>
      <c r="H628" s="21">
        <f t="shared" si="165"/>
        <v>5087.7</v>
      </c>
    </row>
    <row r="629" spans="1:8" ht="47.25">
      <c r="A629" s="129" t="s">
        <v>9</v>
      </c>
      <c r="B629" s="129" t="s">
        <v>51</v>
      </c>
      <c r="C629" s="129">
        <v>2120100000</v>
      </c>
      <c r="D629" s="129"/>
      <c r="E629" s="132" t="s">
        <v>122</v>
      </c>
      <c r="F629" s="21">
        <f>F630</f>
        <v>5087.7</v>
      </c>
      <c r="G629" s="21">
        <f t="shared" si="165"/>
        <v>5087.7</v>
      </c>
      <c r="H629" s="21">
        <f t="shared" si="165"/>
        <v>5087.7</v>
      </c>
    </row>
    <row r="630" spans="1:8" ht="31.5">
      <c r="A630" s="129" t="s">
        <v>9</v>
      </c>
      <c r="B630" s="129" t="s">
        <v>51</v>
      </c>
      <c r="C630" s="129">
        <v>2120120010</v>
      </c>
      <c r="D630" s="129"/>
      <c r="E630" s="132" t="s">
        <v>123</v>
      </c>
      <c r="F630" s="21">
        <f>F631</f>
        <v>5087.7</v>
      </c>
      <c r="G630" s="21">
        <f t="shared" si="165"/>
        <v>5087.7</v>
      </c>
      <c r="H630" s="21">
        <f t="shared" si="165"/>
        <v>5087.7</v>
      </c>
    </row>
    <row r="631" spans="1:8" ht="31.5">
      <c r="A631" s="129" t="s">
        <v>9</v>
      </c>
      <c r="B631" s="129" t="s">
        <v>51</v>
      </c>
      <c r="C631" s="129">
        <v>2120120010</v>
      </c>
      <c r="D631" s="129" t="s">
        <v>97</v>
      </c>
      <c r="E631" s="132" t="s">
        <v>98</v>
      </c>
      <c r="F631" s="21">
        <f>F632</f>
        <v>5087.7</v>
      </c>
      <c r="G631" s="21">
        <f t="shared" si="165"/>
        <v>5087.7</v>
      </c>
      <c r="H631" s="21">
        <f t="shared" si="165"/>
        <v>5087.7</v>
      </c>
    </row>
    <row r="632" spans="1:8" ht="12.75">
      <c r="A632" s="129" t="s">
        <v>9</v>
      </c>
      <c r="B632" s="129" t="s">
        <v>51</v>
      </c>
      <c r="C632" s="129">
        <v>2120120010</v>
      </c>
      <c r="D632" s="129">
        <v>610</v>
      </c>
      <c r="E632" s="132" t="s">
        <v>104</v>
      </c>
      <c r="F632" s="21">
        <v>5087.7</v>
      </c>
      <c r="G632" s="21">
        <v>5087.7</v>
      </c>
      <c r="H632" s="21">
        <v>5087.7</v>
      </c>
    </row>
    <row r="633" spans="1:8" ht="31.5">
      <c r="A633" s="102" t="s">
        <v>9</v>
      </c>
      <c r="B633" s="102" t="s">
        <v>51</v>
      </c>
      <c r="C633" s="102">
        <v>2130000000</v>
      </c>
      <c r="D633" s="102"/>
      <c r="E633" s="103" t="s">
        <v>114</v>
      </c>
      <c r="F633" s="21">
        <f>F634</f>
        <v>191.4</v>
      </c>
      <c r="G633" s="21">
        <f>G634</f>
        <v>191.4</v>
      </c>
      <c r="H633" s="21">
        <f>H634</f>
        <v>191.4</v>
      </c>
    </row>
    <row r="634" spans="1:8" ht="31.5">
      <c r="A634" s="102" t="s">
        <v>9</v>
      </c>
      <c r="B634" s="102" t="s">
        <v>51</v>
      </c>
      <c r="C634" s="102">
        <v>2130100000</v>
      </c>
      <c r="D634" s="102"/>
      <c r="E634" s="103" t="s">
        <v>209</v>
      </c>
      <c r="F634" s="21">
        <f>F635+F638</f>
        <v>191.4</v>
      </c>
      <c r="G634" s="21">
        <f aca="true" t="shared" si="166" ref="G634:H634">G635+G638</f>
        <v>191.4</v>
      </c>
      <c r="H634" s="21">
        <f t="shared" si="166"/>
        <v>191.4</v>
      </c>
    </row>
    <row r="635" spans="1:8" ht="31.5">
      <c r="A635" s="102" t="s">
        <v>9</v>
      </c>
      <c r="B635" s="102" t="s">
        <v>51</v>
      </c>
      <c r="C635" s="104">
        <v>2130111080</v>
      </c>
      <c r="D635" s="102"/>
      <c r="E635" s="103" t="s">
        <v>243</v>
      </c>
      <c r="F635" s="21">
        <f aca="true" t="shared" si="167" ref="F635:H636">F636</f>
        <v>123.9</v>
      </c>
      <c r="G635" s="21">
        <f t="shared" si="167"/>
        <v>123.9</v>
      </c>
      <c r="H635" s="21">
        <f t="shared" si="167"/>
        <v>123.9</v>
      </c>
    </row>
    <row r="636" spans="1:8" ht="31.5">
      <c r="A636" s="102" t="s">
        <v>9</v>
      </c>
      <c r="B636" s="102" t="s">
        <v>51</v>
      </c>
      <c r="C636" s="104">
        <v>2130111080</v>
      </c>
      <c r="D636" s="104" t="s">
        <v>97</v>
      </c>
      <c r="E636" s="103" t="s">
        <v>98</v>
      </c>
      <c r="F636" s="21">
        <f t="shared" si="167"/>
        <v>123.9</v>
      </c>
      <c r="G636" s="21">
        <f t="shared" si="167"/>
        <v>123.9</v>
      </c>
      <c r="H636" s="21">
        <f t="shared" si="167"/>
        <v>123.9</v>
      </c>
    </row>
    <row r="637" spans="1:8" ht="12.75">
      <c r="A637" s="102" t="s">
        <v>9</v>
      </c>
      <c r="B637" s="102" t="s">
        <v>51</v>
      </c>
      <c r="C637" s="104">
        <v>2130111080</v>
      </c>
      <c r="D637" s="102">
        <v>610</v>
      </c>
      <c r="E637" s="103" t="s">
        <v>104</v>
      </c>
      <c r="F637" s="21">
        <v>123.9</v>
      </c>
      <c r="G637" s="21">
        <v>123.9</v>
      </c>
      <c r="H637" s="21">
        <v>123.9</v>
      </c>
    </row>
    <row r="638" spans="1:8" ht="31.5">
      <c r="A638" s="102" t="s">
        <v>9</v>
      </c>
      <c r="B638" s="102" t="s">
        <v>51</v>
      </c>
      <c r="C638" s="104" t="s">
        <v>323</v>
      </c>
      <c r="D638" s="102"/>
      <c r="E638" s="103" t="s">
        <v>228</v>
      </c>
      <c r="F638" s="21">
        <f aca="true" t="shared" si="168" ref="F638:H639">F639</f>
        <v>67.5</v>
      </c>
      <c r="G638" s="21">
        <f t="shared" si="168"/>
        <v>67.5</v>
      </c>
      <c r="H638" s="21">
        <f t="shared" si="168"/>
        <v>67.5</v>
      </c>
    </row>
    <row r="639" spans="1:8" ht="31.5">
      <c r="A639" s="102" t="s">
        <v>9</v>
      </c>
      <c r="B639" s="102" t="s">
        <v>51</v>
      </c>
      <c r="C639" s="104" t="s">
        <v>323</v>
      </c>
      <c r="D639" s="104" t="s">
        <v>97</v>
      </c>
      <c r="E639" s="103" t="s">
        <v>98</v>
      </c>
      <c r="F639" s="21">
        <f t="shared" si="168"/>
        <v>67.5</v>
      </c>
      <c r="G639" s="21">
        <f t="shared" si="168"/>
        <v>67.5</v>
      </c>
      <c r="H639" s="21">
        <f t="shared" si="168"/>
        <v>67.5</v>
      </c>
    </row>
    <row r="640" spans="1:8" ht="12.75">
      <c r="A640" s="102" t="s">
        <v>9</v>
      </c>
      <c r="B640" s="102" t="s">
        <v>51</v>
      </c>
      <c r="C640" s="104" t="s">
        <v>323</v>
      </c>
      <c r="D640" s="102">
        <v>610</v>
      </c>
      <c r="E640" s="103" t="s">
        <v>104</v>
      </c>
      <c r="F640" s="21">
        <v>67.5</v>
      </c>
      <c r="G640" s="21">
        <v>67.5</v>
      </c>
      <c r="H640" s="21">
        <v>67.5</v>
      </c>
    </row>
    <row r="641" spans="1:8" ht="31.5">
      <c r="A641" s="2" t="s">
        <v>9</v>
      </c>
      <c r="B641" s="102" t="s">
        <v>51</v>
      </c>
      <c r="C641" s="104">
        <v>2500000000</v>
      </c>
      <c r="D641" s="102"/>
      <c r="E641" s="56" t="s">
        <v>326</v>
      </c>
      <c r="F641" s="21">
        <f>F642</f>
        <v>4407.200000000001</v>
      </c>
      <c r="G641" s="21">
        <f aca="true" t="shared" si="169" ref="G641:H641">G642</f>
        <v>4407.200000000001</v>
      </c>
      <c r="H641" s="21">
        <f t="shared" si="169"/>
        <v>4407.200000000001</v>
      </c>
    </row>
    <row r="642" spans="1:8" ht="31.5">
      <c r="A642" s="2" t="s">
        <v>9</v>
      </c>
      <c r="B642" s="102" t="s">
        <v>51</v>
      </c>
      <c r="C642" s="104">
        <v>2520000000</v>
      </c>
      <c r="D642" s="102"/>
      <c r="E642" s="56" t="s">
        <v>235</v>
      </c>
      <c r="F642" s="21">
        <f>F643+F647+F651</f>
        <v>4407.200000000001</v>
      </c>
      <c r="G642" s="21">
        <f aca="true" t="shared" si="170" ref="G642:H642">G643+G647+G651</f>
        <v>4407.200000000001</v>
      </c>
      <c r="H642" s="21">
        <f t="shared" si="170"/>
        <v>4407.200000000001</v>
      </c>
    </row>
    <row r="643" spans="1:8" ht="31.5">
      <c r="A643" s="131" t="s">
        <v>9</v>
      </c>
      <c r="B643" s="131" t="s">
        <v>51</v>
      </c>
      <c r="C643" s="129">
        <v>2520400000</v>
      </c>
      <c r="D643" s="131"/>
      <c r="E643" s="56" t="s">
        <v>353</v>
      </c>
      <c r="F643" s="21">
        <f>F644</f>
        <v>1386.7</v>
      </c>
      <c r="G643" s="21">
        <f aca="true" t="shared" si="171" ref="G643:H645">G644</f>
        <v>1386.7</v>
      </c>
      <c r="H643" s="21">
        <f t="shared" si="171"/>
        <v>1386.7</v>
      </c>
    </row>
    <row r="644" spans="1:8" ht="12.75">
      <c r="A644" s="131" t="s">
        <v>9</v>
      </c>
      <c r="B644" s="131" t="s">
        <v>51</v>
      </c>
      <c r="C644" s="129">
        <v>2520420300</v>
      </c>
      <c r="D644" s="131"/>
      <c r="E644" s="56" t="s">
        <v>354</v>
      </c>
      <c r="F644" s="21">
        <f>F645</f>
        <v>1386.7</v>
      </c>
      <c r="G644" s="21">
        <f t="shared" si="171"/>
        <v>1386.7</v>
      </c>
      <c r="H644" s="21">
        <f t="shared" si="171"/>
        <v>1386.7</v>
      </c>
    </row>
    <row r="645" spans="1:8" ht="31.5">
      <c r="A645" s="2" t="s">
        <v>9</v>
      </c>
      <c r="B645" s="131" t="s">
        <v>51</v>
      </c>
      <c r="C645" s="129">
        <v>2520420300</v>
      </c>
      <c r="D645" s="129" t="s">
        <v>97</v>
      </c>
      <c r="E645" s="56" t="s">
        <v>98</v>
      </c>
      <c r="F645" s="21">
        <f>F646</f>
        <v>1386.7</v>
      </c>
      <c r="G645" s="21">
        <f t="shared" si="171"/>
        <v>1386.7</v>
      </c>
      <c r="H645" s="21">
        <f t="shared" si="171"/>
        <v>1386.7</v>
      </c>
    </row>
    <row r="646" spans="1:8" ht="12.75">
      <c r="A646" s="2" t="s">
        <v>9</v>
      </c>
      <c r="B646" s="131" t="s">
        <v>51</v>
      </c>
      <c r="C646" s="129">
        <v>2520420300</v>
      </c>
      <c r="D646" s="131">
        <v>610</v>
      </c>
      <c r="E646" s="56" t="s">
        <v>104</v>
      </c>
      <c r="F646" s="21">
        <v>1386.7</v>
      </c>
      <c r="G646" s="21">
        <v>1386.7</v>
      </c>
      <c r="H646" s="21">
        <v>1386.7</v>
      </c>
    </row>
    <row r="647" spans="1:8" ht="31.5">
      <c r="A647" s="168" t="s">
        <v>9</v>
      </c>
      <c r="B647" s="168" t="s">
        <v>51</v>
      </c>
      <c r="C647" s="167">
        <v>2520500000</v>
      </c>
      <c r="D647" s="168"/>
      <c r="E647" s="169" t="s">
        <v>408</v>
      </c>
      <c r="F647" s="21">
        <f>F648</f>
        <v>1522.6</v>
      </c>
      <c r="G647" s="21">
        <f aca="true" t="shared" si="172" ref="G647:H649">G648</f>
        <v>1522.6</v>
      </c>
      <c r="H647" s="21">
        <f t="shared" si="172"/>
        <v>1522.6</v>
      </c>
    </row>
    <row r="648" spans="1:8" ht="12.75">
      <c r="A648" s="2" t="s">
        <v>9</v>
      </c>
      <c r="B648" s="168" t="s">
        <v>51</v>
      </c>
      <c r="C648" s="167">
        <v>2520520300</v>
      </c>
      <c r="D648" s="168"/>
      <c r="E648" s="169" t="s">
        <v>409</v>
      </c>
      <c r="F648" s="21">
        <f>F649</f>
        <v>1522.6</v>
      </c>
      <c r="G648" s="21">
        <f t="shared" si="172"/>
        <v>1522.6</v>
      </c>
      <c r="H648" s="21">
        <f t="shared" si="172"/>
        <v>1522.6</v>
      </c>
    </row>
    <row r="649" spans="1:8" ht="31.5">
      <c r="A649" s="2" t="s">
        <v>9</v>
      </c>
      <c r="B649" s="168" t="s">
        <v>51</v>
      </c>
      <c r="C649" s="167">
        <v>2520520300</v>
      </c>
      <c r="D649" s="167" t="s">
        <v>97</v>
      </c>
      <c r="E649" s="56" t="s">
        <v>98</v>
      </c>
      <c r="F649" s="21">
        <f>F650</f>
        <v>1522.6</v>
      </c>
      <c r="G649" s="21">
        <f t="shared" si="172"/>
        <v>1522.6</v>
      </c>
      <c r="H649" s="21">
        <f t="shared" si="172"/>
        <v>1522.6</v>
      </c>
    </row>
    <row r="650" spans="1:8" ht="12.75">
      <c r="A650" s="168" t="s">
        <v>9</v>
      </c>
      <c r="B650" s="168" t="s">
        <v>51</v>
      </c>
      <c r="C650" s="167">
        <v>2520520300</v>
      </c>
      <c r="D650" s="168">
        <v>610</v>
      </c>
      <c r="E650" s="56" t="s">
        <v>104</v>
      </c>
      <c r="F650" s="21">
        <v>1522.6</v>
      </c>
      <c r="G650" s="21">
        <v>1522.6</v>
      </c>
      <c r="H650" s="21">
        <v>1522.6</v>
      </c>
    </row>
    <row r="651" spans="1:8" ht="31.5">
      <c r="A651" s="168" t="s">
        <v>9</v>
      </c>
      <c r="B651" s="168" t="s">
        <v>51</v>
      </c>
      <c r="C651" s="167">
        <v>2520600000</v>
      </c>
      <c r="D651" s="168"/>
      <c r="E651" s="169" t="s">
        <v>407</v>
      </c>
      <c r="F651" s="21">
        <f>F652</f>
        <v>1497.9</v>
      </c>
      <c r="G651" s="21">
        <f aca="true" t="shared" si="173" ref="G651:H653">G652</f>
        <v>1497.9</v>
      </c>
      <c r="H651" s="21">
        <f t="shared" si="173"/>
        <v>1497.9</v>
      </c>
    </row>
    <row r="652" spans="1:8" ht="12.75">
      <c r="A652" s="2" t="s">
        <v>9</v>
      </c>
      <c r="B652" s="168" t="s">
        <v>51</v>
      </c>
      <c r="C652" s="167">
        <v>2520620200</v>
      </c>
      <c r="D652" s="168"/>
      <c r="E652" s="169" t="s">
        <v>286</v>
      </c>
      <c r="F652" s="21">
        <f>F653</f>
        <v>1497.9</v>
      </c>
      <c r="G652" s="21">
        <f t="shared" si="173"/>
        <v>1497.9</v>
      </c>
      <c r="H652" s="21">
        <f t="shared" si="173"/>
        <v>1497.9</v>
      </c>
    </row>
    <row r="653" spans="1:8" ht="31.5">
      <c r="A653" s="2" t="s">
        <v>9</v>
      </c>
      <c r="B653" s="168" t="s">
        <v>51</v>
      </c>
      <c r="C653" s="167">
        <v>2520620200</v>
      </c>
      <c r="D653" s="167" t="s">
        <v>97</v>
      </c>
      <c r="E653" s="56" t="s">
        <v>98</v>
      </c>
      <c r="F653" s="21">
        <f>F654</f>
        <v>1497.9</v>
      </c>
      <c r="G653" s="21">
        <f t="shared" si="173"/>
        <v>1497.9</v>
      </c>
      <c r="H653" s="21">
        <f t="shared" si="173"/>
        <v>1497.9</v>
      </c>
    </row>
    <row r="654" spans="1:8" ht="12.75">
      <c r="A654" s="2" t="s">
        <v>9</v>
      </c>
      <c r="B654" s="168" t="s">
        <v>51</v>
      </c>
      <c r="C654" s="167">
        <v>2520620200</v>
      </c>
      <c r="D654" s="168">
        <v>610</v>
      </c>
      <c r="E654" s="56" t="s">
        <v>104</v>
      </c>
      <c r="F654" s="21">
        <v>1497.9</v>
      </c>
      <c r="G654" s="21">
        <v>1497.9</v>
      </c>
      <c r="H654" s="21">
        <v>1497.9</v>
      </c>
    </row>
    <row r="655" spans="1:8" ht="12.75">
      <c r="A655" s="102" t="s">
        <v>9</v>
      </c>
      <c r="B655" s="102" t="s">
        <v>90</v>
      </c>
      <c r="C655" s="102" t="s">
        <v>66</v>
      </c>
      <c r="D655" s="102" t="s">
        <v>66</v>
      </c>
      <c r="E655" s="103" t="s">
        <v>91</v>
      </c>
      <c r="F655" s="21">
        <f>F656+F668</f>
        <v>10549.7</v>
      </c>
      <c r="G655" s="21">
        <f>G656+G668</f>
        <v>10539.500000000002</v>
      </c>
      <c r="H655" s="21">
        <f>H656+H668</f>
        <v>10539.500000000002</v>
      </c>
    </row>
    <row r="656" spans="1:8" ht="39" customHeight="1">
      <c r="A656" s="102" t="s">
        <v>9</v>
      </c>
      <c r="B656" s="102" t="s">
        <v>90</v>
      </c>
      <c r="C656" s="104">
        <v>2100000000</v>
      </c>
      <c r="D656" s="102"/>
      <c r="E656" s="103" t="s">
        <v>327</v>
      </c>
      <c r="F656" s="21">
        <f aca="true" t="shared" si="174" ref="F656:H657">F657</f>
        <v>10446.400000000001</v>
      </c>
      <c r="G656" s="21">
        <f t="shared" si="174"/>
        <v>10446.400000000001</v>
      </c>
      <c r="H656" s="21">
        <f t="shared" si="174"/>
        <v>10446.400000000001</v>
      </c>
    </row>
    <row r="657" spans="1:8" ht="12.75">
      <c r="A657" s="102" t="s">
        <v>9</v>
      </c>
      <c r="B657" s="102" t="s">
        <v>90</v>
      </c>
      <c r="C657" s="102">
        <v>2120000000</v>
      </c>
      <c r="D657" s="102"/>
      <c r="E657" s="103" t="s">
        <v>121</v>
      </c>
      <c r="F657" s="21">
        <f t="shared" si="174"/>
        <v>10446.400000000001</v>
      </c>
      <c r="G657" s="21">
        <f t="shared" si="174"/>
        <v>10446.400000000001</v>
      </c>
      <c r="H657" s="21">
        <f t="shared" si="174"/>
        <v>10446.400000000001</v>
      </c>
    </row>
    <row r="658" spans="1:8" ht="47.25">
      <c r="A658" s="2" t="s">
        <v>9</v>
      </c>
      <c r="B658" s="102" t="s">
        <v>90</v>
      </c>
      <c r="C658" s="102">
        <v>2120100000</v>
      </c>
      <c r="D658" s="102"/>
      <c r="E658" s="103" t="s">
        <v>122</v>
      </c>
      <c r="F658" s="21">
        <f>F662+F659+F665</f>
        <v>10446.400000000001</v>
      </c>
      <c r="G658" s="21">
        <f>G662+G659+G665</f>
        <v>10446.400000000001</v>
      </c>
      <c r="H658" s="21">
        <f>H662+H659+H665</f>
        <v>10446.400000000001</v>
      </c>
    </row>
    <row r="659" spans="1:8" ht="47.25">
      <c r="A659" s="102" t="s">
        <v>9</v>
      </c>
      <c r="B659" s="102" t="s">
        <v>90</v>
      </c>
      <c r="C659" s="102">
        <v>2120110690</v>
      </c>
      <c r="D659" s="102"/>
      <c r="E659" s="56" t="s">
        <v>238</v>
      </c>
      <c r="F659" s="21">
        <f aca="true" t="shared" si="175" ref="F659:H660">F660</f>
        <v>1996.6</v>
      </c>
      <c r="G659" s="21">
        <f t="shared" si="175"/>
        <v>1996.6</v>
      </c>
      <c r="H659" s="21">
        <f t="shared" si="175"/>
        <v>1996.6</v>
      </c>
    </row>
    <row r="660" spans="1:8" ht="31.5">
      <c r="A660" s="102" t="s">
        <v>9</v>
      </c>
      <c r="B660" s="102" t="s">
        <v>90</v>
      </c>
      <c r="C660" s="102">
        <v>2120110690</v>
      </c>
      <c r="D660" s="104" t="s">
        <v>97</v>
      </c>
      <c r="E660" s="56" t="s">
        <v>98</v>
      </c>
      <c r="F660" s="21">
        <f t="shared" si="175"/>
        <v>1996.6</v>
      </c>
      <c r="G660" s="21">
        <f t="shared" si="175"/>
        <v>1996.6</v>
      </c>
      <c r="H660" s="21">
        <f t="shared" si="175"/>
        <v>1996.6</v>
      </c>
    </row>
    <row r="661" spans="1:8" ht="12.75">
      <c r="A661" s="2" t="s">
        <v>9</v>
      </c>
      <c r="B661" s="102" t="s">
        <v>90</v>
      </c>
      <c r="C661" s="102">
        <v>2120110690</v>
      </c>
      <c r="D661" s="102">
        <v>610</v>
      </c>
      <c r="E661" s="56" t="s">
        <v>104</v>
      </c>
      <c r="F661" s="21">
        <v>1996.6</v>
      </c>
      <c r="G661" s="21">
        <v>1996.6</v>
      </c>
      <c r="H661" s="21">
        <v>1996.6</v>
      </c>
    </row>
    <row r="662" spans="1:8" ht="31.5">
      <c r="A662" s="2" t="s">
        <v>9</v>
      </c>
      <c r="B662" s="102" t="s">
        <v>90</v>
      </c>
      <c r="C662" s="102">
        <v>2120120010</v>
      </c>
      <c r="D662" s="102"/>
      <c r="E662" s="103" t="s">
        <v>123</v>
      </c>
      <c r="F662" s="21">
        <f aca="true" t="shared" si="176" ref="F662:H663">F663</f>
        <v>8429.6</v>
      </c>
      <c r="G662" s="21">
        <f t="shared" si="176"/>
        <v>8429.6</v>
      </c>
      <c r="H662" s="21">
        <f t="shared" si="176"/>
        <v>8429.6</v>
      </c>
    </row>
    <row r="663" spans="1:8" ht="31.5">
      <c r="A663" s="2" t="s">
        <v>9</v>
      </c>
      <c r="B663" s="102" t="s">
        <v>90</v>
      </c>
      <c r="C663" s="102">
        <v>2120120010</v>
      </c>
      <c r="D663" s="104" t="s">
        <v>97</v>
      </c>
      <c r="E663" s="103" t="s">
        <v>98</v>
      </c>
      <c r="F663" s="21">
        <f t="shared" si="176"/>
        <v>8429.6</v>
      </c>
      <c r="G663" s="21">
        <f t="shared" si="176"/>
        <v>8429.6</v>
      </c>
      <c r="H663" s="21">
        <f t="shared" si="176"/>
        <v>8429.6</v>
      </c>
    </row>
    <row r="664" spans="1:8" ht="12.75">
      <c r="A664" s="102" t="s">
        <v>9</v>
      </c>
      <c r="B664" s="102" t="s">
        <v>90</v>
      </c>
      <c r="C664" s="102">
        <v>2120120010</v>
      </c>
      <c r="D664" s="102">
        <v>610</v>
      </c>
      <c r="E664" s="103" t="s">
        <v>104</v>
      </c>
      <c r="F664" s="21">
        <v>8429.6</v>
      </c>
      <c r="G664" s="21">
        <v>8429.6</v>
      </c>
      <c r="H664" s="21">
        <v>8429.6</v>
      </c>
    </row>
    <row r="665" spans="1:8" ht="47.25">
      <c r="A665" s="102" t="s">
        <v>9</v>
      </c>
      <c r="B665" s="102" t="s">
        <v>90</v>
      </c>
      <c r="C665" s="102" t="s">
        <v>309</v>
      </c>
      <c r="D665" s="102"/>
      <c r="E665" s="56" t="s">
        <v>247</v>
      </c>
      <c r="F665" s="21">
        <f aca="true" t="shared" si="177" ref="F665:H666">F666</f>
        <v>20.2</v>
      </c>
      <c r="G665" s="21">
        <f t="shared" si="177"/>
        <v>20.2</v>
      </c>
      <c r="H665" s="21">
        <f t="shared" si="177"/>
        <v>20.2</v>
      </c>
    </row>
    <row r="666" spans="1:8" ht="31.5">
      <c r="A666" s="2" t="s">
        <v>9</v>
      </c>
      <c r="B666" s="102" t="s">
        <v>90</v>
      </c>
      <c r="C666" s="102" t="s">
        <v>309</v>
      </c>
      <c r="D666" s="104" t="s">
        <v>97</v>
      </c>
      <c r="E666" s="56" t="s">
        <v>98</v>
      </c>
      <c r="F666" s="21">
        <f t="shared" si="177"/>
        <v>20.2</v>
      </c>
      <c r="G666" s="21">
        <f t="shared" si="177"/>
        <v>20.2</v>
      </c>
      <c r="H666" s="21">
        <f t="shared" si="177"/>
        <v>20.2</v>
      </c>
    </row>
    <row r="667" spans="1:8" ht="12.75">
      <c r="A667" s="2" t="s">
        <v>9</v>
      </c>
      <c r="B667" s="102" t="s">
        <v>90</v>
      </c>
      <c r="C667" s="102" t="s">
        <v>309</v>
      </c>
      <c r="D667" s="102">
        <v>610</v>
      </c>
      <c r="E667" s="56" t="s">
        <v>104</v>
      </c>
      <c r="F667" s="21">
        <v>20.2</v>
      </c>
      <c r="G667" s="21">
        <v>20.2</v>
      </c>
      <c r="H667" s="21">
        <v>20.2</v>
      </c>
    </row>
    <row r="668" spans="1:8" ht="31.5">
      <c r="A668" s="2" t="s">
        <v>9</v>
      </c>
      <c r="B668" s="131" t="s">
        <v>90</v>
      </c>
      <c r="C668" s="129">
        <v>2500000000</v>
      </c>
      <c r="D668" s="131"/>
      <c r="E668" s="56" t="s">
        <v>326</v>
      </c>
      <c r="F668" s="21">
        <f>F669</f>
        <v>103.3</v>
      </c>
      <c r="G668" s="21">
        <f aca="true" t="shared" si="178" ref="G668:H672">G669</f>
        <v>93.1</v>
      </c>
      <c r="H668" s="21">
        <f t="shared" si="178"/>
        <v>93.1</v>
      </c>
    </row>
    <row r="669" spans="1:8" ht="31.5">
      <c r="A669" s="2" t="s">
        <v>9</v>
      </c>
      <c r="B669" s="131" t="s">
        <v>90</v>
      </c>
      <c r="C669" s="129">
        <v>2520000000</v>
      </c>
      <c r="D669" s="131"/>
      <c r="E669" s="56" t="s">
        <v>235</v>
      </c>
      <c r="F669" s="21">
        <f>F670+F674+F678</f>
        <v>103.3</v>
      </c>
      <c r="G669" s="21">
        <f aca="true" t="shared" si="179" ref="G669:H669">G670+G674+G678</f>
        <v>93.1</v>
      </c>
      <c r="H669" s="21">
        <f t="shared" si="179"/>
        <v>93.1</v>
      </c>
    </row>
    <row r="670" spans="1:8" ht="31.5">
      <c r="A670" s="131" t="s">
        <v>9</v>
      </c>
      <c r="B670" s="131" t="s">
        <v>90</v>
      </c>
      <c r="C670" s="129">
        <v>2520400000</v>
      </c>
      <c r="D670" s="131"/>
      <c r="E670" s="56" t="s">
        <v>353</v>
      </c>
      <c r="F670" s="21">
        <f>F671</f>
        <v>7.5</v>
      </c>
      <c r="G670" s="21">
        <f t="shared" si="178"/>
        <v>7.5</v>
      </c>
      <c r="H670" s="21">
        <f t="shared" si="178"/>
        <v>7.5</v>
      </c>
    </row>
    <row r="671" spans="1:8" ht="12.75">
      <c r="A671" s="131" t="s">
        <v>9</v>
      </c>
      <c r="B671" s="131" t="s">
        <v>90</v>
      </c>
      <c r="C671" s="129">
        <v>2520420300</v>
      </c>
      <c r="D671" s="131"/>
      <c r="E671" s="56" t="s">
        <v>354</v>
      </c>
      <c r="F671" s="21">
        <f>F672</f>
        <v>7.5</v>
      </c>
      <c r="G671" s="21">
        <f t="shared" si="178"/>
        <v>7.5</v>
      </c>
      <c r="H671" s="21">
        <f t="shared" si="178"/>
        <v>7.5</v>
      </c>
    </row>
    <row r="672" spans="1:8" ht="31.5">
      <c r="A672" s="2" t="s">
        <v>9</v>
      </c>
      <c r="B672" s="131" t="s">
        <v>90</v>
      </c>
      <c r="C672" s="129">
        <v>2520420300</v>
      </c>
      <c r="D672" s="129" t="s">
        <v>97</v>
      </c>
      <c r="E672" s="56" t="s">
        <v>98</v>
      </c>
      <c r="F672" s="21">
        <f>F673</f>
        <v>7.5</v>
      </c>
      <c r="G672" s="21">
        <f t="shared" si="178"/>
        <v>7.5</v>
      </c>
      <c r="H672" s="21">
        <f t="shared" si="178"/>
        <v>7.5</v>
      </c>
    </row>
    <row r="673" spans="1:8" ht="12.75">
      <c r="A673" s="2" t="s">
        <v>9</v>
      </c>
      <c r="B673" s="131" t="s">
        <v>90</v>
      </c>
      <c r="C673" s="129">
        <v>2520420300</v>
      </c>
      <c r="D673" s="131">
        <v>610</v>
      </c>
      <c r="E673" s="56" t="s">
        <v>104</v>
      </c>
      <c r="F673" s="21">
        <v>7.5</v>
      </c>
      <c r="G673" s="21">
        <v>7.5</v>
      </c>
      <c r="H673" s="21">
        <v>7.5</v>
      </c>
    </row>
    <row r="674" spans="1:8" ht="31.5">
      <c r="A674" s="2" t="s">
        <v>9</v>
      </c>
      <c r="B674" s="168" t="s">
        <v>90</v>
      </c>
      <c r="C674" s="167">
        <v>2520500000</v>
      </c>
      <c r="D674" s="168"/>
      <c r="E674" s="169" t="s">
        <v>408</v>
      </c>
      <c r="F674" s="21">
        <f>F675</f>
        <v>62.8</v>
      </c>
      <c r="G674" s="21">
        <f aca="true" t="shared" si="180" ref="G674:H676">G675</f>
        <v>52.6</v>
      </c>
      <c r="H674" s="21">
        <f t="shared" si="180"/>
        <v>52.6</v>
      </c>
    </row>
    <row r="675" spans="1:8" ht="12.75">
      <c r="A675" s="2" t="s">
        <v>9</v>
      </c>
      <c r="B675" s="168" t="s">
        <v>90</v>
      </c>
      <c r="C675" s="167">
        <v>2520520300</v>
      </c>
      <c r="D675" s="168"/>
      <c r="E675" s="169" t="s">
        <v>409</v>
      </c>
      <c r="F675" s="21">
        <f>F676</f>
        <v>62.8</v>
      </c>
      <c r="G675" s="21">
        <f t="shared" si="180"/>
        <v>52.6</v>
      </c>
      <c r="H675" s="21">
        <f t="shared" si="180"/>
        <v>52.6</v>
      </c>
    </row>
    <row r="676" spans="1:8" ht="31.5">
      <c r="A676" s="168" t="s">
        <v>9</v>
      </c>
      <c r="B676" s="168" t="s">
        <v>90</v>
      </c>
      <c r="C676" s="167">
        <v>2520520300</v>
      </c>
      <c r="D676" s="167" t="s">
        <v>97</v>
      </c>
      <c r="E676" s="56" t="s">
        <v>98</v>
      </c>
      <c r="F676" s="21">
        <f>F677</f>
        <v>62.8</v>
      </c>
      <c r="G676" s="21">
        <f t="shared" si="180"/>
        <v>52.6</v>
      </c>
      <c r="H676" s="21">
        <f t="shared" si="180"/>
        <v>52.6</v>
      </c>
    </row>
    <row r="677" spans="1:8" ht="12.75">
      <c r="A677" s="168" t="s">
        <v>9</v>
      </c>
      <c r="B677" s="168" t="s">
        <v>90</v>
      </c>
      <c r="C677" s="167">
        <v>2520520300</v>
      </c>
      <c r="D677" s="168">
        <v>610</v>
      </c>
      <c r="E677" s="56" t="s">
        <v>104</v>
      </c>
      <c r="F677" s="21">
        <v>62.8</v>
      </c>
      <c r="G677" s="21">
        <v>52.6</v>
      </c>
      <c r="H677" s="21">
        <v>52.6</v>
      </c>
    </row>
    <row r="678" spans="1:8" ht="31.5">
      <c r="A678" s="2" t="s">
        <v>9</v>
      </c>
      <c r="B678" s="168" t="s">
        <v>90</v>
      </c>
      <c r="C678" s="167">
        <v>2520600000</v>
      </c>
      <c r="D678" s="168"/>
      <c r="E678" s="169" t="s">
        <v>407</v>
      </c>
      <c r="F678" s="21">
        <f>F679</f>
        <v>33</v>
      </c>
      <c r="G678" s="21">
        <f aca="true" t="shared" si="181" ref="G678:H680">G679</f>
        <v>33</v>
      </c>
      <c r="H678" s="21">
        <f t="shared" si="181"/>
        <v>33</v>
      </c>
    </row>
    <row r="679" spans="1:8" ht="12.75">
      <c r="A679" s="2" t="s">
        <v>9</v>
      </c>
      <c r="B679" s="168" t="s">
        <v>90</v>
      </c>
      <c r="C679" s="167">
        <v>2520620200</v>
      </c>
      <c r="D679" s="168"/>
      <c r="E679" s="169" t="s">
        <v>286</v>
      </c>
      <c r="F679" s="21">
        <f>F680</f>
        <v>33</v>
      </c>
      <c r="G679" s="21">
        <f t="shared" si="181"/>
        <v>33</v>
      </c>
      <c r="H679" s="21">
        <f t="shared" si="181"/>
        <v>33</v>
      </c>
    </row>
    <row r="680" spans="1:8" ht="31.5">
      <c r="A680" s="2" t="s">
        <v>9</v>
      </c>
      <c r="B680" s="168" t="s">
        <v>90</v>
      </c>
      <c r="C680" s="167">
        <v>2520620200</v>
      </c>
      <c r="D680" s="167" t="s">
        <v>97</v>
      </c>
      <c r="E680" s="56" t="s">
        <v>98</v>
      </c>
      <c r="F680" s="21">
        <f>F681</f>
        <v>33</v>
      </c>
      <c r="G680" s="21">
        <f t="shared" si="181"/>
        <v>33</v>
      </c>
      <c r="H680" s="21">
        <f t="shared" si="181"/>
        <v>33</v>
      </c>
    </row>
    <row r="681" spans="1:8" ht="12.75">
      <c r="A681" s="2" t="s">
        <v>9</v>
      </c>
      <c r="B681" s="168" t="s">
        <v>90</v>
      </c>
      <c r="C681" s="167">
        <v>2520620200</v>
      </c>
      <c r="D681" s="168">
        <v>610</v>
      </c>
      <c r="E681" s="56" t="s">
        <v>104</v>
      </c>
      <c r="F681" s="21">
        <v>33</v>
      </c>
      <c r="G681" s="21">
        <v>33</v>
      </c>
      <c r="H681" s="21">
        <v>33</v>
      </c>
    </row>
    <row r="682" spans="1:8" ht="12.75">
      <c r="A682" s="102" t="s">
        <v>9</v>
      </c>
      <c r="B682" s="102" t="s">
        <v>52</v>
      </c>
      <c r="C682" s="102" t="s">
        <v>66</v>
      </c>
      <c r="D682" s="102" t="s">
        <v>66</v>
      </c>
      <c r="E682" s="103" t="s">
        <v>12</v>
      </c>
      <c r="F682" s="21">
        <f>F683+F703</f>
        <v>10959</v>
      </c>
      <c r="G682" s="21">
        <f>G683+G703</f>
        <v>10734.7</v>
      </c>
      <c r="H682" s="21">
        <f>H683+H703</f>
        <v>10734.7</v>
      </c>
    </row>
    <row r="683" spans="1:8" ht="34.15" customHeight="1">
      <c r="A683" s="102" t="s">
        <v>9</v>
      </c>
      <c r="B683" s="102" t="s">
        <v>52</v>
      </c>
      <c r="C683" s="104">
        <v>2100000000</v>
      </c>
      <c r="D683" s="102"/>
      <c r="E683" s="103" t="s">
        <v>327</v>
      </c>
      <c r="F683" s="21">
        <f>F694+F684</f>
        <v>4090.3</v>
      </c>
      <c r="G683" s="21">
        <f aca="true" t="shared" si="182" ref="G683:H683">G694+G684</f>
        <v>3866</v>
      </c>
      <c r="H683" s="21">
        <f t="shared" si="182"/>
        <v>3866</v>
      </c>
    </row>
    <row r="684" spans="1:8" ht="12.75">
      <c r="A684" s="168" t="s">
        <v>9</v>
      </c>
      <c r="B684" s="168" t="s">
        <v>52</v>
      </c>
      <c r="C684" s="168">
        <v>2110000000</v>
      </c>
      <c r="D684" s="168"/>
      <c r="E684" s="169" t="s">
        <v>166</v>
      </c>
      <c r="F684" s="21">
        <f>F685</f>
        <v>3866</v>
      </c>
      <c r="G684" s="21">
        <f aca="true" t="shared" si="183" ref="G684:H684">G685</f>
        <v>3866</v>
      </c>
      <c r="H684" s="21">
        <f t="shared" si="183"/>
        <v>3866</v>
      </c>
    </row>
    <row r="685" spans="1:8" ht="12.75">
      <c r="A685" s="168" t="s">
        <v>9</v>
      </c>
      <c r="B685" s="168" t="s">
        <v>52</v>
      </c>
      <c r="C685" s="168">
        <v>2110400000</v>
      </c>
      <c r="D685" s="168"/>
      <c r="E685" s="169" t="s">
        <v>170</v>
      </c>
      <c r="F685" s="21">
        <f>F686+F691</f>
        <v>3866</v>
      </c>
      <c r="G685" s="21">
        <f aca="true" t="shared" si="184" ref="G685:H685">G686+G691</f>
        <v>3866</v>
      </c>
      <c r="H685" s="21">
        <f t="shared" si="184"/>
        <v>3866</v>
      </c>
    </row>
    <row r="686" spans="1:8" ht="31.5">
      <c r="A686" s="168" t="s">
        <v>9</v>
      </c>
      <c r="B686" s="168" t="s">
        <v>52</v>
      </c>
      <c r="C686" s="168">
        <v>2110410240</v>
      </c>
      <c r="D686" s="168"/>
      <c r="E686" s="56" t="s">
        <v>244</v>
      </c>
      <c r="F686" s="21">
        <f>F687+F689</f>
        <v>3479.4</v>
      </c>
      <c r="G686" s="21">
        <f aca="true" t="shared" si="185" ref="G686:H686">G687+G689</f>
        <v>3479.4</v>
      </c>
      <c r="H686" s="21">
        <f t="shared" si="185"/>
        <v>3479.4</v>
      </c>
    </row>
    <row r="687" spans="1:8" ht="12.75">
      <c r="A687" s="168" t="s">
        <v>9</v>
      </c>
      <c r="B687" s="168" t="s">
        <v>52</v>
      </c>
      <c r="C687" s="168">
        <v>2110410240</v>
      </c>
      <c r="D687" s="1" t="s">
        <v>73</v>
      </c>
      <c r="E687" s="47" t="s">
        <v>74</v>
      </c>
      <c r="F687" s="21">
        <f>F688</f>
        <v>75.4</v>
      </c>
      <c r="G687" s="21">
        <f aca="true" t="shared" si="186" ref="G687:H687">G688</f>
        <v>75.4</v>
      </c>
      <c r="H687" s="21">
        <f t="shared" si="186"/>
        <v>75.4</v>
      </c>
    </row>
    <row r="688" spans="1:8" ht="31.5">
      <c r="A688" s="168" t="s">
        <v>9</v>
      </c>
      <c r="B688" s="168" t="s">
        <v>52</v>
      </c>
      <c r="C688" s="168">
        <v>2110410240</v>
      </c>
      <c r="D688" s="168">
        <v>320</v>
      </c>
      <c r="E688" s="169" t="s">
        <v>102</v>
      </c>
      <c r="F688" s="21">
        <v>75.4</v>
      </c>
      <c r="G688" s="21">
        <v>75.4</v>
      </c>
      <c r="H688" s="21">
        <v>75.4</v>
      </c>
    </row>
    <row r="689" spans="1:8" ht="31.5">
      <c r="A689" s="168" t="s">
        <v>9</v>
      </c>
      <c r="B689" s="168" t="s">
        <v>52</v>
      </c>
      <c r="C689" s="168">
        <v>2110410240</v>
      </c>
      <c r="D689" s="167" t="s">
        <v>97</v>
      </c>
      <c r="E689" s="169" t="s">
        <v>98</v>
      </c>
      <c r="F689" s="21">
        <f>F690</f>
        <v>3404</v>
      </c>
      <c r="G689" s="21">
        <f aca="true" t="shared" si="187" ref="G689:H689">G690</f>
        <v>3404</v>
      </c>
      <c r="H689" s="21">
        <f t="shared" si="187"/>
        <v>3404</v>
      </c>
    </row>
    <row r="690" spans="1:8" ht="12.75">
      <c r="A690" s="168" t="s">
        <v>9</v>
      </c>
      <c r="B690" s="168" t="s">
        <v>52</v>
      </c>
      <c r="C690" s="168">
        <v>2110410240</v>
      </c>
      <c r="D690" s="168">
        <v>610</v>
      </c>
      <c r="E690" s="169" t="s">
        <v>104</v>
      </c>
      <c r="F690" s="21">
        <v>3404</v>
      </c>
      <c r="G690" s="21">
        <v>3404</v>
      </c>
      <c r="H690" s="21">
        <v>3404</v>
      </c>
    </row>
    <row r="691" spans="1:8" ht="31.5">
      <c r="A691" s="168" t="s">
        <v>9</v>
      </c>
      <c r="B691" s="168" t="s">
        <v>52</v>
      </c>
      <c r="C691" s="168" t="s">
        <v>324</v>
      </c>
      <c r="D691" s="168"/>
      <c r="E691" s="169" t="s">
        <v>171</v>
      </c>
      <c r="F691" s="21">
        <f>F692</f>
        <v>386.6</v>
      </c>
      <c r="G691" s="21">
        <f aca="true" t="shared" si="188" ref="G691:H692">G692</f>
        <v>386.6</v>
      </c>
      <c r="H691" s="21">
        <f t="shared" si="188"/>
        <v>386.6</v>
      </c>
    </row>
    <row r="692" spans="1:8" ht="12.75">
      <c r="A692" s="168" t="s">
        <v>9</v>
      </c>
      <c r="B692" s="168" t="s">
        <v>52</v>
      </c>
      <c r="C692" s="168" t="s">
        <v>324</v>
      </c>
      <c r="D692" s="1" t="s">
        <v>73</v>
      </c>
      <c r="E692" s="47" t="s">
        <v>74</v>
      </c>
      <c r="F692" s="21">
        <f>F693</f>
        <v>386.6</v>
      </c>
      <c r="G692" s="21">
        <f t="shared" si="188"/>
        <v>386.6</v>
      </c>
      <c r="H692" s="21">
        <f t="shared" si="188"/>
        <v>386.6</v>
      </c>
    </row>
    <row r="693" spans="1:8" ht="31.5">
      <c r="A693" s="168" t="s">
        <v>9</v>
      </c>
      <c r="B693" s="168" t="s">
        <v>52</v>
      </c>
      <c r="C693" s="168" t="s">
        <v>324</v>
      </c>
      <c r="D693" s="168">
        <v>320</v>
      </c>
      <c r="E693" s="169" t="s">
        <v>102</v>
      </c>
      <c r="F693" s="21">
        <v>386.6</v>
      </c>
      <c r="G693" s="21">
        <v>386.6</v>
      </c>
      <c r="H693" s="21">
        <v>386.6</v>
      </c>
    </row>
    <row r="694" spans="1:8" ht="31.5">
      <c r="A694" s="102" t="s">
        <v>9</v>
      </c>
      <c r="B694" s="102" t="s">
        <v>52</v>
      </c>
      <c r="C694" s="104">
        <v>2130000000</v>
      </c>
      <c r="D694" s="24"/>
      <c r="E694" s="103" t="s">
        <v>114</v>
      </c>
      <c r="F694" s="21">
        <f>F699+F695</f>
        <v>224.3</v>
      </c>
      <c r="G694" s="21">
        <f>G699+G695</f>
        <v>0</v>
      </c>
      <c r="H694" s="21">
        <f>H699+H695</f>
        <v>0</v>
      </c>
    </row>
    <row r="695" spans="1:8" ht="31.5">
      <c r="A695" s="102" t="s">
        <v>9</v>
      </c>
      <c r="B695" s="102" t="s">
        <v>52</v>
      </c>
      <c r="C695" s="102">
        <v>2130100000</v>
      </c>
      <c r="D695" s="24"/>
      <c r="E695" s="103" t="s">
        <v>209</v>
      </c>
      <c r="F695" s="21">
        <f>F696</f>
        <v>125.8</v>
      </c>
      <c r="G695" s="21">
        <f aca="true" t="shared" si="189" ref="G695:H697">G696</f>
        <v>0</v>
      </c>
      <c r="H695" s="21">
        <f t="shared" si="189"/>
        <v>0</v>
      </c>
    </row>
    <row r="696" spans="1:8" ht="31.5">
      <c r="A696" s="102" t="s">
        <v>9</v>
      </c>
      <c r="B696" s="102" t="s">
        <v>52</v>
      </c>
      <c r="C696" s="104">
        <v>2130120260</v>
      </c>
      <c r="D696" s="24"/>
      <c r="E696" s="103" t="s">
        <v>210</v>
      </c>
      <c r="F696" s="21">
        <f>F697</f>
        <v>125.8</v>
      </c>
      <c r="G696" s="21">
        <f t="shared" si="189"/>
        <v>0</v>
      </c>
      <c r="H696" s="21">
        <f t="shared" si="189"/>
        <v>0</v>
      </c>
    </row>
    <row r="697" spans="1:8" ht="31.5">
      <c r="A697" s="102" t="s">
        <v>9</v>
      </c>
      <c r="B697" s="102" t="s">
        <v>52</v>
      </c>
      <c r="C697" s="104">
        <v>2130120260</v>
      </c>
      <c r="D697" s="102" t="s">
        <v>69</v>
      </c>
      <c r="E697" s="103" t="s">
        <v>95</v>
      </c>
      <c r="F697" s="21">
        <f>F698</f>
        <v>125.8</v>
      </c>
      <c r="G697" s="21">
        <f t="shared" si="189"/>
        <v>0</v>
      </c>
      <c r="H697" s="21">
        <f t="shared" si="189"/>
        <v>0</v>
      </c>
    </row>
    <row r="698" spans="1:8" ht="31.5">
      <c r="A698" s="102" t="s">
        <v>9</v>
      </c>
      <c r="B698" s="102" t="s">
        <v>52</v>
      </c>
      <c r="C698" s="104">
        <v>2130120260</v>
      </c>
      <c r="D698" s="102">
        <v>240</v>
      </c>
      <c r="E698" s="103" t="s">
        <v>223</v>
      </c>
      <c r="F698" s="21">
        <v>125.8</v>
      </c>
      <c r="G698" s="21">
        <v>0</v>
      </c>
      <c r="H698" s="21">
        <v>0</v>
      </c>
    </row>
    <row r="699" spans="1:8" ht="31.5">
      <c r="A699" s="102" t="s">
        <v>9</v>
      </c>
      <c r="B699" s="102" t="s">
        <v>52</v>
      </c>
      <c r="C699" s="102">
        <v>2130200000</v>
      </c>
      <c r="D699" s="102"/>
      <c r="E699" s="103" t="s">
        <v>172</v>
      </c>
      <c r="F699" s="21">
        <f aca="true" t="shared" si="190" ref="F699:H701">F700</f>
        <v>98.5</v>
      </c>
      <c r="G699" s="21">
        <f t="shared" si="190"/>
        <v>0</v>
      </c>
      <c r="H699" s="21">
        <f t="shared" si="190"/>
        <v>0</v>
      </c>
    </row>
    <row r="700" spans="1:8" ht="31.5">
      <c r="A700" s="102" t="s">
        <v>9</v>
      </c>
      <c r="B700" s="102" t="s">
        <v>52</v>
      </c>
      <c r="C700" s="102">
        <v>2130220270</v>
      </c>
      <c r="D700" s="102"/>
      <c r="E700" s="103" t="s">
        <v>173</v>
      </c>
      <c r="F700" s="21">
        <f t="shared" si="190"/>
        <v>98.5</v>
      </c>
      <c r="G700" s="21">
        <f t="shared" si="190"/>
        <v>0</v>
      </c>
      <c r="H700" s="21">
        <f t="shared" si="190"/>
        <v>0</v>
      </c>
    </row>
    <row r="701" spans="1:8" ht="31.5">
      <c r="A701" s="102" t="s">
        <v>9</v>
      </c>
      <c r="B701" s="102" t="s">
        <v>52</v>
      </c>
      <c r="C701" s="102">
        <v>2130220270</v>
      </c>
      <c r="D701" s="102" t="s">
        <v>69</v>
      </c>
      <c r="E701" s="103" t="s">
        <v>95</v>
      </c>
      <c r="F701" s="21">
        <f t="shared" si="190"/>
        <v>98.5</v>
      </c>
      <c r="G701" s="21">
        <f t="shared" si="190"/>
        <v>0</v>
      </c>
      <c r="H701" s="21">
        <f t="shared" si="190"/>
        <v>0</v>
      </c>
    </row>
    <row r="702" spans="1:8" ht="31.5">
      <c r="A702" s="102" t="s">
        <v>9</v>
      </c>
      <c r="B702" s="102" t="s">
        <v>52</v>
      </c>
      <c r="C702" s="102">
        <v>2130220270</v>
      </c>
      <c r="D702" s="102">
        <v>240</v>
      </c>
      <c r="E702" s="103" t="s">
        <v>223</v>
      </c>
      <c r="F702" s="21">
        <v>98.5</v>
      </c>
      <c r="G702" s="21">
        <v>0</v>
      </c>
      <c r="H702" s="21">
        <v>0</v>
      </c>
    </row>
    <row r="703" spans="1:8" ht="12.75">
      <c r="A703" s="102" t="s">
        <v>9</v>
      </c>
      <c r="B703" s="102" t="s">
        <v>52</v>
      </c>
      <c r="C703" s="102">
        <v>9900000000</v>
      </c>
      <c r="D703" s="102"/>
      <c r="E703" s="103" t="s">
        <v>105</v>
      </c>
      <c r="F703" s="21">
        <f aca="true" t="shared" si="191" ref="F703:H705">F704</f>
        <v>6868.7</v>
      </c>
      <c r="G703" s="21">
        <f t="shared" si="191"/>
        <v>6868.7</v>
      </c>
      <c r="H703" s="21">
        <f t="shared" si="191"/>
        <v>6868.7</v>
      </c>
    </row>
    <row r="704" spans="1:8" ht="31.5">
      <c r="A704" s="102" t="s">
        <v>9</v>
      </c>
      <c r="B704" s="102" t="s">
        <v>52</v>
      </c>
      <c r="C704" s="102">
        <v>9990000000</v>
      </c>
      <c r="D704" s="102"/>
      <c r="E704" s="103" t="s">
        <v>147</v>
      </c>
      <c r="F704" s="21">
        <f t="shared" si="191"/>
        <v>6868.7</v>
      </c>
      <c r="G704" s="21">
        <f t="shared" si="191"/>
        <v>6868.7</v>
      </c>
      <c r="H704" s="21">
        <f t="shared" si="191"/>
        <v>6868.7</v>
      </c>
    </row>
    <row r="705" spans="1:8" ht="31.5">
      <c r="A705" s="102" t="s">
        <v>9</v>
      </c>
      <c r="B705" s="102" t="s">
        <v>52</v>
      </c>
      <c r="C705" s="102">
        <v>9990200000</v>
      </c>
      <c r="D705" s="24"/>
      <c r="E705" s="103" t="s">
        <v>117</v>
      </c>
      <c r="F705" s="21">
        <f t="shared" si="191"/>
        <v>6868.7</v>
      </c>
      <c r="G705" s="21">
        <f t="shared" si="191"/>
        <v>6868.7</v>
      </c>
      <c r="H705" s="21">
        <f t="shared" si="191"/>
        <v>6868.7</v>
      </c>
    </row>
    <row r="706" spans="1:8" ht="47.25">
      <c r="A706" s="102" t="s">
        <v>9</v>
      </c>
      <c r="B706" s="102" t="s">
        <v>52</v>
      </c>
      <c r="C706" s="102">
        <v>9990225000</v>
      </c>
      <c r="D706" s="102"/>
      <c r="E706" s="103" t="s">
        <v>118</v>
      </c>
      <c r="F706" s="21">
        <f>F707+F709</f>
        <v>6868.7</v>
      </c>
      <c r="G706" s="21">
        <f>G707+G709</f>
        <v>6868.7</v>
      </c>
      <c r="H706" s="21">
        <f>H707+H709</f>
        <v>6868.7</v>
      </c>
    </row>
    <row r="707" spans="1:8" ht="63">
      <c r="A707" s="102" t="s">
        <v>9</v>
      </c>
      <c r="B707" s="102" t="s">
        <v>52</v>
      </c>
      <c r="C707" s="102">
        <v>9990225000</v>
      </c>
      <c r="D707" s="102" t="s">
        <v>68</v>
      </c>
      <c r="E707" s="103" t="s">
        <v>1</v>
      </c>
      <c r="F707" s="21">
        <f>F708</f>
        <v>6844.5</v>
      </c>
      <c r="G707" s="21">
        <f>G708</f>
        <v>6844.5</v>
      </c>
      <c r="H707" s="21">
        <f>H708</f>
        <v>6844.5</v>
      </c>
    </row>
    <row r="708" spans="1:8" ht="31.5">
      <c r="A708" s="102" t="s">
        <v>9</v>
      </c>
      <c r="B708" s="102" t="s">
        <v>52</v>
      </c>
      <c r="C708" s="102">
        <v>9990225000</v>
      </c>
      <c r="D708" s="102">
        <v>120</v>
      </c>
      <c r="E708" s="103" t="s">
        <v>224</v>
      </c>
      <c r="F708" s="21">
        <v>6844.5</v>
      </c>
      <c r="G708" s="21">
        <v>6844.5</v>
      </c>
      <c r="H708" s="21">
        <v>6844.5</v>
      </c>
    </row>
    <row r="709" spans="1:8" ht="18.6" customHeight="1">
      <c r="A709" s="102" t="s">
        <v>9</v>
      </c>
      <c r="B709" s="102" t="s">
        <v>52</v>
      </c>
      <c r="C709" s="102">
        <v>9990225000</v>
      </c>
      <c r="D709" s="102" t="s">
        <v>70</v>
      </c>
      <c r="E709" s="103" t="s">
        <v>71</v>
      </c>
      <c r="F709" s="21">
        <f>F710</f>
        <v>24.2</v>
      </c>
      <c r="G709" s="21">
        <f>G710</f>
        <v>24.2</v>
      </c>
      <c r="H709" s="21">
        <f>H710</f>
        <v>24.2</v>
      </c>
    </row>
    <row r="710" spans="1:8" ht="18.6" customHeight="1">
      <c r="A710" s="102" t="s">
        <v>9</v>
      </c>
      <c r="B710" s="102" t="s">
        <v>52</v>
      </c>
      <c r="C710" s="102">
        <v>9990225000</v>
      </c>
      <c r="D710" s="102">
        <v>850</v>
      </c>
      <c r="E710" s="103" t="s">
        <v>100</v>
      </c>
      <c r="F710" s="21">
        <v>24.2</v>
      </c>
      <c r="G710" s="21">
        <v>24.2</v>
      </c>
      <c r="H710" s="21">
        <v>24.2</v>
      </c>
    </row>
    <row r="711" spans="1:8" ht="12.75">
      <c r="A711" s="102" t="s">
        <v>9</v>
      </c>
      <c r="B711" s="102" t="s">
        <v>39</v>
      </c>
      <c r="C711" s="102" t="s">
        <v>66</v>
      </c>
      <c r="D711" s="102" t="s">
        <v>66</v>
      </c>
      <c r="E711" s="103" t="s">
        <v>31</v>
      </c>
      <c r="F711" s="21">
        <f>F712</f>
        <v>9567</v>
      </c>
      <c r="G711" s="21">
        <f aca="true" t="shared" si="192" ref="G711:H715">G712</f>
        <v>9567</v>
      </c>
      <c r="H711" s="21">
        <f t="shared" si="192"/>
        <v>9567</v>
      </c>
    </row>
    <row r="712" spans="1:8" ht="12.75">
      <c r="A712" s="102" t="s">
        <v>9</v>
      </c>
      <c r="B712" s="102" t="s">
        <v>84</v>
      </c>
      <c r="C712" s="102" t="s">
        <v>66</v>
      </c>
      <c r="D712" s="102" t="s">
        <v>66</v>
      </c>
      <c r="E712" s="103" t="s">
        <v>85</v>
      </c>
      <c r="F712" s="21">
        <f>F713</f>
        <v>9567</v>
      </c>
      <c r="G712" s="21">
        <f t="shared" si="192"/>
        <v>9567</v>
      </c>
      <c r="H712" s="21">
        <f t="shared" si="192"/>
        <v>9567</v>
      </c>
    </row>
    <row r="713" spans="1:8" ht="39.6" customHeight="1">
      <c r="A713" s="102" t="s">
        <v>9</v>
      </c>
      <c r="B713" s="102" t="s">
        <v>84</v>
      </c>
      <c r="C713" s="104">
        <v>2100000000</v>
      </c>
      <c r="D713" s="102"/>
      <c r="E713" s="103" t="s">
        <v>327</v>
      </c>
      <c r="F713" s="21">
        <f>F714</f>
        <v>9567</v>
      </c>
      <c r="G713" s="21">
        <f t="shared" si="192"/>
        <v>9567</v>
      </c>
      <c r="H713" s="21">
        <f t="shared" si="192"/>
        <v>9567</v>
      </c>
    </row>
    <row r="714" spans="1:8" ht="12.75">
      <c r="A714" s="102" t="s">
        <v>9</v>
      </c>
      <c r="B714" s="102" t="s">
        <v>84</v>
      </c>
      <c r="C714" s="102">
        <v>2110000000</v>
      </c>
      <c r="D714" s="102"/>
      <c r="E714" s="103" t="s">
        <v>166</v>
      </c>
      <c r="F714" s="21">
        <f>F715</f>
        <v>9567</v>
      </c>
      <c r="G714" s="21">
        <f t="shared" si="192"/>
        <v>9567</v>
      </c>
      <c r="H714" s="21">
        <f t="shared" si="192"/>
        <v>9567</v>
      </c>
    </row>
    <row r="715" spans="1:8" ht="47.25">
      <c r="A715" s="102" t="s">
        <v>9</v>
      </c>
      <c r="B715" s="102" t="s">
        <v>84</v>
      </c>
      <c r="C715" s="102">
        <v>2110200000</v>
      </c>
      <c r="D715" s="102"/>
      <c r="E715" s="103" t="s">
        <v>174</v>
      </c>
      <c r="F715" s="21">
        <f>F716</f>
        <v>9567</v>
      </c>
      <c r="G715" s="21">
        <f t="shared" si="192"/>
        <v>9567</v>
      </c>
      <c r="H715" s="21">
        <f t="shared" si="192"/>
        <v>9567</v>
      </c>
    </row>
    <row r="716" spans="1:8" ht="78.75">
      <c r="A716" s="102" t="s">
        <v>9</v>
      </c>
      <c r="B716" s="102" t="s">
        <v>84</v>
      </c>
      <c r="C716" s="102">
        <v>2110210500</v>
      </c>
      <c r="D716" s="102"/>
      <c r="E716" s="103" t="s">
        <v>218</v>
      </c>
      <c r="F716" s="21">
        <f>F717+F719</f>
        <v>9567</v>
      </c>
      <c r="G716" s="21">
        <f>G717+G719</f>
        <v>9567</v>
      </c>
      <c r="H716" s="21">
        <f>H717+H719</f>
        <v>9567</v>
      </c>
    </row>
    <row r="717" spans="1:8" ht="31.5">
      <c r="A717" s="102" t="s">
        <v>9</v>
      </c>
      <c r="B717" s="102" t="s">
        <v>84</v>
      </c>
      <c r="C717" s="102">
        <v>2110210500</v>
      </c>
      <c r="D717" s="102" t="s">
        <v>69</v>
      </c>
      <c r="E717" s="103" t="s">
        <v>95</v>
      </c>
      <c r="F717" s="21">
        <f>F718</f>
        <v>233.3</v>
      </c>
      <c r="G717" s="21">
        <f>G718</f>
        <v>233.3</v>
      </c>
      <c r="H717" s="21">
        <f>H718</f>
        <v>233.3</v>
      </c>
    </row>
    <row r="718" spans="1:8" ht="31.5">
      <c r="A718" s="102" t="s">
        <v>9</v>
      </c>
      <c r="B718" s="102" t="s">
        <v>84</v>
      </c>
      <c r="C718" s="102">
        <v>2110210500</v>
      </c>
      <c r="D718" s="102">
        <v>240</v>
      </c>
      <c r="E718" s="103" t="s">
        <v>223</v>
      </c>
      <c r="F718" s="21">
        <v>233.3</v>
      </c>
      <c r="G718" s="21">
        <v>233.3</v>
      </c>
      <c r="H718" s="21">
        <v>233.3</v>
      </c>
    </row>
    <row r="719" spans="1:8" ht="12.75">
      <c r="A719" s="102" t="s">
        <v>9</v>
      </c>
      <c r="B719" s="102" t="s">
        <v>84</v>
      </c>
      <c r="C719" s="102">
        <v>2110210500</v>
      </c>
      <c r="D719" s="102" t="s">
        <v>73</v>
      </c>
      <c r="E719" s="103" t="s">
        <v>74</v>
      </c>
      <c r="F719" s="21">
        <f>F720</f>
        <v>9333.7</v>
      </c>
      <c r="G719" s="21">
        <f>G720</f>
        <v>9333.7</v>
      </c>
      <c r="H719" s="21">
        <f>H720</f>
        <v>9333.7</v>
      </c>
    </row>
    <row r="720" spans="1:8" ht="31.5">
      <c r="A720" s="102" t="s">
        <v>9</v>
      </c>
      <c r="B720" s="102" t="s">
        <v>84</v>
      </c>
      <c r="C720" s="102">
        <v>2110210500</v>
      </c>
      <c r="D720" s="1" t="s">
        <v>101</v>
      </c>
      <c r="E720" s="47" t="s">
        <v>102</v>
      </c>
      <c r="F720" s="21">
        <v>9333.7</v>
      </c>
      <c r="G720" s="21">
        <v>9333.7</v>
      </c>
      <c r="H720" s="21">
        <v>9333.7</v>
      </c>
    </row>
  </sheetData>
  <autoFilter ref="A7:H7"/>
  <mergeCells count="10">
    <mergeCell ref="B1:H1"/>
    <mergeCell ref="A3:H3"/>
    <mergeCell ref="A4:A6"/>
    <mergeCell ref="B4:B6"/>
    <mergeCell ref="C4:C6"/>
    <mergeCell ref="D4:D6"/>
    <mergeCell ref="E4:E6"/>
    <mergeCell ref="F4:H4"/>
    <mergeCell ref="F5:F6"/>
    <mergeCell ref="G5:H5"/>
  </mergeCells>
  <printOptions/>
  <pageMargins left="0.7874015748031497" right="0.1968503937007874" top="0.1968503937007874" bottom="0.1968503937007874" header="0.31496062992125984" footer="0.31496062992125984"/>
  <pageSetup fitToHeight="0"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72"/>
  <sheetViews>
    <sheetView zoomScale="90" zoomScaleNormal="90" workbookViewId="0" topLeftCell="A1">
      <selection activeCell="I14" sqref="I14"/>
    </sheetView>
  </sheetViews>
  <sheetFormatPr defaultColWidth="8.875" defaultRowHeight="12.75"/>
  <cols>
    <col min="1" max="1" width="7.75390625" style="14" customWidth="1"/>
    <col min="2" max="2" width="15.00390625" style="14" customWidth="1"/>
    <col min="3" max="3" width="5.625" style="14" customWidth="1"/>
    <col min="4" max="4" width="68.375" style="51" customWidth="1"/>
    <col min="5" max="5" width="12.375" style="20" customWidth="1"/>
    <col min="6" max="6" width="11.625" style="20" customWidth="1"/>
    <col min="7" max="7" width="11.75390625" style="20" customWidth="1"/>
    <col min="8" max="8" width="8.875" style="3" customWidth="1"/>
    <col min="9" max="9" width="13.875" style="29" bestFit="1" customWidth="1"/>
    <col min="10" max="10" width="10.375" style="29" bestFit="1" customWidth="1"/>
    <col min="11" max="11" width="12.875" style="29" customWidth="1"/>
    <col min="12" max="16384" width="8.875" style="3" customWidth="1"/>
  </cols>
  <sheetData>
    <row r="1" spans="1:7" ht="56.45" customHeight="1">
      <c r="A1" s="300" t="s">
        <v>750</v>
      </c>
      <c r="B1" s="300"/>
      <c r="C1" s="300"/>
      <c r="D1" s="300"/>
      <c r="E1" s="300"/>
      <c r="F1" s="300"/>
      <c r="G1" s="300"/>
    </row>
    <row r="2" spans="1:7" ht="25.15" customHeight="1">
      <c r="A2" s="146"/>
      <c r="B2" s="146"/>
      <c r="C2" s="146"/>
      <c r="D2" s="147"/>
      <c r="E2" s="147"/>
      <c r="F2" s="147"/>
      <c r="G2" s="147"/>
    </row>
    <row r="3" spans="1:7" ht="54" customHeight="1">
      <c r="A3" s="306" t="s">
        <v>387</v>
      </c>
      <c r="B3" s="306"/>
      <c r="C3" s="306"/>
      <c r="D3" s="306"/>
      <c r="E3" s="306"/>
      <c r="F3" s="306"/>
      <c r="G3" s="306"/>
    </row>
    <row r="4" spans="1:7" ht="12.75">
      <c r="A4" s="309" t="s">
        <v>36</v>
      </c>
      <c r="B4" s="309" t="s">
        <v>16</v>
      </c>
      <c r="C4" s="309" t="s">
        <v>17</v>
      </c>
      <c r="D4" s="310" t="s">
        <v>18</v>
      </c>
      <c r="E4" s="309" t="s">
        <v>87</v>
      </c>
      <c r="F4" s="309"/>
      <c r="G4" s="309"/>
    </row>
    <row r="5" spans="1:7" ht="15.6" customHeight="1">
      <c r="A5" s="309" t="s">
        <v>66</v>
      </c>
      <c r="B5" s="309" t="s">
        <v>66</v>
      </c>
      <c r="C5" s="309" t="s">
        <v>66</v>
      </c>
      <c r="D5" s="310" t="s">
        <v>66</v>
      </c>
      <c r="E5" s="291" t="s">
        <v>281</v>
      </c>
      <c r="F5" s="291" t="s">
        <v>88</v>
      </c>
      <c r="G5" s="291"/>
    </row>
    <row r="6" spans="1:7" ht="12.75">
      <c r="A6" s="309" t="s">
        <v>66</v>
      </c>
      <c r="B6" s="309" t="s">
        <v>66</v>
      </c>
      <c r="C6" s="309" t="s">
        <v>66</v>
      </c>
      <c r="D6" s="310" t="s">
        <v>66</v>
      </c>
      <c r="E6" s="291" t="s">
        <v>66</v>
      </c>
      <c r="F6" s="127" t="s">
        <v>330</v>
      </c>
      <c r="G6" s="127" t="s">
        <v>384</v>
      </c>
    </row>
    <row r="7" spans="1:7" ht="12.75">
      <c r="A7" s="105" t="s">
        <v>3</v>
      </c>
      <c r="B7" s="105" t="s">
        <v>77</v>
      </c>
      <c r="C7" s="105">
        <v>3</v>
      </c>
      <c r="D7" s="105" t="s">
        <v>79</v>
      </c>
      <c r="E7" s="105" t="s">
        <v>80</v>
      </c>
      <c r="F7" s="105" t="s">
        <v>81</v>
      </c>
      <c r="G7" s="105" t="s">
        <v>93</v>
      </c>
    </row>
    <row r="8" spans="1:7" ht="12.75">
      <c r="A8" s="4" t="s">
        <v>66</v>
      </c>
      <c r="B8" s="4" t="s">
        <v>66</v>
      </c>
      <c r="C8" s="4" t="s">
        <v>66</v>
      </c>
      <c r="D8" s="5" t="s">
        <v>0</v>
      </c>
      <c r="E8" s="6">
        <f>E9+E145+E165+E209+E285+E471+E532+E582+E652+E666</f>
        <v>993478.1</v>
      </c>
      <c r="F8" s="6">
        <f>F9+F145+F165+F209+F285+F471+F532+F582+F652+F666</f>
        <v>975883.3</v>
      </c>
      <c r="G8" s="6">
        <f>G9+G145+G165+G209+G285+G471+G532+G582+G652+G666</f>
        <v>967866.3999999999</v>
      </c>
    </row>
    <row r="9" spans="1:7" ht="12.75">
      <c r="A9" s="4" t="s">
        <v>54</v>
      </c>
      <c r="B9" s="4" t="s">
        <v>66</v>
      </c>
      <c r="C9" s="4" t="s">
        <v>66</v>
      </c>
      <c r="D9" s="19" t="s">
        <v>20</v>
      </c>
      <c r="E9" s="6">
        <f>E10+E16+E25+E37+E43+E59+E65+E52</f>
        <v>79776.6</v>
      </c>
      <c r="F9" s="6">
        <f aca="true" t="shared" si="0" ref="F9:G9">F10+F16+F25+F37+F43+F59+F65+F52</f>
        <v>71397.2</v>
      </c>
      <c r="G9" s="6">
        <f t="shared" si="0"/>
        <v>71397.2</v>
      </c>
    </row>
    <row r="10" spans="1:7" ht="31.5">
      <c r="A10" s="105" t="s">
        <v>43</v>
      </c>
      <c r="B10" s="105" t="s">
        <v>66</v>
      </c>
      <c r="C10" s="105" t="s">
        <v>66</v>
      </c>
      <c r="D10" s="106" t="s">
        <v>59</v>
      </c>
      <c r="E10" s="7">
        <f>E11</f>
        <v>1764.1</v>
      </c>
      <c r="F10" s="7">
        <f aca="true" t="shared" si="1" ref="F10:G14">F11</f>
        <v>1764.1</v>
      </c>
      <c r="G10" s="7">
        <f t="shared" si="1"/>
        <v>1764.1</v>
      </c>
    </row>
    <row r="11" spans="1:7" ht="12.75">
      <c r="A11" s="102" t="s">
        <v>43</v>
      </c>
      <c r="B11" s="102">
        <v>9900000000</v>
      </c>
      <c r="C11" s="102"/>
      <c r="D11" s="49" t="s">
        <v>105</v>
      </c>
      <c r="E11" s="17">
        <f>E12</f>
        <v>1764.1</v>
      </c>
      <c r="F11" s="17">
        <f t="shared" si="1"/>
        <v>1764.1</v>
      </c>
      <c r="G11" s="17">
        <f t="shared" si="1"/>
        <v>1764.1</v>
      </c>
    </row>
    <row r="12" spans="1:7" ht="31.5">
      <c r="A12" s="102" t="s">
        <v>43</v>
      </c>
      <c r="B12" s="102">
        <v>9990000000</v>
      </c>
      <c r="C12" s="102"/>
      <c r="D12" s="49" t="s">
        <v>147</v>
      </c>
      <c r="E12" s="17">
        <f>E13</f>
        <v>1764.1</v>
      </c>
      <c r="F12" s="17">
        <f t="shared" si="1"/>
        <v>1764.1</v>
      </c>
      <c r="G12" s="17">
        <f t="shared" si="1"/>
        <v>1764.1</v>
      </c>
    </row>
    <row r="13" spans="1:7" ht="12.75">
      <c r="A13" s="102" t="s">
        <v>43</v>
      </c>
      <c r="B13" s="102">
        <v>9990021000</v>
      </c>
      <c r="C13" s="24"/>
      <c r="D13" s="49" t="s">
        <v>148</v>
      </c>
      <c r="E13" s="17">
        <f>E14</f>
        <v>1764.1</v>
      </c>
      <c r="F13" s="17">
        <f t="shared" si="1"/>
        <v>1764.1</v>
      </c>
      <c r="G13" s="17">
        <f t="shared" si="1"/>
        <v>1764.1</v>
      </c>
    </row>
    <row r="14" spans="1:7" ht="63">
      <c r="A14" s="102" t="s">
        <v>43</v>
      </c>
      <c r="B14" s="102">
        <v>9990021000</v>
      </c>
      <c r="C14" s="102" t="s">
        <v>68</v>
      </c>
      <c r="D14" s="49" t="s">
        <v>1</v>
      </c>
      <c r="E14" s="17">
        <f>E15</f>
        <v>1764.1</v>
      </c>
      <c r="F14" s="17">
        <f t="shared" si="1"/>
        <v>1764.1</v>
      </c>
      <c r="G14" s="17">
        <f t="shared" si="1"/>
        <v>1764.1</v>
      </c>
    </row>
    <row r="15" spans="1:7" ht="31.5">
      <c r="A15" s="102" t="s">
        <v>43</v>
      </c>
      <c r="B15" s="102">
        <v>9990021000</v>
      </c>
      <c r="C15" s="102">
        <v>120</v>
      </c>
      <c r="D15" s="49" t="s">
        <v>224</v>
      </c>
      <c r="E15" s="17">
        <f>'№ 4 ведом'!F16</f>
        <v>1764.1</v>
      </c>
      <c r="F15" s="17">
        <f>'№ 4 ведом'!G16</f>
        <v>1764.1</v>
      </c>
      <c r="G15" s="17">
        <f>'№ 4 ведом'!H16</f>
        <v>1764.1</v>
      </c>
    </row>
    <row r="16" spans="1:7" ht="47.25">
      <c r="A16" s="105" t="s">
        <v>44</v>
      </c>
      <c r="B16" s="105" t="s">
        <v>66</v>
      </c>
      <c r="C16" s="105" t="s">
        <v>66</v>
      </c>
      <c r="D16" s="106" t="s">
        <v>21</v>
      </c>
      <c r="E16" s="7">
        <f>E17</f>
        <v>3532.8</v>
      </c>
      <c r="F16" s="7">
        <f aca="true" t="shared" si="2" ref="F16:G19">F17</f>
        <v>3532.8</v>
      </c>
      <c r="G16" s="7">
        <f t="shared" si="2"/>
        <v>3532.8</v>
      </c>
    </row>
    <row r="17" spans="1:7" ht="12.75">
      <c r="A17" s="102" t="s">
        <v>44</v>
      </c>
      <c r="B17" s="104" t="s">
        <v>110</v>
      </c>
      <c r="C17" s="104" t="s">
        <v>66</v>
      </c>
      <c r="D17" s="103" t="s">
        <v>105</v>
      </c>
      <c r="E17" s="17">
        <f>E18</f>
        <v>3532.8</v>
      </c>
      <c r="F17" s="17">
        <f t="shared" si="2"/>
        <v>3532.8</v>
      </c>
      <c r="G17" s="17">
        <f t="shared" si="2"/>
        <v>3532.8</v>
      </c>
    </row>
    <row r="18" spans="1:7" ht="31.5">
      <c r="A18" s="102" t="s">
        <v>44</v>
      </c>
      <c r="B18" s="102">
        <v>9990000000</v>
      </c>
      <c r="C18" s="102"/>
      <c r="D18" s="49" t="s">
        <v>147</v>
      </c>
      <c r="E18" s="17">
        <f>E19</f>
        <v>3532.8</v>
      </c>
      <c r="F18" s="17">
        <f t="shared" si="2"/>
        <v>3532.8</v>
      </c>
      <c r="G18" s="17">
        <f t="shared" si="2"/>
        <v>3532.8</v>
      </c>
    </row>
    <row r="19" spans="1:7" ht="31.5">
      <c r="A19" s="102" t="s">
        <v>44</v>
      </c>
      <c r="B19" s="102">
        <v>9990100000</v>
      </c>
      <c r="C19" s="102"/>
      <c r="D19" s="49" t="s">
        <v>164</v>
      </c>
      <c r="E19" s="17">
        <f>E20</f>
        <v>3532.8</v>
      </c>
      <c r="F19" s="17">
        <f t="shared" si="2"/>
        <v>3532.8</v>
      </c>
      <c r="G19" s="17">
        <f t="shared" si="2"/>
        <v>3532.8</v>
      </c>
    </row>
    <row r="20" spans="1:7" ht="31.5">
      <c r="A20" s="102" t="s">
        <v>44</v>
      </c>
      <c r="B20" s="102">
        <v>9990123000</v>
      </c>
      <c r="C20" s="102"/>
      <c r="D20" s="49" t="s">
        <v>165</v>
      </c>
      <c r="E20" s="17">
        <f>E21+E23</f>
        <v>3532.8</v>
      </c>
      <c r="F20" s="17">
        <f>F21+F23</f>
        <v>3532.8</v>
      </c>
      <c r="G20" s="17">
        <f>G21+G23</f>
        <v>3532.8</v>
      </c>
    </row>
    <row r="21" spans="1:7" ht="63">
      <c r="A21" s="102" t="s">
        <v>44</v>
      </c>
      <c r="B21" s="102">
        <v>9990123000</v>
      </c>
      <c r="C21" s="102" t="s">
        <v>68</v>
      </c>
      <c r="D21" s="49" t="s">
        <v>1</v>
      </c>
      <c r="E21" s="17">
        <f>E22</f>
        <v>2970.9</v>
      </c>
      <c r="F21" s="17">
        <f>F22</f>
        <v>2970.9</v>
      </c>
      <c r="G21" s="17">
        <f>G22</f>
        <v>2970.9</v>
      </c>
    </row>
    <row r="22" spans="1:7" ht="31.5">
      <c r="A22" s="102" t="s">
        <v>44</v>
      </c>
      <c r="B22" s="102">
        <v>9990123000</v>
      </c>
      <c r="C22" s="102">
        <v>120</v>
      </c>
      <c r="D22" s="49" t="s">
        <v>224</v>
      </c>
      <c r="E22" s="17">
        <f>'№ 4 ведом'!F560</f>
        <v>2970.9</v>
      </c>
      <c r="F22" s="17">
        <f>'№ 4 ведом'!G560</f>
        <v>2970.9</v>
      </c>
      <c r="G22" s="17">
        <f>'№ 4 ведом'!H560</f>
        <v>2970.9</v>
      </c>
    </row>
    <row r="23" spans="1:7" ht="31.5">
      <c r="A23" s="102" t="s">
        <v>44</v>
      </c>
      <c r="B23" s="102">
        <v>9990123000</v>
      </c>
      <c r="C23" s="104" t="s">
        <v>69</v>
      </c>
      <c r="D23" s="103" t="s">
        <v>95</v>
      </c>
      <c r="E23" s="17">
        <f>E24</f>
        <v>561.9</v>
      </c>
      <c r="F23" s="17">
        <f>F24</f>
        <v>561.9</v>
      </c>
      <c r="G23" s="17">
        <f>G24</f>
        <v>561.9</v>
      </c>
    </row>
    <row r="24" spans="1:7" ht="31.5">
      <c r="A24" s="102" t="s">
        <v>44</v>
      </c>
      <c r="B24" s="102">
        <v>9990123000</v>
      </c>
      <c r="C24" s="102">
        <v>240</v>
      </c>
      <c r="D24" s="103" t="s">
        <v>223</v>
      </c>
      <c r="E24" s="17">
        <f>'№ 4 ведом'!F562</f>
        <v>561.9</v>
      </c>
      <c r="F24" s="17">
        <f>'№ 4 ведом'!G562</f>
        <v>561.9</v>
      </c>
      <c r="G24" s="17">
        <f>'№ 4 ведом'!H562</f>
        <v>561.9</v>
      </c>
    </row>
    <row r="25" spans="1:7" ht="47.25">
      <c r="A25" s="102" t="s">
        <v>45</v>
      </c>
      <c r="B25" s="102" t="s">
        <v>66</v>
      </c>
      <c r="C25" s="102" t="s">
        <v>66</v>
      </c>
      <c r="D25" s="49" t="s">
        <v>22</v>
      </c>
      <c r="E25" s="17">
        <f>E26</f>
        <v>25307</v>
      </c>
      <c r="F25" s="17">
        <f aca="true" t="shared" si="3" ref="F25:G27">F26</f>
        <v>25315</v>
      </c>
      <c r="G25" s="17">
        <f t="shared" si="3"/>
        <v>25315</v>
      </c>
    </row>
    <row r="26" spans="1:7" ht="12.75">
      <c r="A26" s="102" t="s">
        <v>45</v>
      </c>
      <c r="B26" s="102">
        <v>9900000000</v>
      </c>
      <c r="C26" s="102"/>
      <c r="D26" s="49" t="s">
        <v>105</v>
      </c>
      <c r="E26" s="17">
        <f>E27</f>
        <v>25307</v>
      </c>
      <c r="F26" s="17">
        <f t="shared" si="3"/>
        <v>25315</v>
      </c>
      <c r="G26" s="17">
        <f t="shared" si="3"/>
        <v>25315</v>
      </c>
    </row>
    <row r="27" spans="1:7" ht="31.5">
      <c r="A27" s="102" t="s">
        <v>45</v>
      </c>
      <c r="B27" s="102">
        <v>9990000000</v>
      </c>
      <c r="C27" s="102"/>
      <c r="D27" s="49" t="s">
        <v>147</v>
      </c>
      <c r="E27" s="17">
        <f>E28</f>
        <v>25307</v>
      </c>
      <c r="F27" s="17">
        <f t="shared" si="3"/>
        <v>25315</v>
      </c>
      <c r="G27" s="17">
        <f t="shared" si="3"/>
        <v>25315</v>
      </c>
    </row>
    <row r="28" spans="1:7" ht="31.5">
      <c r="A28" s="102" t="s">
        <v>45</v>
      </c>
      <c r="B28" s="102">
        <v>9990200000</v>
      </c>
      <c r="C28" s="24"/>
      <c r="D28" s="49" t="s">
        <v>117</v>
      </c>
      <c r="E28" s="17">
        <f>E32+E29</f>
        <v>25307</v>
      </c>
      <c r="F28" s="17">
        <f>F32+F29</f>
        <v>25315</v>
      </c>
      <c r="G28" s="17">
        <f>G32+G29</f>
        <v>25315</v>
      </c>
    </row>
    <row r="29" spans="1:7" ht="63">
      <c r="A29" s="102" t="s">
        <v>45</v>
      </c>
      <c r="B29" s="102">
        <v>9990210510</v>
      </c>
      <c r="C29" s="102"/>
      <c r="D29" s="49" t="s">
        <v>149</v>
      </c>
      <c r="E29" s="17">
        <f aca="true" t="shared" si="4" ref="E29:G30">E30</f>
        <v>697</v>
      </c>
      <c r="F29" s="17">
        <f t="shared" si="4"/>
        <v>705</v>
      </c>
      <c r="G29" s="17">
        <f t="shared" si="4"/>
        <v>705</v>
      </c>
    </row>
    <row r="30" spans="1:7" ht="63">
      <c r="A30" s="102" t="s">
        <v>45</v>
      </c>
      <c r="B30" s="102">
        <v>9990210510</v>
      </c>
      <c r="C30" s="102" t="s">
        <v>68</v>
      </c>
      <c r="D30" s="49" t="s">
        <v>1</v>
      </c>
      <c r="E30" s="17">
        <f t="shared" si="4"/>
        <v>697</v>
      </c>
      <c r="F30" s="17">
        <f t="shared" si="4"/>
        <v>705</v>
      </c>
      <c r="G30" s="17">
        <f t="shared" si="4"/>
        <v>705</v>
      </c>
    </row>
    <row r="31" spans="1:7" ht="31.5">
      <c r="A31" s="102" t="s">
        <v>45</v>
      </c>
      <c r="B31" s="102">
        <v>9990210510</v>
      </c>
      <c r="C31" s="102">
        <v>120</v>
      </c>
      <c r="D31" s="49" t="s">
        <v>224</v>
      </c>
      <c r="E31" s="17">
        <f>'№ 4 ведом'!F23</f>
        <v>697</v>
      </c>
      <c r="F31" s="17">
        <f>'№ 4 ведом'!G23</f>
        <v>705</v>
      </c>
      <c r="G31" s="17">
        <f>'№ 4 ведом'!H23</f>
        <v>705</v>
      </c>
    </row>
    <row r="32" spans="1:7" ht="47.25">
      <c r="A32" s="102" t="s">
        <v>45</v>
      </c>
      <c r="B32" s="102">
        <v>9990225000</v>
      </c>
      <c r="C32" s="102"/>
      <c r="D32" s="49" t="s">
        <v>118</v>
      </c>
      <c r="E32" s="17">
        <f>E33+E35</f>
        <v>24610</v>
      </c>
      <c r="F32" s="17">
        <f>F33+F35</f>
        <v>24610</v>
      </c>
      <c r="G32" s="17">
        <f>G33+G35</f>
        <v>24610</v>
      </c>
    </row>
    <row r="33" spans="1:7" ht="63">
      <c r="A33" s="102" t="s">
        <v>45</v>
      </c>
      <c r="B33" s="102">
        <v>9990225000</v>
      </c>
      <c r="C33" s="102" t="s">
        <v>68</v>
      </c>
      <c r="D33" s="49" t="s">
        <v>1</v>
      </c>
      <c r="E33" s="17">
        <f>E34</f>
        <v>24530.5</v>
      </c>
      <c r="F33" s="17">
        <f>F34</f>
        <v>24530.5</v>
      </c>
      <c r="G33" s="17">
        <f>G34</f>
        <v>24530.5</v>
      </c>
    </row>
    <row r="34" spans="1:7" ht="31.5">
      <c r="A34" s="102" t="s">
        <v>45</v>
      </c>
      <c r="B34" s="102">
        <v>9990225000</v>
      </c>
      <c r="C34" s="102">
        <v>120</v>
      </c>
      <c r="D34" s="49" t="s">
        <v>224</v>
      </c>
      <c r="E34" s="17">
        <f>'№ 4 ведом'!F26</f>
        <v>24530.5</v>
      </c>
      <c r="F34" s="17">
        <f>'№ 4 ведом'!G26</f>
        <v>24530.5</v>
      </c>
      <c r="G34" s="17">
        <f>'№ 4 ведом'!H26</f>
        <v>24530.5</v>
      </c>
    </row>
    <row r="35" spans="1:7" ht="12.75">
      <c r="A35" s="102" t="s">
        <v>45</v>
      </c>
      <c r="B35" s="102">
        <v>9990225000</v>
      </c>
      <c r="C35" s="102" t="s">
        <v>70</v>
      </c>
      <c r="D35" s="49" t="s">
        <v>71</v>
      </c>
      <c r="E35" s="17">
        <f>E36</f>
        <v>79.5</v>
      </c>
      <c r="F35" s="17">
        <f>F36</f>
        <v>79.5</v>
      </c>
      <c r="G35" s="17">
        <f>G36</f>
        <v>79.5</v>
      </c>
    </row>
    <row r="36" spans="1:7" ht="12.75">
      <c r="A36" s="102" t="s">
        <v>45</v>
      </c>
      <c r="B36" s="102">
        <v>9990225000</v>
      </c>
      <c r="C36" s="102">
        <v>850</v>
      </c>
      <c r="D36" s="49" t="s">
        <v>100</v>
      </c>
      <c r="E36" s="17">
        <f>'№ 4 ведом'!F28</f>
        <v>79.5</v>
      </c>
      <c r="F36" s="17">
        <f>'№ 4 ведом'!G28</f>
        <v>79.5</v>
      </c>
      <c r="G36" s="17">
        <f>'№ 4 ведом'!H28</f>
        <v>79.5</v>
      </c>
    </row>
    <row r="37" spans="1:7" ht="12.75">
      <c r="A37" s="9" t="s">
        <v>155</v>
      </c>
      <c r="B37" s="10"/>
      <c r="C37" s="12"/>
      <c r="D37" s="42" t="s">
        <v>156</v>
      </c>
      <c r="E37" s="17">
        <f>E38</f>
        <v>14.3</v>
      </c>
      <c r="F37" s="17">
        <f aca="true" t="shared" si="5" ref="F37:G41">F38</f>
        <v>12.8</v>
      </c>
      <c r="G37" s="17">
        <f t="shared" si="5"/>
        <v>12.8</v>
      </c>
    </row>
    <row r="38" spans="1:7" ht="12.75">
      <c r="A38" s="9" t="s">
        <v>155</v>
      </c>
      <c r="B38" s="102">
        <v>9900000000</v>
      </c>
      <c r="C38" s="102"/>
      <c r="D38" s="49" t="s">
        <v>105</v>
      </c>
      <c r="E38" s="17">
        <f>E39</f>
        <v>14.3</v>
      </c>
      <c r="F38" s="17">
        <f t="shared" si="5"/>
        <v>12.8</v>
      </c>
      <c r="G38" s="17">
        <f t="shared" si="5"/>
        <v>12.8</v>
      </c>
    </row>
    <row r="39" spans="1:7" ht="31.5">
      <c r="A39" s="9" t="s">
        <v>155</v>
      </c>
      <c r="B39" s="102">
        <v>9930000000</v>
      </c>
      <c r="C39" s="102"/>
      <c r="D39" s="49" t="s">
        <v>157</v>
      </c>
      <c r="E39" s="17">
        <f>E40</f>
        <v>14.3</v>
      </c>
      <c r="F39" s="17">
        <f t="shared" si="5"/>
        <v>12.8</v>
      </c>
      <c r="G39" s="17">
        <f t="shared" si="5"/>
        <v>12.8</v>
      </c>
    </row>
    <row r="40" spans="1:7" ht="47.25">
      <c r="A40" s="9" t="s">
        <v>155</v>
      </c>
      <c r="B40" s="102">
        <v>9930051200</v>
      </c>
      <c r="C40" s="102"/>
      <c r="D40" s="49" t="s">
        <v>158</v>
      </c>
      <c r="E40" s="17">
        <f>E41</f>
        <v>14.3</v>
      </c>
      <c r="F40" s="17">
        <f t="shared" si="5"/>
        <v>12.8</v>
      </c>
      <c r="G40" s="17">
        <f t="shared" si="5"/>
        <v>12.8</v>
      </c>
    </row>
    <row r="41" spans="1:7" ht="31.5">
      <c r="A41" s="9" t="s">
        <v>155</v>
      </c>
      <c r="B41" s="102">
        <v>9930051200</v>
      </c>
      <c r="C41" s="102" t="s">
        <v>69</v>
      </c>
      <c r="D41" s="49" t="s">
        <v>95</v>
      </c>
      <c r="E41" s="17">
        <f>E42</f>
        <v>14.3</v>
      </c>
      <c r="F41" s="17">
        <f t="shared" si="5"/>
        <v>12.8</v>
      </c>
      <c r="G41" s="17">
        <f t="shared" si="5"/>
        <v>12.8</v>
      </c>
    </row>
    <row r="42" spans="1:7" ht="31.5">
      <c r="A42" s="9" t="s">
        <v>155</v>
      </c>
      <c r="B42" s="102">
        <v>9930051200</v>
      </c>
      <c r="C42" s="102">
        <v>240</v>
      </c>
      <c r="D42" s="49" t="s">
        <v>223</v>
      </c>
      <c r="E42" s="17">
        <f>'№ 4 ведом'!F34</f>
        <v>14.3</v>
      </c>
      <c r="F42" s="17">
        <f>'№ 4 ведом'!G34</f>
        <v>12.8</v>
      </c>
      <c r="G42" s="17">
        <f>'№ 4 ведом'!H34</f>
        <v>12.8</v>
      </c>
    </row>
    <row r="43" spans="1:7" ht="31.5">
      <c r="A43" s="102" t="s">
        <v>46</v>
      </c>
      <c r="B43" s="102" t="s">
        <v>66</v>
      </c>
      <c r="C43" s="102" t="s">
        <v>66</v>
      </c>
      <c r="D43" s="49" t="s">
        <v>7</v>
      </c>
      <c r="E43" s="17">
        <f>E44</f>
        <v>8060.599999999999</v>
      </c>
      <c r="F43" s="17">
        <f aca="true" t="shared" si="6" ref="F43:G46">F44</f>
        <v>8060.599999999999</v>
      </c>
      <c r="G43" s="17">
        <f t="shared" si="6"/>
        <v>8060.599999999999</v>
      </c>
    </row>
    <row r="44" spans="1:7" ht="12.75">
      <c r="A44" s="102" t="s">
        <v>46</v>
      </c>
      <c r="B44" s="102">
        <v>9900000000</v>
      </c>
      <c r="C44" s="102"/>
      <c r="D44" s="49" t="s">
        <v>105</v>
      </c>
      <c r="E44" s="17">
        <f>E45</f>
        <v>8060.599999999999</v>
      </c>
      <c r="F44" s="17">
        <f t="shared" si="6"/>
        <v>8060.599999999999</v>
      </c>
      <c r="G44" s="17">
        <f t="shared" si="6"/>
        <v>8060.599999999999</v>
      </c>
    </row>
    <row r="45" spans="1:7" ht="31.5">
      <c r="A45" s="102" t="s">
        <v>46</v>
      </c>
      <c r="B45" s="102">
        <v>9990000000</v>
      </c>
      <c r="C45" s="102"/>
      <c r="D45" s="49" t="s">
        <v>147</v>
      </c>
      <c r="E45" s="17">
        <f>E46</f>
        <v>8060.599999999999</v>
      </c>
      <c r="F45" s="17">
        <f t="shared" si="6"/>
        <v>8060.599999999999</v>
      </c>
      <c r="G45" s="17">
        <f t="shared" si="6"/>
        <v>8060.599999999999</v>
      </c>
    </row>
    <row r="46" spans="1:7" ht="31.5">
      <c r="A46" s="102" t="s">
        <v>46</v>
      </c>
      <c r="B46" s="102">
        <v>9990200000</v>
      </c>
      <c r="C46" s="24"/>
      <c r="D46" s="49" t="s">
        <v>117</v>
      </c>
      <c r="E46" s="17">
        <f>E47</f>
        <v>8060.599999999999</v>
      </c>
      <c r="F46" s="17">
        <f t="shared" si="6"/>
        <v>8060.599999999999</v>
      </c>
      <c r="G46" s="17">
        <f t="shared" si="6"/>
        <v>8060.599999999999</v>
      </c>
    </row>
    <row r="47" spans="1:7" ht="47.25">
      <c r="A47" s="102" t="s">
        <v>46</v>
      </c>
      <c r="B47" s="102">
        <v>9990225000</v>
      </c>
      <c r="C47" s="102"/>
      <c r="D47" s="49" t="s">
        <v>118</v>
      </c>
      <c r="E47" s="17">
        <f>E48+E50</f>
        <v>8060.599999999999</v>
      </c>
      <c r="F47" s="17">
        <f>F48+F50</f>
        <v>8060.599999999999</v>
      </c>
      <c r="G47" s="17">
        <f>G48+G50</f>
        <v>8060.599999999999</v>
      </c>
    </row>
    <row r="48" spans="1:7" ht="63">
      <c r="A48" s="102" t="s">
        <v>46</v>
      </c>
      <c r="B48" s="102">
        <v>9990225000</v>
      </c>
      <c r="C48" s="102" t="s">
        <v>68</v>
      </c>
      <c r="D48" s="49" t="s">
        <v>1</v>
      </c>
      <c r="E48" s="17">
        <f>E49</f>
        <v>7995.2</v>
      </c>
      <c r="F48" s="17">
        <f>F49</f>
        <v>7995.2</v>
      </c>
      <c r="G48" s="17">
        <f>G49</f>
        <v>7995.2</v>
      </c>
    </row>
    <row r="49" spans="1:7" ht="31.5">
      <c r="A49" s="102" t="s">
        <v>46</v>
      </c>
      <c r="B49" s="102">
        <v>9990225000</v>
      </c>
      <c r="C49" s="102">
        <v>120</v>
      </c>
      <c r="D49" s="49" t="s">
        <v>224</v>
      </c>
      <c r="E49" s="17">
        <f>'№ 4 ведом'!F488</f>
        <v>7995.2</v>
      </c>
      <c r="F49" s="17">
        <f>'№ 4 ведом'!G488</f>
        <v>7995.2</v>
      </c>
      <c r="G49" s="17">
        <f>'№ 4 ведом'!H488</f>
        <v>7995.2</v>
      </c>
    </row>
    <row r="50" spans="1:7" ht="12.75">
      <c r="A50" s="102" t="s">
        <v>46</v>
      </c>
      <c r="B50" s="102">
        <v>9990225000</v>
      </c>
      <c r="C50" s="102" t="s">
        <v>70</v>
      </c>
      <c r="D50" s="49" t="s">
        <v>71</v>
      </c>
      <c r="E50" s="17">
        <f>E51</f>
        <v>65.4</v>
      </c>
      <c r="F50" s="17">
        <f>F51</f>
        <v>65.4</v>
      </c>
      <c r="G50" s="17">
        <f>G51</f>
        <v>65.4</v>
      </c>
    </row>
    <row r="51" spans="1:7" ht="12.75">
      <c r="A51" s="102" t="s">
        <v>46</v>
      </c>
      <c r="B51" s="102">
        <v>9990225000</v>
      </c>
      <c r="C51" s="102">
        <v>850</v>
      </c>
      <c r="D51" s="49" t="s">
        <v>100</v>
      </c>
      <c r="E51" s="17">
        <f>'№ 4 ведом'!F490</f>
        <v>65.4</v>
      </c>
      <c r="F51" s="17">
        <f>'№ 4 ведом'!G490</f>
        <v>65.4</v>
      </c>
      <c r="G51" s="17">
        <f>'№ 4 ведом'!H490</f>
        <v>65.4</v>
      </c>
    </row>
    <row r="52" spans="1:7" ht="12.75">
      <c r="A52" s="22" t="s">
        <v>214</v>
      </c>
      <c r="B52" s="102"/>
      <c r="C52" s="102"/>
      <c r="D52" s="106" t="s">
        <v>215</v>
      </c>
      <c r="E52" s="17">
        <f aca="true" t="shared" si="7" ref="E52:E57">E53</f>
        <v>88.6</v>
      </c>
      <c r="F52" s="17">
        <f aca="true" t="shared" si="8" ref="F52:G57">F53</f>
        <v>0</v>
      </c>
      <c r="G52" s="17">
        <f t="shared" si="8"/>
        <v>0</v>
      </c>
    </row>
    <row r="53" spans="1:7" ht="47.25">
      <c r="A53" s="9" t="s">
        <v>214</v>
      </c>
      <c r="B53" s="104">
        <v>2200000000</v>
      </c>
      <c r="C53" s="102"/>
      <c r="D53" s="103" t="s">
        <v>325</v>
      </c>
      <c r="E53" s="17">
        <f t="shared" si="7"/>
        <v>88.6</v>
      </c>
      <c r="F53" s="17">
        <f t="shared" si="8"/>
        <v>0</v>
      </c>
      <c r="G53" s="17">
        <f t="shared" si="8"/>
        <v>0</v>
      </c>
    </row>
    <row r="54" spans="1:7" ht="31.5">
      <c r="A54" s="9" t="s">
        <v>214</v>
      </c>
      <c r="B54" s="102">
        <v>2240000000</v>
      </c>
      <c r="C54" s="102"/>
      <c r="D54" s="103" t="s">
        <v>132</v>
      </c>
      <c r="E54" s="17">
        <f t="shared" si="7"/>
        <v>88.6</v>
      </c>
      <c r="F54" s="17">
        <f t="shared" si="8"/>
        <v>0</v>
      </c>
      <c r="G54" s="17">
        <f t="shared" si="8"/>
        <v>0</v>
      </c>
    </row>
    <row r="55" spans="1:7" ht="31.5">
      <c r="A55" s="22" t="s">
        <v>214</v>
      </c>
      <c r="B55" s="102">
        <v>2240500000</v>
      </c>
      <c r="C55" s="102"/>
      <c r="D55" s="103" t="s">
        <v>133</v>
      </c>
      <c r="E55" s="17">
        <f t="shared" si="7"/>
        <v>88.6</v>
      </c>
      <c r="F55" s="17">
        <f t="shared" si="8"/>
        <v>0</v>
      </c>
      <c r="G55" s="17">
        <f t="shared" si="8"/>
        <v>0</v>
      </c>
    </row>
    <row r="56" spans="1:7" ht="31.5">
      <c r="A56" s="9" t="s">
        <v>214</v>
      </c>
      <c r="B56" s="102">
        <v>2240520410</v>
      </c>
      <c r="C56" s="102"/>
      <c r="D56" s="103" t="s">
        <v>203</v>
      </c>
      <c r="E56" s="17">
        <f t="shared" si="7"/>
        <v>88.6</v>
      </c>
      <c r="F56" s="17">
        <f t="shared" si="8"/>
        <v>0</v>
      </c>
      <c r="G56" s="17">
        <f t="shared" si="8"/>
        <v>0</v>
      </c>
    </row>
    <row r="57" spans="1:7" ht="12.75">
      <c r="A57" s="9" t="s">
        <v>214</v>
      </c>
      <c r="B57" s="126">
        <v>2240520410</v>
      </c>
      <c r="C57" s="102" t="s">
        <v>70</v>
      </c>
      <c r="D57" s="103" t="s">
        <v>71</v>
      </c>
      <c r="E57" s="17">
        <f t="shared" si="7"/>
        <v>88.6</v>
      </c>
      <c r="F57" s="17">
        <f t="shared" si="8"/>
        <v>0</v>
      </c>
      <c r="G57" s="17">
        <f t="shared" si="8"/>
        <v>0</v>
      </c>
    </row>
    <row r="58" spans="1:7" ht="31.5">
      <c r="A58" s="9" t="s">
        <v>214</v>
      </c>
      <c r="B58" s="102">
        <v>2240520410</v>
      </c>
      <c r="C58" s="102">
        <v>860</v>
      </c>
      <c r="D58" s="103" t="s">
        <v>226</v>
      </c>
      <c r="E58" s="17">
        <f>'№ 4 ведом'!F41</f>
        <v>88.6</v>
      </c>
      <c r="F58" s="17">
        <f>'№ 4 ведом'!G41</f>
        <v>0</v>
      </c>
      <c r="G58" s="17">
        <f>'№ 4 ведом'!H41</f>
        <v>0</v>
      </c>
    </row>
    <row r="59" spans="1:7" ht="12.75">
      <c r="A59" s="102" t="s">
        <v>47</v>
      </c>
      <c r="B59" s="102"/>
      <c r="C59" s="102"/>
      <c r="D59" s="49" t="s">
        <v>8</v>
      </c>
      <c r="E59" s="17">
        <f>E60</f>
        <v>2000</v>
      </c>
      <c r="F59" s="17">
        <f aca="true" t="shared" si="9" ref="F59:G63">F60</f>
        <v>500</v>
      </c>
      <c r="G59" s="17">
        <f t="shared" si="9"/>
        <v>500</v>
      </c>
    </row>
    <row r="60" spans="1:7" ht="12.75">
      <c r="A60" s="102" t="s">
        <v>47</v>
      </c>
      <c r="B60" s="102">
        <v>9900000000</v>
      </c>
      <c r="C60" s="102"/>
      <c r="D60" s="49" t="s">
        <v>105</v>
      </c>
      <c r="E60" s="17">
        <f>E61</f>
        <v>2000</v>
      </c>
      <c r="F60" s="17">
        <f t="shared" si="9"/>
        <v>500</v>
      </c>
      <c r="G60" s="17">
        <f t="shared" si="9"/>
        <v>500</v>
      </c>
    </row>
    <row r="61" spans="1:7" ht="12.75">
      <c r="A61" s="102" t="s">
        <v>47</v>
      </c>
      <c r="B61" s="102">
        <v>9910000000</v>
      </c>
      <c r="C61" s="102"/>
      <c r="D61" s="49" t="s">
        <v>8</v>
      </c>
      <c r="E61" s="17">
        <f>E62</f>
        <v>2000</v>
      </c>
      <c r="F61" s="17">
        <f t="shared" si="9"/>
        <v>500</v>
      </c>
      <c r="G61" s="17">
        <f t="shared" si="9"/>
        <v>500</v>
      </c>
    </row>
    <row r="62" spans="1:7" ht="12.75">
      <c r="A62" s="102" t="s">
        <v>47</v>
      </c>
      <c r="B62" s="102">
        <v>9910020000</v>
      </c>
      <c r="C62" s="102"/>
      <c r="D62" s="145" t="s">
        <v>287</v>
      </c>
      <c r="E62" s="17">
        <f>E63</f>
        <v>2000</v>
      </c>
      <c r="F62" s="17">
        <f t="shared" si="9"/>
        <v>500</v>
      </c>
      <c r="G62" s="17">
        <f t="shared" si="9"/>
        <v>500</v>
      </c>
    </row>
    <row r="63" spans="1:7" ht="12.75">
      <c r="A63" s="102" t="s">
        <v>47</v>
      </c>
      <c r="B63" s="102">
        <v>9910020000</v>
      </c>
      <c r="C63" s="104" t="s">
        <v>70</v>
      </c>
      <c r="D63" s="103" t="s">
        <v>71</v>
      </c>
      <c r="E63" s="17">
        <f>E64</f>
        <v>2000</v>
      </c>
      <c r="F63" s="17">
        <f t="shared" si="9"/>
        <v>500</v>
      </c>
      <c r="G63" s="17">
        <f t="shared" si="9"/>
        <v>500</v>
      </c>
    </row>
    <row r="64" spans="1:7" ht="12.75">
      <c r="A64" s="102" t="s">
        <v>47</v>
      </c>
      <c r="B64" s="102">
        <v>9910020000</v>
      </c>
      <c r="C64" s="2" t="s">
        <v>162</v>
      </c>
      <c r="D64" s="47" t="s">
        <v>163</v>
      </c>
      <c r="E64" s="17">
        <f>'№ 4 ведом'!F496</f>
        <v>2000</v>
      </c>
      <c r="F64" s="17">
        <f>'№ 4 ведом'!G496</f>
        <v>500</v>
      </c>
      <c r="G64" s="17">
        <f>'№ 4 ведом'!H496</f>
        <v>500</v>
      </c>
    </row>
    <row r="65" spans="1:7" ht="12.75">
      <c r="A65" s="105" t="s">
        <v>60</v>
      </c>
      <c r="B65" s="105" t="s">
        <v>66</v>
      </c>
      <c r="C65" s="105" t="s">
        <v>66</v>
      </c>
      <c r="D65" s="106" t="s">
        <v>23</v>
      </c>
      <c r="E65" s="7">
        <f>E66+E84+E103+E129</f>
        <v>39009.2</v>
      </c>
      <c r="F65" s="7">
        <f>F66+F84+F103+F129</f>
        <v>32211.899999999998</v>
      </c>
      <c r="G65" s="7">
        <f>G66+G84+G103+G129</f>
        <v>32211.899999999998</v>
      </c>
    </row>
    <row r="66" spans="1:7" ht="47.25">
      <c r="A66" s="102" t="s">
        <v>60</v>
      </c>
      <c r="B66" s="127">
        <v>2200000000</v>
      </c>
      <c r="C66" s="102"/>
      <c r="D66" s="49" t="s">
        <v>325</v>
      </c>
      <c r="E66" s="17">
        <f>E67</f>
        <v>717.9999999999999</v>
      </c>
      <c r="F66" s="17">
        <f>F67</f>
        <v>0</v>
      </c>
      <c r="G66" s="17">
        <f>G67</f>
        <v>0</v>
      </c>
    </row>
    <row r="67" spans="1:7" ht="31.5">
      <c r="A67" s="102" t="s">
        <v>60</v>
      </c>
      <c r="B67" s="126">
        <v>2240000000</v>
      </c>
      <c r="C67" s="102"/>
      <c r="D67" s="49" t="s">
        <v>132</v>
      </c>
      <c r="E67" s="17">
        <f>E68+E77</f>
        <v>717.9999999999999</v>
      </c>
      <c r="F67" s="17">
        <f>F68+F77</f>
        <v>0</v>
      </c>
      <c r="G67" s="17">
        <f>G68+G77</f>
        <v>0</v>
      </c>
    </row>
    <row r="68" spans="1:7" ht="31.5">
      <c r="A68" s="102" t="s">
        <v>60</v>
      </c>
      <c r="B68" s="102">
        <v>2240200000</v>
      </c>
      <c r="C68" s="102"/>
      <c r="D68" s="49" t="s">
        <v>145</v>
      </c>
      <c r="E68" s="17">
        <f>E69+E74</f>
        <v>155.79999999999998</v>
      </c>
      <c r="F68" s="17">
        <f>F69+F74</f>
        <v>0</v>
      </c>
      <c r="G68" s="17">
        <f>G69+G74</f>
        <v>0</v>
      </c>
    </row>
    <row r="69" spans="1:7" ht="12.75">
      <c r="A69" s="102" t="s">
        <v>60</v>
      </c>
      <c r="B69" s="102">
        <v>2240220340</v>
      </c>
      <c r="C69" s="102"/>
      <c r="D69" s="49" t="s">
        <v>150</v>
      </c>
      <c r="E69" s="17">
        <f>E70+E72</f>
        <v>149.2</v>
      </c>
      <c r="F69" s="17">
        <f>F70+F72</f>
        <v>0</v>
      </c>
      <c r="G69" s="17">
        <f>G70+G72</f>
        <v>0</v>
      </c>
    </row>
    <row r="70" spans="1:7" ht="31.5">
      <c r="A70" s="102" t="s">
        <v>60</v>
      </c>
      <c r="B70" s="126">
        <v>2240220340</v>
      </c>
      <c r="C70" s="104" t="s">
        <v>69</v>
      </c>
      <c r="D70" s="103" t="s">
        <v>95</v>
      </c>
      <c r="E70" s="17">
        <f>E71</f>
        <v>109.4</v>
      </c>
      <c r="F70" s="17">
        <f>F71</f>
        <v>0</v>
      </c>
      <c r="G70" s="17">
        <f>G71</f>
        <v>0</v>
      </c>
    </row>
    <row r="71" spans="1:7" ht="31.5">
      <c r="A71" s="102" t="s">
        <v>60</v>
      </c>
      <c r="B71" s="126">
        <v>2240220340</v>
      </c>
      <c r="C71" s="102">
        <v>240</v>
      </c>
      <c r="D71" s="49" t="s">
        <v>223</v>
      </c>
      <c r="E71" s="17">
        <f>'№ 4 ведом'!F48</f>
        <v>109.4</v>
      </c>
      <c r="F71" s="17">
        <f>'№ 4 ведом'!G48</f>
        <v>0</v>
      </c>
      <c r="G71" s="17">
        <f>'№ 4 ведом'!H48</f>
        <v>0</v>
      </c>
    </row>
    <row r="72" spans="1:7" ht="12.75">
      <c r="A72" s="102" t="s">
        <v>60</v>
      </c>
      <c r="B72" s="126">
        <v>2240220340</v>
      </c>
      <c r="C72" s="104" t="s">
        <v>73</v>
      </c>
      <c r="D72" s="103" t="s">
        <v>74</v>
      </c>
      <c r="E72" s="17">
        <f>E73</f>
        <v>39.8</v>
      </c>
      <c r="F72" s="17">
        <f>F73</f>
        <v>0</v>
      </c>
      <c r="G72" s="17">
        <f>G73</f>
        <v>0</v>
      </c>
    </row>
    <row r="73" spans="1:7" ht="12.75">
      <c r="A73" s="102" t="s">
        <v>60</v>
      </c>
      <c r="B73" s="126">
        <v>2240220340</v>
      </c>
      <c r="C73" s="102">
        <v>350</v>
      </c>
      <c r="D73" s="47" t="s">
        <v>151</v>
      </c>
      <c r="E73" s="17">
        <f>'№ 4 ведом'!F50</f>
        <v>39.8</v>
      </c>
      <c r="F73" s="17">
        <f>'№ 4 ведом'!G50</f>
        <v>0</v>
      </c>
      <c r="G73" s="17">
        <f>'№ 4 ведом'!H50</f>
        <v>0</v>
      </c>
    </row>
    <row r="74" spans="1:7" ht="31.5">
      <c r="A74" s="102" t="s">
        <v>60</v>
      </c>
      <c r="B74" s="102">
        <v>2240220360</v>
      </c>
      <c r="C74" s="102"/>
      <c r="D74" s="47" t="s">
        <v>227</v>
      </c>
      <c r="E74" s="17">
        <f aca="true" t="shared" si="10" ref="E74:G75">E75</f>
        <v>6.6</v>
      </c>
      <c r="F74" s="17">
        <f t="shared" si="10"/>
        <v>0</v>
      </c>
      <c r="G74" s="17">
        <f t="shared" si="10"/>
        <v>0</v>
      </c>
    </row>
    <row r="75" spans="1:7" ht="12.75">
      <c r="A75" s="102" t="s">
        <v>60</v>
      </c>
      <c r="B75" s="126">
        <v>2240220360</v>
      </c>
      <c r="C75" s="104" t="s">
        <v>73</v>
      </c>
      <c r="D75" s="103" t="s">
        <v>74</v>
      </c>
      <c r="E75" s="17">
        <f t="shared" si="10"/>
        <v>6.6</v>
      </c>
      <c r="F75" s="17">
        <f t="shared" si="10"/>
        <v>0</v>
      </c>
      <c r="G75" s="17">
        <f t="shared" si="10"/>
        <v>0</v>
      </c>
    </row>
    <row r="76" spans="1:7" ht="12.75">
      <c r="A76" s="102" t="s">
        <v>60</v>
      </c>
      <c r="B76" s="126">
        <v>2240220360</v>
      </c>
      <c r="C76" s="102">
        <v>350</v>
      </c>
      <c r="D76" s="47" t="s">
        <v>151</v>
      </c>
      <c r="E76" s="17">
        <f>'№ 4 ведом'!F53</f>
        <v>6.6</v>
      </c>
      <c r="F76" s="17">
        <f>'№ 4 ведом'!G53</f>
        <v>0</v>
      </c>
      <c r="G76" s="17">
        <f>'№ 4 ведом'!H53</f>
        <v>0</v>
      </c>
    </row>
    <row r="77" spans="1:7" ht="31.5">
      <c r="A77" s="102" t="s">
        <v>60</v>
      </c>
      <c r="B77" s="102">
        <v>2240500000</v>
      </c>
      <c r="C77" s="102"/>
      <c r="D77" s="49" t="s">
        <v>133</v>
      </c>
      <c r="E77" s="17">
        <f>E78+E81</f>
        <v>562.1999999999999</v>
      </c>
      <c r="F77" s="17">
        <f>F78+F81</f>
        <v>0</v>
      </c>
      <c r="G77" s="17">
        <f>G78+G81</f>
        <v>0</v>
      </c>
    </row>
    <row r="78" spans="1:7" ht="31.5">
      <c r="A78" s="102" t="s">
        <v>60</v>
      </c>
      <c r="B78" s="102">
        <v>2240520410</v>
      </c>
      <c r="C78" s="102"/>
      <c r="D78" s="49" t="s">
        <v>203</v>
      </c>
      <c r="E78" s="17">
        <f aca="true" t="shared" si="11" ref="E78:G79">E79</f>
        <v>116.8</v>
      </c>
      <c r="F78" s="17">
        <f t="shared" si="11"/>
        <v>0</v>
      </c>
      <c r="G78" s="17">
        <f t="shared" si="11"/>
        <v>0</v>
      </c>
    </row>
    <row r="79" spans="1:7" ht="12.75">
      <c r="A79" s="102" t="s">
        <v>60</v>
      </c>
      <c r="B79" s="126">
        <v>2240520410</v>
      </c>
      <c r="C79" s="102" t="s">
        <v>70</v>
      </c>
      <c r="D79" s="49" t="s">
        <v>71</v>
      </c>
      <c r="E79" s="17">
        <f t="shared" si="11"/>
        <v>116.8</v>
      </c>
      <c r="F79" s="17">
        <f t="shared" si="11"/>
        <v>0</v>
      </c>
      <c r="G79" s="17">
        <f t="shared" si="11"/>
        <v>0</v>
      </c>
    </row>
    <row r="80" spans="1:7" ht="12.75">
      <c r="A80" s="102" t="s">
        <v>60</v>
      </c>
      <c r="B80" s="126">
        <v>2240520410</v>
      </c>
      <c r="C80" s="102">
        <v>850</v>
      </c>
      <c r="D80" s="49" t="s">
        <v>100</v>
      </c>
      <c r="E80" s="17">
        <f>'№ 4 ведом'!F57</f>
        <v>116.8</v>
      </c>
      <c r="F80" s="17">
        <f>'№ 4 ведом'!G57</f>
        <v>0</v>
      </c>
      <c r="G80" s="17">
        <f>'№ 4 ведом'!H57</f>
        <v>0</v>
      </c>
    </row>
    <row r="81" spans="1:7" ht="31.5">
      <c r="A81" s="102" t="s">
        <v>60</v>
      </c>
      <c r="B81" s="102">
        <v>2240520460</v>
      </c>
      <c r="C81" s="102"/>
      <c r="D81" s="49" t="s">
        <v>217</v>
      </c>
      <c r="E81" s="17">
        <f aca="true" t="shared" si="12" ref="E81:G82">E82</f>
        <v>445.4</v>
      </c>
      <c r="F81" s="17">
        <f t="shared" si="12"/>
        <v>0</v>
      </c>
      <c r="G81" s="17">
        <f t="shared" si="12"/>
        <v>0</v>
      </c>
    </row>
    <row r="82" spans="1:7" ht="31.5">
      <c r="A82" s="102" t="s">
        <v>60</v>
      </c>
      <c r="B82" s="102">
        <v>2240520460</v>
      </c>
      <c r="C82" s="104" t="s">
        <v>69</v>
      </c>
      <c r="D82" s="103" t="s">
        <v>95</v>
      </c>
      <c r="E82" s="17">
        <f t="shared" si="12"/>
        <v>445.4</v>
      </c>
      <c r="F82" s="17">
        <f t="shared" si="12"/>
        <v>0</v>
      </c>
      <c r="G82" s="17">
        <f t="shared" si="12"/>
        <v>0</v>
      </c>
    </row>
    <row r="83" spans="1:7" ht="31.5">
      <c r="A83" s="102" t="s">
        <v>60</v>
      </c>
      <c r="B83" s="102">
        <v>2240520460</v>
      </c>
      <c r="C83" s="102">
        <v>240</v>
      </c>
      <c r="D83" s="49" t="s">
        <v>223</v>
      </c>
      <c r="E83" s="17">
        <f>'№ 4 ведом'!F60</f>
        <v>445.4</v>
      </c>
      <c r="F83" s="17">
        <f>'№ 4 ведом'!G60</f>
        <v>0</v>
      </c>
      <c r="G83" s="17">
        <f>'№ 4 ведом'!H60</f>
        <v>0</v>
      </c>
    </row>
    <row r="84" spans="1:7" ht="31.5">
      <c r="A84" s="102" t="s">
        <v>60</v>
      </c>
      <c r="B84" s="104">
        <v>2500000000</v>
      </c>
      <c r="C84" s="102"/>
      <c r="D84" s="49" t="s">
        <v>326</v>
      </c>
      <c r="E84" s="17">
        <f>E85+E90+E95+E99</f>
        <v>1476.8</v>
      </c>
      <c r="F84" s="17">
        <f aca="true" t="shared" si="13" ref="F84:G84">F85+F90+F95+F99</f>
        <v>1366.3</v>
      </c>
      <c r="G84" s="17">
        <f t="shared" si="13"/>
        <v>1366.3</v>
      </c>
    </row>
    <row r="85" spans="1:7" ht="12.75">
      <c r="A85" s="102" t="s">
        <v>60</v>
      </c>
      <c r="B85" s="102">
        <v>2510000000</v>
      </c>
      <c r="C85" s="102"/>
      <c r="D85" s="49" t="s">
        <v>153</v>
      </c>
      <c r="E85" s="17">
        <f>E86</f>
        <v>110.5</v>
      </c>
      <c r="F85" s="17">
        <f aca="true" t="shared" si="14" ref="F85:G88">F86</f>
        <v>0</v>
      </c>
      <c r="G85" s="17">
        <f t="shared" si="14"/>
        <v>0</v>
      </c>
    </row>
    <row r="86" spans="1:7" ht="47.25">
      <c r="A86" s="102" t="s">
        <v>60</v>
      </c>
      <c r="B86" s="102">
        <v>2510200000</v>
      </c>
      <c r="C86" s="102"/>
      <c r="D86" s="49" t="s">
        <v>175</v>
      </c>
      <c r="E86" s="17">
        <f>E87</f>
        <v>110.5</v>
      </c>
      <c r="F86" s="17">
        <f t="shared" si="14"/>
        <v>0</v>
      </c>
      <c r="G86" s="17">
        <f t="shared" si="14"/>
        <v>0</v>
      </c>
    </row>
    <row r="87" spans="1:7" ht="31.5">
      <c r="A87" s="102" t="s">
        <v>60</v>
      </c>
      <c r="B87" s="102">
        <v>2510220170</v>
      </c>
      <c r="C87" s="102"/>
      <c r="D87" s="49" t="s">
        <v>176</v>
      </c>
      <c r="E87" s="17">
        <f>E88</f>
        <v>110.5</v>
      </c>
      <c r="F87" s="17">
        <f t="shared" si="14"/>
        <v>0</v>
      </c>
      <c r="G87" s="17">
        <f t="shared" si="14"/>
        <v>0</v>
      </c>
    </row>
    <row r="88" spans="1:7" ht="63">
      <c r="A88" s="102" t="s">
        <v>60</v>
      </c>
      <c r="B88" s="126">
        <v>2510220170</v>
      </c>
      <c r="C88" s="102" t="s">
        <v>68</v>
      </c>
      <c r="D88" s="103" t="s">
        <v>1</v>
      </c>
      <c r="E88" s="17">
        <f>E89</f>
        <v>110.5</v>
      </c>
      <c r="F88" s="17">
        <f t="shared" si="14"/>
        <v>0</v>
      </c>
      <c r="G88" s="17">
        <f t="shared" si="14"/>
        <v>0</v>
      </c>
    </row>
    <row r="89" spans="1:7" ht="31.5">
      <c r="A89" s="102" t="s">
        <v>60</v>
      </c>
      <c r="B89" s="126">
        <v>2510220170</v>
      </c>
      <c r="C89" s="102">
        <v>120</v>
      </c>
      <c r="D89" s="103" t="s">
        <v>224</v>
      </c>
      <c r="E89" s="17">
        <f>'№ 4 ведом'!F66</f>
        <v>110.5</v>
      </c>
      <c r="F89" s="17">
        <f>'№ 4 ведом'!G66</f>
        <v>0</v>
      </c>
      <c r="G89" s="17">
        <f>'№ 4 ведом'!H66</f>
        <v>0</v>
      </c>
    </row>
    <row r="90" spans="1:7" ht="31.5">
      <c r="A90" s="150" t="s">
        <v>60</v>
      </c>
      <c r="B90" s="149">
        <v>2520000000</v>
      </c>
      <c r="C90" s="150"/>
      <c r="D90" s="56" t="s">
        <v>235</v>
      </c>
      <c r="E90" s="17">
        <f>E91</f>
        <v>82.5</v>
      </c>
      <c r="F90" s="17">
        <f aca="true" t="shared" si="15" ref="F90:G90">F91</f>
        <v>82.5</v>
      </c>
      <c r="G90" s="17">
        <f t="shared" si="15"/>
        <v>82.5</v>
      </c>
    </row>
    <row r="91" spans="1:7" ht="31.5">
      <c r="A91" s="150" t="s">
        <v>60</v>
      </c>
      <c r="B91" s="149">
        <v>2520400000</v>
      </c>
      <c r="C91" s="150"/>
      <c r="D91" s="56" t="s">
        <v>353</v>
      </c>
      <c r="E91" s="17">
        <f>E92</f>
        <v>82.5</v>
      </c>
      <c r="F91" s="17">
        <f aca="true" t="shared" si="16" ref="F91:G93">F92</f>
        <v>82.5</v>
      </c>
      <c r="G91" s="17">
        <f t="shared" si="16"/>
        <v>82.5</v>
      </c>
    </row>
    <row r="92" spans="1:7" ht="12.75">
      <c r="A92" s="150" t="s">
        <v>60</v>
      </c>
      <c r="B92" s="149">
        <v>2520420300</v>
      </c>
      <c r="C92" s="150"/>
      <c r="D92" s="56" t="s">
        <v>354</v>
      </c>
      <c r="E92" s="17">
        <f>E93</f>
        <v>82.5</v>
      </c>
      <c r="F92" s="17">
        <f t="shared" si="16"/>
        <v>82.5</v>
      </c>
      <c r="G92" s="17">
        <f t="shared" si="16"/>
        <v>82.5</v>
      </c>
    </row>
    <row r="93" spans="1:7" ht="31.5">
      <c r="A93" s="150" t="s">
        <v>60</v>
      </c>
      <c r="B93" s="149">
        <v>2520420300</v>
      </c>
      <c r="C93" s="149" t="s">
        <v>69</v>
      </c>
      <c r="D93" s="151" t="s">
        <v>95</v>
      </c>
      <c r="E93" s="17">
        <f>E94</f>
        <v>82.5</v>
      </c>
      <c r="F93" s="17">
        <f t="shared" si="16"/>
        <v>82.5</v>
      </c>
      <c r="G93" s="17">
        <f t="shared" si="16"/>
        <v>82.5</v>
      </c>
    </row>
    <row r="94" spans="1:7" ht="31.5">
      <c r="A94" s="150" t="s">
        <v>60</v>
      </c>
      <c r="B94" s="149">
        <v>2520420300</v>
      </c>
      <c r="C94" s="150">
        <v>240</v>
      </c>
      <c r="D94" s="151" t="s">
        <v>223</v>
      </c>
      <c r="E94" s="17">
        <f>'№ 4 ведом'!F71</f>
        <v>82.5</v>
      </c>
      <c r="F94" s="17">
        <f>'№ 4 ведом'!G71</f>
        <v>82.5</v>
      </c>
      <c r="G94" s="17">
        <f>'№ 4 ведом'!H71</f>
        <v>82.5</v>
      </c>
    </row>
    <row r="95" spans="1:7" ht="31.5">
      <c r="A95" s="168" t="s">
        <v>60</v>
      </c>
      <c r="B95" s="167">
        <v>2520500000</v>
      </c>
      <c r="C95" s="168"/>
      <c r="D95" s="169" t="s">
        <v>408</v>
      </c>
      <c r="E95" s="17">
        <f>E96</f>
        <v>173.8</v>
      </c>
      <c r="F95" s="17">
        <f aca="true" t="shared" si="17" ref="F95:G97">F96</f>
        <v>173.8</v>
      </c>
      <c r="G95" s="17">
        <f t="shared" si="17"/>
        <v>173.8</v>
      </c>
    </row>
    <row r="96" spans="1:7" ht="12.75">
      <c r="A96" s="168" t="s">
        <v>60</v>
      </c>
      <c r="B96" s="167">
        <v>2520520300</v>
      </c>
      <c r="C96" s="168"/>
      <c r="D96" s="169" t="s">
        <v>409</v>
      </c>
      <c r="E96" s="17">
        <f>E97</f>
        <v>173.8</v>
      </c>
      <c r="F96" s="17">
        <f t="shared" si="17"/>
        <v>173.8</v>
      </c>
      <c r="G96" s="17">
        <f t="shared" si="17"/>
        <v>173.8</v>
      </c>
    </row>
    <row r="97" spans="1:7" ht="31.5">
      <c r="A97" s="168" t="s">
        <v>60</v>
      </c>
      <c r="B97" s="167">
        <v>2520520300</v>
      </c>
      <c r="C97" s="167" t="s">
        <v>69</v>
      </c>
      <c r="D97" s="169" t="s">
        <v>95</v>
      </c>
      <c r="E97" s="17">
        <f>E98</f>
        <v>173.8</v>
      </c>
      <c r="F97" s="17">
        <f t="shared" si="17"/>
        <v>173.8</v>
      </c>
      <c r="G97" s="17">
        <f t="shared" si="17"/>
        <v>173.8</v>
      </c>
    </row>
    <row r="98" spans="1:7" ht="31.5">
      <c r="A98" s="168" t="s">
        <v>60</v>
      </c>
      <c r="B98" s="167">
        <v>2520520300</v>
      </c>
      <c r="C98" s="168">
        <v>240</v>
      </c>
      <c r="D98" s="169" t="s">
        <v>223</v>
      </c>
      <c r="E98" s="17">
        <f>'№ 4 ведом'!F75</f>
        <v>173.8</v>
      </c>
      <c r="F98" s="17">
        <f>'№ 4 ведом'!G75</f>
        <v>173.8</v>
      </c>
      <c r="G98" s="17">
        <f>'№ 4 ведом'!H75</f>
        <v>173.8</v>
      </c>
    </row>
    <row r="99" spans="1:7" ht="31.5">
      <c r="A99" s="168" t="s">
        <v>60</v>
      </c>
      <c r="B99" s="167">
        <v>2520600000</v>
      </c>
      <c r="C99" s="168"/>
      <c r="D99" s="169" t="s">
        <v>407</v>
      </c>
      <c r="E99" s="17">
        <f>E100</f>
        <v>1110</v>
      </c>
      <c r="F99" s="17">
        <f aca="true" t="shared" si="18" ref="F99:G101">F100</f>
        <v>1110</v>
      </c>
      <c r="G99" s="17">
        <f t="shared" si="18"/>
        <v>1110</v>
      </c>
    </row>
    <row r="100" spans="1:7" ht="12.75">
      <c r="A100" s="168" t="s">
        <v>60</v>
      </c>
      <c r="B100" s="167">
        <v>2520620200</v>
      </c>
      <c r="C100" s="168"/>
      <c r="D100" s="169" t="s">
        <v>286</v>
      </c>
      <c r="E100" s="17">
        <f>E101</f>
        <v>1110</v>
      </c>
      <c r="F100" s="17">
        <f t="shared" si="18"/>
        <v>1110</v>
      </c>
      <c r="G100" s="17">
        <f t="shared" si="18"/>
        <v>1110</v>
      </c>
    </row>
    <row r="101" spans="1:7" ht="31.5">
      <c r="A101" s="168" t="s">
        <v>60</v>
      </c>
      <c r="B101" s="167">
        <v>2520620200</v>
      </c>
      <c r="C101" s="167" t="s">
        <v>69</v>
      </c>
      <c r="D101" s="169" t="s">
        <v>95</v>
      </c>
      <c r="E101" s="17">
        <f>E102</f>
        <v>1110</v>
      </c>
      <c r="F101" s="17">
        <f t="shared" si="18"/>
        <v>1110</v>
      </c>
      <c r="G101" s="17">
        <f t="shared" si="18"/>
        <v>1110</v>
      </c>
    </row>
    <row r="102" spans="1:7" ht="31.5">
      <c r="A102" s="168" t="s">
        <v>60</v>
      </c>
      <c r="B102" s="167">
        <v>2520620200</v>
      </c>
      <c r="C102" s="168">
        <v>240</v>
      </c>
      <c r="D102" s="169" t="s">
        <v>223</v>
      </c>
      <c r="E102" s="17">
        <f>'№ 4 ведом'!F79</f>
        <v>1110</v>
      </c>
      <c r="F102" s="17">
        <f>'№ 4 ведом'!G79</f>
        <v>1110</v>
      </c>
      <c r="G102" s="17">
        <f>'№ 4 ведом'!H79</f>
        <v>1110</v>
      </c>
    </row>
    <row r="103" spans="1:7" ht="47.25">
      <c r="A103" s="104" t="s">
        <v>60</v>
      </c>
      <c r="B103" s="129">
        <v>2600000000</v>
      </c>
      <c r="C103" s="129"/>
      <c r="D103" s="132" t="s">
        <v>331</v>
      </c>
      <c r="E103" s="17">
        <f>E104+E112+E124</f>
        <v>5971.5</v>
      </c>
      <c r="F103" s="17">
        <f>F104+F112+F124</f>
        <v>0</v>
      </c>
      <c r="G103" s="17">
        <f>G104+G112+G124</f>
        <v>0</v>
      </c>
    </row>
    <row r="104" spans="1:7" ht="31.5">
      <c r="A104" s="104" t="s">
        <v>60</v>
      </c>
      <c r="B104" s="129">
        <v>2610000000</v>
      </c>
      <c r="C104" s="129"/>
      <c r="D104" s="132" t="s">
        <v>107</v>
      </c>
      <c r="E104" s="17">
        <f>E105</f>
        <v>2863.5</v>
      </c>
      <c r="F104" s="17">
        <f>F105</f>
        <v>0</v>
      </c>
      <c r="G104" s="17">
        <f>G105</f>
        <v>0</v>
      </c>
    </row>
    <row r="105" spans="1:7" ht="12.75">
      <c r="A105" s="104" t="s">
        <v>60</v>
      </c>
      <c r="B105" s="129">
        <v>2610100000</v>
      </c>
      <c r="C105" s="129"/>
      <c r="D105" s="132" t="s">
        <v>108</v>
      </c>
      <c r="E105" s="17">
        <f>E106+E109</f>
        <v>2863.5</v>
      </c>
      <c r="F105" s="17">
        <f>F106+F109</f>
        <v>0</v>
      </c>
      <c r="G105" s="17">
        <f>G106+G109</f>
        <v>0</v>
      </c>
    </row>
    <row r="106" spans="1:7" ht="12.75">
      <c r="A106" s="104" t="s">
        <v>60</v>
      </c>
      <c r="B106" s="129">
        <v>2610120210</v>
      </c>
      <c r="C106" s="18"/>
      <c r="D106" s="132" t="s">
        <v>109</v>
      </c>
      <c r="E106" s="17">
        <f aca="true" t="shared" si="19" ref="E106:G107">E107</f>
        <v>2713.5</v>
      </c>
      <c r="F106" s="17">
        <f t="shared" si="19"/>
        <v>0</v>
      </c>
      <c r="G106" s="17">
        <f t="shared" si="19"/>
        <v>0</v>
      </c>
    </row>
    <row r="107" spans="1:7" ht="31.5">
      <c r="A107" s="104" t="s">
        <v>60</v>
      </c>
      <c r="B107" s="129">
        <v>2610120210</v>
      </c>
      <c r="C107" s="129" t="s">
        <v>69</v>
      </c>
      <c r="D107" s="132" t="s">
        <v>95</v>
      </c>
      <c r="E107" s="17">
        <f t="shared" si="19"/>
        <v>2713.5</v>
      </c>
      <c r="F107" s="17">
        <f t="shared" si="19"/>
        <v>0</v>
      </c>
      <c r="G107" s="17">
        <f t="shared" si="19"/>
        <v>0</v>
      </c>
    </row>
    <row r="108" spans="1:7" ht="31.5">
      <c r="A108" s="104" t="s">
        <v>60</v>
      </c>
      <c r="B108" s="129">
        <v>2610120210</v>
      </c>
      <c r="C108" s="131">
        <v>240</v>
      </c>
      <c r="D108" s="132" t="s">
        <v>223</v>
      </c>
      <c r="E108" s="17">
        <f>'№ 4 ведом'!F512</f>
        <v>2713.5</v>
      </c>
      <c r="F108" s="17">
        <f>'№ 4 ведом'!G512</f>
        <v>0</v>
      </c>
      <c r="G108" s="17">
        <f>'№ 4 ведом'!H512</f>
        <v>0</v>
      </c>
    </row>
    <row r="109" spans="1:7" ht="31.5">
      <c r="A109" s="104" t="s">
        <v>60</v>
      </c>
      <c r="B109" s="129">
        <v>2610120220</v>
      </c>
      <c r="C109" s="131"/>
      <c r="D109" s="132" t="s">
        <v>106</v>
      </c>
      <c r="E109" s="17">
        <f aca="true" t="shared" si="20" ref="E109:G110">E110</f>
        <v>150</v>
      </c>
      <c r="F109" s="17">
        <f t="shared" si="20"/>
        <v>0</v>
      </c>
      <c r="G109" s="17">
        <f t="shared" si="20"/>
        <v>0</v>
      </c>
    </row>
    <row r="110" spans="1:7" ht="31.5">
      <c r="A110" s="104" t="s">
        <v>60</v>
      </c>
      <c r="B110" s="129">
        <v>2610120220</v>
      </c>
      <c r="C110" s="129" t="s">
        <v>69</v>
      </c>
      <c r="D110" s="132" t="s">
        <v>95</v>
      </c>
      <c r="E110" s="17">
        <f t="shared" si="20"/>
        <v>150</v>
      </c>
      <c r="F110" s="17">
        <f t="shared" si="20"/>
        <v>0</v>
      </c>
      <c r="G110" s="17">
        <f t="shared" si="20"/>
        <v>0</v>
      </c>
    </row>
    <row r="111" spans="1:7" ht="31.5">
      <c r="A111" s="104" t="s">
        <v>60</v>
      </c>
      <c r="B111" s="129">
        <v>2610120220</v>
      </c>
      <c r="C111" s="131">
        <v>240</v>
      </c>
      <c r="D111" s="132" t="s">
        <v>223</v>
      </c>
      <c r="E111" s="17">
        <f>'№ 4 ведом'!F515</f>
        <v>150</v>
      </c>
      <c r="F111" s="17">
        <f>'№ 4 ведом'!G515</f>
        <v>0</v>
      </c>
      <c r="G111" s="17">
        <f>'№ 4 ведом'!H515</f>
        <v>0</v>
      </c>
    </row>
    <row r="112" spans="1:7" ht="47.25">
      <c r="A112" s="104" t="s">
        <v>60</v>
      </c>
      <c r="B112" s="104">
        <v>2620000000</v>
      </c>
      <c r="C112" s="102"/>
      <c r="D112" s="103" t="s">
        <v>204</v>
      </c>
      <c r="E112" s="17">
        <f>E113+E120</f>
        <v>3081.5</v>
      </c>
      <c r="F112" s="17">
        <f>F113+F120</f>
        <v>0</v>
      </c>
      <c r="G112" s="17">
        <f>G113+G120</f>
        <v>0</v>
      </c>
    </row>
    <row r="113" spans="1:7" ht="47.25">
      <c r="A113" s="104" t="s">
        <v>60</v>
      </c>
      <c r="B113" s="102">
        <v>2620100000</v>
      </c>
      <c r="C113" s="102"/>
      <c r="D113" s="49" t="s">
        <v>205</v>
      </c>
      <c r="E113" s="17">
        <f>E114+E117</f>
        <v>2871</v>
      </c>
      <c r="F113" s="17">
        <f>F114+F117</f>
        <v>0</v>
      </c>
      <c r="G113" s="17">
        <f>G114+G117</f>
        <v>0</v>
      </c>
    </row>
    <row r="114" spans="1:7" ht="47.25">
      <c r="A114" s="102" t="s">
        <v>60</v>
      </c>
      <c r="B114" s="102">
        <v>2620120180</v>
      </c>
      <c r="C114" s="102"/>
      <c r="D114" s="49" t="s">
        <v>206</v>
      </c>
      <c r="E114" s="17">
        <f aca="true" t="shared" si="21" ref="E114:G115">E115</f>
        <v>1960.9</v>
      </c>
      <c r="F114" s="17">
        <f t="shared" si="21"/>
        <v>0</v>
      </c>
      <c r="G114" s="17">
        <f t="shared" si="21"/>
        <v>0</v>
      </c>
    </row>
    <row r="115" spans="1:7" ht="31.5">
      <c r="A115" s="104" t="s">
        <v>60</v>
      </c>
      <c r="B115" s="131">
        <v>2620120180</v>
      </c>
      <c r="C115" s="102" t="s">
        <v>69</v>
      </c>
      <c r="D115" s="49" t="s">
        <v>95</v>
      </c>
      <c r="E115" s="17">
        <f t="shared" si="21"/>
        <v>1960.9</v>
      </c>
      <c r="F115" s="17">
        <f t="shared" si="21"/>
        <v>0</v>
      </c>
      <c r="G115" s="17">
        <f t="shared" si="21"/>
        <v>0</v>
      </c>
    </row>
    <row r="116" spans="1:7" ht="31.5">
      <c r="A116" s="104" t="s">
        <v>60</v>
      </c>
      <c r="B116" s="131">
        <v>2620120180</v>
      </c>
      <c r="C116" s="102">
        <v>240</v>
      </c>
      <c r="D116" s="49" t="s">
        <v>223</v>
      </c>
      <c r="E116" s="17">
        <f>'№ 4 ведом'!F85</f>
        <v>1960.9</v>
      </c>
      <c r="F116" s="17">
        <f>'№ 4 ведом'!G85</f>
        <v>0</v>
      </c>
      <c r="G116" s="17">
        <f>'№ 4 ведом'!H85</f>
        <v>0</v>
      </c>
    </row>
    <row r="117" spans="1:7" ht="47.25">
      <c r="A117" s="102" t="s">
        <v>60</v>
      </c>
      <c r="B117" s="102">
        <v>2620120520</v>
      </c>
      <c r="C117" s="102"/>
      <c r="D117" s="49" t="s">
        <v>211</v>
      </c>
      <c r="E117" s="17">
        <f aca="true" t="shared" si="22" ref="E117:G118">E118</f>
        <v>910.1</v>
      </c>
      <c r="F117" s="17">
        <f t="shared" si="22"/>
        <v>0</v>
      </c>
      <c r="G117" s="17">
        <f t="shared" si="22"/>
        <v>0</v>
      </c>
    </row>
    <row r="118" spans="1:7" ht="31.5">
      <c r="A118" s="104" t="s">
        <v>60</v>
      </c>
      <c r="B118" s="102">
        <v>2620120520</v>
      </c>
      <c r="C118" s="102" t="s">
        <v>69</v>
      </c>
      <c r="D118" s="49" t="s">
        <v>95</v>
      </c>
      <c r="E118" s="17">
        <f t="shared" si="22"/>
        <v>910.1</v>
      </c>
      <c r="F118" s="17">
        <f t="shared" si="22"/>
        <v>0</v>
      </c>
      <c r="G118" s="17">
        <f t="shared" si="22"/>
        <v>0</v>
      </c>
    </row>
    <row r="119" spans="1:7" ht="31.5">
      <c r="A119" s="104" t="s">
        <v>60</v>
      </c>
      <c r="B119" s="102">
        <v>2620120520</v>
      </c>
      <c r="C119" s="102">
        <v>240</v>
      </c>
      <c r="D119" s="49" t="s">
        <v>223</v>
      </c>
      <c r="E119" s="17">
        <f>'№ 4 ведом'!F88</f>
        <v>910.1</v>
      </c>
      <c r="F119" s="17">
        <f>'№ 4 ведом'!G88</f>
        <v>0</v>
      </c>
      <c r="G119" s="17">
        <f>'№ 4 ведом'!H88</f>
        <v>0</v>
      </c>
    </row>
    <row r="120" spans="1:7" ht="47.25">
      <c r="A120" s="102" t="s">
        <v>60</v>
      </c>
      <c r="B120" s="131">
        <v>2620200000</v>
      </c>
      <c r="C120" s="102"/>
      <c r="D120" s="49" t="s">
        <v>207</v>
      </c>
      <c r="E120" s="17">
        <f>E121</f>
        <v>210.5</v>
      </c>
      <c r="F120" s="17">
        <f aca="true" t="shared" si="23" ref="F120:G122">F121</f>
        <v>0</v>
      </c>
      <c r="G120" s="17">
        <f t="shared" si="23"/>
        <v>0</v>
      </c>
    </row>
    <row r="121" spans="1:7" ht="31.5">
      <c r="A121" s="104" t="s">
        <v>60</v>
      </c>
      <c r="B121" s="131">
        <v>2620220530</v>
      </c>
      <c r="C121" s="102"/>
      <c r="D121" s="49" t="s">
        <v>208</v>
      </c>
      <c r="E121" s="17">
        <f>E122</f>
        <v>210.5</v>
      </c>
      <c r="F121" s="17">
        <f t="shared" si="23"/>
        <v>0</v>
      </c>
      <c r="G121" s="17">
        <f t="shared" si="23"/>
        <v>0</v>
      </c>
    </row>
    <row r="122" spans="1:7" ht="31.5">
      <c r="A122" s="104" t="s">
        <v>60</v>
      </c>
      <c r="B122" s="131">
        <v>2620220530</v>
      </c>
      <c r="C122" s="102" t="s">
        <v>69</v>
      </c>
      <c r="D122" s="49" t="s">
        <v>95</v>
      </c>
      <c r="E122" s="17">
        <f>E123</f>
        <v>210.5</v>
      </c>
      <c r="F122" s="17">
        <f t="shared" si="23"/>
        <v>0</v>
      </c>
      <c r="G122" s="17">
        <f t="shared" si="23"/>
        <v>0</v>
      </c>
    </row>
    <row r="123" spans="1:7" ht="31.5">
      <c r="A123" s="102" t="s">
        <v>60</v>
      </c>
      <c r="B123" s="131">
        <v>2620220530</v>
      </c>
      <c r="C123" s="102">
        <v>240</v>
      </c>
      <c r="D123" s="49" t="s">
        <v>223</v>
      </c>
      <c r="E123" s="17">
        <f>'№ 4 ведом'!F92</f>
        <v>210.5</v>
      </c>
      <c r="F123" s="17">
        <f>'№ 4 ведом'!G92</f>
        <v>0</v>
      </c>
      <c r="G123" s="17">
        <f>'№ 4 ведом'!H92</f>
        <v>0</v>
      </c>
    </row>
    <row r="124" spans="1:7" ht="47.25">
      <c r="A124" s="102" t="s">
        <v>60</v>
      </c>
      <c r="B124" s="104">
        <v>2630000000</v>
      </c>
      <c r="C124" s="1"/>
      <c r="D124" s="50" t="s">
        <v>198</v>
      </c>
      <c r="E124" s="17">
        <f>E125</f>
        <v>26.5</v>
      </c>
      <c r="F124" s="17">
        <f aca="true" t="shared" si="24" ref="F124:G127">F125</f>
        <v>0</v>
      </c>
      <c r="G124" s="17">
        <f t="shared" si="24"/>
        <v>0</v>
      </c>
    </row>
    <row r="125" spans="1:7" ht="31.5">
      <c r="A125" s="102" t="s">
        <v>60</v>
      </c>
      <c r="B125" s="102">
        <v>2630200000</v>
      </c>
      <c r="C125" s="1"/>
      <c r="D125" s="50" t="s">
        <v>201</v>
      </c>
      <c r="E125" s="17">
        <f>E126</f>
        <v>26.5</v>
      </c>
      <c r="F125" s="17">
        <f t="shared" si="24"/>
        <v>0</v>
      </c>
      <c r="G125" s="17">
        <f t="shared" si="24"/>
        <v>0</v>
      </c>
    </row>
    <row r="126" spans="1:7" ht="12.75">
      <c r="A126" s="102" t="s">
        <v>60</v>
      </c>
      <c r="B126" s="102">
        <v>2630220250</v>
      </c>
      <c r="C126" s="1"/>
      <c r="D126" s="50" t="s">
        <v>199</v>
      </c>
      <c r="E126" s="17">
        <f>E127</f>
        <v>26.5</v>
      </c>
      <c r="F126" s="17">
        <f t="shared" si="24"/>
        <v>0</v>
      </c>
      <c r="G126" s="17">
        <f t="shared" si="24"/>
        <v>0</v>
      </c>
    </row>
    <row r="127" spans="1:7" ht="31.5">
      <c r="A127" s="102" t="s">
        <v>60</v>
      </c>
      <c r="B127" s="131">
        <v>2630220250</v>
      </c>
      <c r="C127" s="104" t="s">
        <v>69</v>
      </c>
      <c r="D127" s="103" t="s">
        <v>95</v>
      </c>
      <c r="E127" s="17">
        <f>E128</f>
        <v>26.5</v>
      </c>
      <c r="F127" s="17">
        <f t="shared" si="24"/>
        <v>0</v>
      </c>
      <c r="G127" s="17">
        <f t="shared" si="24"/>
        <v>0</v>
      </c>
    </row>
    <row r="128" spans="1:7" ht="31.5">
      <c r="A128" s="102" t="s">
        <v>60</v>
      </c>
      <c r="B128" s="131">
        <v>2630220250</v>
      </c>
      <c r="C128" s="102">
        <v>240</v>
      </c>
      <c r="D128" s="49" t="s">
        <v>223</v>
      </c>
      <c r="E128" s="17">
        <f>'№ 4 ведом'!F97</f>
        <v>26.5</v>
      </c>
      <c r="F128" s="17">
        <f>'№ 4 ведом'!G97</f>
        <v>0</v>
      </c>
      <c r="G128" s="17">
        <f>'№ 4 ведом'!H97</f>
        <v>0</v>
      </c>
    </row>
    <row r="129" spans="1:7" ht="12.75">
      <c r="A129" s="102" t="s">
        <v>60</v>
      </c>
      <c r="B129" s="102">
        <v>9900000000</v>
      </c>
      <c r="C129" s="102"/>
      <c r="D129" s="49" t="s">
        <v>105</v>
      </c>
      <c r="E129" s="17">
        <f>E130</f>
        <v>30842.899999999998</v>
      </c>
      <c r="F129" s="17">
        <f aca="true" t="shared" si="25" ref="F129:G129">F130</f>
        <v>30845.6</v>
      </c>
      <c r="G129" s="17">
        <f t="shared" si="25"/>
        <v>30845.6</v>
      </c>
    </row>
    <row r="130" spans="1:7" ht="31.5">
      <c r="A130" s="102" t="s">
        <v>60</v>
      </c>
      <c r="B130" s="102">
        <v>9990000000</v>
      </c>
      <c r="C130" s="102"/>
      <c r="D130" s="49" t="s">
        <v>147</v>
      </c>
      <c r="E130" s="17">
        <f>E131+E138</f>
        <v>30842.899999999998</v>
      </c>
      <c r="F130" s="17">
        <f>F131+F138</f>
        <v>30845.6</v>
      </c>
      <c r="G130" s="17">
        <f>G131+G138</f>
        <v>30845.6</v>
      </c>
    </row>
    <row r="131" spans="1:7" ht="31.5">
      <c r="A131" s="102" t="s">
        <v>60</v>
      </c>
      <c r="B131" s="102">
        <v>9990200000</v>
      </c>
      <c r="C131" s="24"/>
      <c r="D131" s="49" t="s">
        <v>117</v>
      </c>
      <c r="E131" s="17">
        <f>+E132+E135</f>
        <v>6532.3</v>
      </c>
      <c r="F131" s="17">
        <f>+F132+F135</f>
        <v>6535</v>
      </c>
      <c r="G131" s="17">
        <f>+G132+G135</f>
        <v>6535</v>
      </c>
    </row>
    <row r="132" spans="1:7" ht="78.75">
      <c r="A132" s="102" t="s">
        <v>60</v>
      </c>
      <c r="B132" s="102">
        <v>9990210540</v>
      </c>
      <c r="C132" s="102"/>
      <c r="D132" s="49" t="s">
        <v>154</v>
      </c>
      <c r="E132" s="17">
        <f aca="true" t="shared" si="26" ref="E132:G133">E133</f>
        <v>292</v>
      </c>
      <c r="F132" s="17">
        <f t="shared" si="26"/>
        <v>294.7</v>
      </c>
      <c r="G132" s="17">
        <f t="shared" si="26"/>
        <v>294.7</v>
      </c>
    </row>
    <row r="133" spans="1:7" ht="63">
      <c r="A133" s="102" t="s">
        <v>60</v>
      </c>
      <c r="B133" s="102">
        <v>9990210540</v>
      </c>
      <c r="C133" s="102" t="s">
        <v>68</v>
      </c>
      <c r="D133" s="49" t="s">
        <v>1</v>
      </c>
      <c r="E133" s="17">
        <f t="shared" si="26"/>
        <v>292</v>
      </c>
      <c r="F133" s="17">
        <f t="shared" si="26"/>
        <v>294.7</v>
      </c>
      <c r="G133" s="17">
        <f t="shared" si="26"/>
        <v>294.7</v>
      </c>
    </row>
    <row r="134" spans="1:7" ht="31.5">
      <c r="A134" s="102" t="s">
        <v>60</v>
      </c>
      <c r="B134" s="102">
        <v>9990210540</v>
      </c>
      <c r="C134" s="102">
        <v>120</v>
      </c>
      <c r="D134" s="49" t="s">
        <v>224</v>
      </c>
      <c r="E134" s="17">
        <f>'№ 4 ведом'!F103</f>
        <v>292</v>
      </c>
      <c r="F134" s="17">
        <f>'№ 4 ведом'!G103</f>
        <v>294.7</v>
      </c>
      <c r="G134" s="17">
        <f>'№ 4 ведом'!H103</f>
        <v>294.7</v>
      </c>
    </row>
    <row r="135" spans="1:7" ht="47.25">
      <c r="A135" s="104" t="s">
        <v>60</v>
      </c>
      <c r="B135" s="102">
        <v>9990225000</v>
      </c>
      <c r="C135" s="102"/>
      <c r="D135" s="49" t="s">
        <v>118</v>
      </c>
      <c r="E135" s="17">
        <f aca="true" t="shared" si="27" ref="E135:G136">E136</f>
        <v>6240.3</v>
      </c>
      <c r="F135" s="17">
        <f t="shared" si="27"/>
        <v>6240.3</v>
      </c>
      <c r="G135" s="17">
        <f t="shared" si="27"/>
        <v>6240.3</v>
      </c>
    </row>
    <row r="136" spans="1:7" ht="63">
      <c r="A136" s="104" t="s">
        <v>60</v>
      </c>
      <c r="B136" s="102">
        <v>9990225000</v>
      </c>
      <c r="C136" s="104" t="s">
        <v>68</v>
      </c>
      <c r="D136" s="103" t="s">
        <v>1</v>
      </c>
      <c r="E136" s="17">
        <f t="shared" si="27"/>
        <v>6240.3</v>
      </c>
      <c r="F136" s="17">
        <f t="shared" si="27"/>
        <v>6240.3</v>
      </c>
      <c r="G136" s="17">
        <f t="shared" si="27"/>
        <v>6240.3</v>
      </c>
    </row>
    <row r="137" spans="1:7" ht="31.5">
      <c r="A137" s="104" t="s">
        <v>60</v>
      </c>
      <c r="B137" s="102">
        <v>9990225000</v>
      </c>
      <c r="C137" s="102">
        <v>120</v>
      </c>
      <c r="D137" s="49" t="s">
        <v>224</v>
      </c>
      <c r="E137" s="17">
        <f>'№ 4 ведом'!F521</f>
        <v>6240.3</v>
      </c>
      <c r="F137" s="17">
        <f>'№ 4 ведом'!G521</f>
        <v>6240.3</v>
      </c>
      <c r="G137" s="17">
        <f>'№ 4 ведом'!H521</f>
        <v>6240.3</v>
      </c>
    </row>
    <row r="138" spans="1:7" ht="31.5">
      <c r="A138" s="102" t="s">
        <v>60</v>
      </c>
      <c r="B138" s="102">
        <v>9990300000</v>
      </c>
      <c r="C138" s="102"/>
      <c r="D138" s="49" t="s">
        <v>159</v>
      </c>
      <c r="E138" s="17">
        <f>E139+E141+E143</f>
        <v>24310.6</v>
      </c>
      <c r="F138" s="17">
        <f>F139+F141+F143</f>
        <v>24310.6</v>
      </c>
      <c r="G138" s="17">
        <f>G139+G141+G143</f>
        <v>24310.6</v>
      </c>
    </row>
    <row r="139" spans="1:7" ht="63">
      <c r="A139" s="102" t="s">
        <v>60</v>
      </c>
      <c r="B139" s="102">
        <v>9990300000</v>
      </c>
      <c r="C139" s="102" t="s">
        <v>68</v>
      </c>
      <c r="D139" s="49" t="s">
        <v>1</v>
      </c>
      <c r="E139" s="17">
        <f>E140</f>
        <v>17771.7</v>
      </c>
      <c r="F139" s="17">
        <f>F140</f>
        <v>17771.7</v>
      </c>
      <c r="G139" s="17">
        <f>G140</f>
        <v>17771.7</v>
      </c>
    </row>
    <row r="140" spans="1:7" ht="12.75">
      <c r="A140" s="102" t="s">
        <v>60</v>
      </c>
      <c r="B140" s="102">
        <v>9990300000</v>
      </c>
      <c r="C140" s="102">
        <v>110</v>
      </c>
      <c r="D140" s="50" t="s">
        <v>160</v>
      </c>
      <c r="E140" s="17">
        <f>'№ 4 ведом'!F106</f>
        <v>17771.7</v>
      </c>
      <c r="F140" s="17">
        <f>'№ 4 ведом'!G106</f>
        <v>17771.7</v>
      </c>
      <c r="G140" s="17">
        <f>'№ 4 ведом'!H106</f>
        <v>17771.7</v>
      </c>
    </row>
    <row r="141" spans="1:7" ht="31.5">
      <c r="A141" s="102" t="s">
        <v>60</v>
      </c>
      <c r="B141" s="102">
        <v>9990300000</v>
      </c>
      <c r="C141" s="102" t="s">
        <v>69</v>
      </c>
      <c r="D141" s="49" t="s">
        <v>95</v>
      </c>
      <c r="E141" s="17">
        <f>E142</f>
        <v>6511.3</v>
      </c>
      <c r="F141" s="17">
        <f>F142</f>
        <v>6511.3</v>
      </c>
      <c r="G141" s="17">
        <f>G142</f>
        <v>6511.3</v>
      </c>
    </row>
    <row r="142" spans="1:7" ht="31.5">
      <c r="A142" s="102" t="s">
        <v>60</v>
      </c>
      <c r="B142" s="102">
        <v>9990300000</v>
      </c>
      <c r="C142" s="102">
        <v>240</v>
      </c>
      <c r="D142" s="49" t="s">
        <v>223</v>
      </c>
      <c r="E142" s="17">
        <f>'№ 4 ведом'!F108</f>
        <v>6511.3</v>
      </c>
      <c r="F142" s="17">
        <f>'№ 4 ведом'!G108</f>
        <v>6511.3</v>
      </c>
      <c r="G142" s="17">
        <f>'№ 4 ведом'!H108</f>
        <v>6511.3</v>
      </c>
    </row>
    <row r="143" spans="1:7" ht="12.75">
      <c r="A143" s="102" t="s">
        <v>60</v>
      </c>
      <c r="B143" s="102">
        <v>9990300000</v>
      </c>
      <c r="C143" s="102" t="s">
        <v>70</v>
      </c>
      <c r="D143" s="49" t="s">
        <v>71</v>
      </c>
      <c r="E143" s="17">
        <f>E144</f>
        <v>27.6</v>
      </c>
      <c r="F143" s="17">
        <f>F144</f>
        <v>27.6</v>
      </c>
      <c r="G143" s="17">
        <f>G144</f>
        <v>27.6</v>
      </c>
    </row>
    <row r="144" spans="1:7" ht="12.75">
      <c r="A144" s="102" t="s">
        <v>60</v>
      </c>
      <c r="B144" s="102">
        <v>9990300000</v>
      </c>
      <c r="C144" s="102">
        <v>850</v>
      </c>
      <c r="D144" s="49" t="s">
        <v>100</v>
      </c>
      <c r="E144" s="17">
        <f>'№ 4 ведом'!F110</f>
        <v>27.6</v>
      </c>
      <c r="F144" s="17">
        <f>'№ 4 ведом'!G110</f>
        <v>27.6</v>
      </c>
      <c r="G144" s="17">
        <f>'№ 4 ведом'!H110</f>
        <v>27.6</v>
      </c>
    </row>
    <row r="145" spans="1:7" ht="31.5">
      <c r="A145" s="4" t="s">
        <v>55</v>
      </c>
      <c r="B145" s="4" t="s">
        <v>66</v>
      </c>
      <c r="C145" s="4" t="s">
        <v>66</v>
      </c>
      <c r="D145" s="19" t="s">
        <v>24</v>
      </c>
      <c r="E145" s="6">
        <f>E146+E153</f>
        <v>10200.2</v>
      </c>
      <c r="F145" s="6">
        <f>F146+F153</f>
        <v>10200.2</v>
      </c>
      <c r="G145" s="6">
        <f>G146+G153</f>
        <v>10200.2</v>
      </c>
    </row>
    <row r="146" spans="1:7" ht="12.75">
      <c r="A146" s="102" t="s">
        <v>75</v>
      </c>
      <c r="B146" s="102" t="s">
        <v>66</v>
      </c>
      <c r="C146" s="102" t="s">
        <v>66</v>
      </c>
      <c r="D146" s="49" t="s">
        <v>76</v>
      </c>
      <c r="E146" s="17">
        <f aca="true" t="shared" si="28" ref="E146:E151">E147</f>
        <v>1392.7</v>
      </c>
      <c r="F146" s="17">
        <f aca="true" t="shared" si="29" ref="F146:G150">F147</f>
        <v>1392.7</v>
      </c>
      <c r="G146" s="17">
        <f t="shared" si="29"/>
        <v>1392.7</v>
      </c>
    </row>
    <row r="147" spans="1:7" ht="12.75">
      <c r="A147" s="102" t="s">
        <v>75</v>
      </c>
      <c r="B147" s="102">
        <v>9900000000</v>
      </c>
      <c r="C147" s="102"/>
      <c r="D147" s="49" t="s">
        <v>105</v>
      </c>
      <c r="E147" s="17">
        <f t="shared" si="28"/>
        <v>1392.7</v>
      </c>
      <c r="F147" s="17">
        <f t="shared" si="29"/>
        <v>1392.7</v>
      </c>
      <c r="G147" s="17">
        <f t="shared" si="29"/>
        <v>1392.7</v>
      </c>
    </row>
    <row r="148" spans="1:7" ht="31.5">
      <c r="A148" s="102" t="s">
        <v>75</v>
      </c>
      <c r="B148" s="102">
        <v>9990000000</v>
      </c>
      <c r="C148" s="102"/>
      <c r="D148" s="49" t="s">
        <v>147</v>
      </c>
      <c r="E148" s="17">
        <f t="shared" si="28"/>
        <v>1392.7</v>
      </c>
      <c r="F148" s="17">
        <f t="shared" si="29"/>
        <v>1392.7</v>
      </c>
      <c r="G148" s="17">
        <f t="shared" si="29"/>
        <v>1392.7</v>
      </c>
    </row>
    <row r="149" spans="1:7" ht="31.5">
      <c r="A149" s="102" t="s">
        <v>75</v>
      </c>
      <c r="B149" s="102">
        <v>9990200000</v>
      </c>
      <c r="C149" s="24"/>
      <c r="D149" s="49" t="s">
        <v>117</v>
      </c>
      <c r="E149" s="17">
        <f t="shared" si="28"/>
        <v>1392.7</v>
      </c>
      <c r="F149" s="17">
        <f t="shared" si="29"/>
        <v>1392.7</v>
      </c>
      <c r="G149" s="17">
        <f t="shared" si="29"/>
        <v>1392.7</v>
      </c>
    </row>
    <row r="150" spans="1:8" ht="31.5">
      <c r="A150" s="102" t="s">
        <v>75</v>
      </c>
      <c r="B150" s="102">
        <v>9990259302</v>
      </c>
      <c r="C150" s="102"/>
      <c r="D150" s="49" t="s">
        <v>161</v>
      </c>
      <c r="E150" s="37">
        <f t="shared" si="28"/>
        <v>1392.7</v>
      </c>
      <c r="F150" s="37">
        <f t="shared" si="29"/>
        <v>1392.7</v>
      </c>
      <c r="G150" s="37">
        <f t="shared" si="29"/>
        <v>1392.7</v>
      </c>
      <c r="H150" s="30"/>
    </row>
    <row r="151" spans="1:7" ht="63">
      <c r="A151" s="102" t="s">
        <v>75</v>
      </c>
      <c r="B151" s="102">
        <v>9990259302</v>
      </c>
      <c r="C151" s="102" t="s">
        <v>68</v>
      </c>
      <c r="D151" s="49" t="s">
        <v>1</v>
      </c>
      <c r="E151" s="17">
        <f t="shared" si="28"/>
        <v>1392.7</v>
      </c>
      <c r="F151" s="17">
        <f>F152</f>
        <v>1392.7</v>
      </c>
      <c r="G151" s="17">
        <f>G152</f>
        <v>1392.7</v>
      </c>
    </row>
    <row r="152" spans="1:7" ht="31.5">
      <c r="A152" s="102" t="s">
        <v>75</v>
      </c>
      <c r="B152" s="102">
        <v>9990259302</v>
      </c>
      <c r="C152" s="102">
        <v>120</v>
      </c>
      <c r="D152" s="49" t="s">
        <v>224</v>
      </c>
      <c r="E152" s="17">
        <f>'№ 4 ведом'!F118</f>
        <v>1392.7</v>
      </c>
      <c r="F152" s="17">
        <f>'№ 4 ведом'!G118</f>
        <v>1392.7</v>
      </c>
      <c r="G152" s="17">
        <f>'№ 4 ведом'!H118</f>
        <v>1392.7</v>
      </c>
    </row>
    <row r="153" spans="1:7" ht="31.5">
      <c r="A153" s="22" t="s">
        <v>282</v>
      </c>
      <c r="B153" s="102"/>
      <c r="C153" s="102"/>
      <c r="D153" s="106" t="s">
        <v>283</v>
      </c>
      <c r="E153" s="17">
        <f aca="true" t="shared" si="30" ref="E153:G158">E154</f>
        <v>8807.5</v>
      </c>
      <c r="F153" s="17">
        <f t="shared" si="30"/>
        <v>8807.5</v>
      </c>
      <c r="G153" s="17">
        <f t="shared" si="30"/>
        <v>8807.5</v>
      </c>
    </row>
    <row r="154" spans="1:7" ht="31.5">
      <c r="A154" s="22" t="s">
        <v>282</v>
      </c>
      <c r="B154" s="104">
        <v>2500000000</v>
      </c>
      <c r="C154" s="102"/>
      <c r="D154" s="49" t="s">
        <v>326</v>
      </c>
      <c r="E154" s="17">
        <f>E155+E160</f>
        <v>8807.5</v>
      </c>
      <c r="F154" s="17">
        <f aca="true" t="shared" si="31" ref="F154:G154">F155+F160</f>
        <v>8807.5</v>
      </c>
      <c r="G154" s="17">
        <f t="shared" si="31"/>
        <v>8807.5</v>
      </c>
    </row>
    <row r="155" spans="1:7" ht="12.75">
      <c r="A155" s="22" t="s">
        <v>282</v>
      </c>
      <c r="B155" s="102">
        <v>2510000000</v>
      </c>
      <c r="C155" s="102"/>
      <c r="D155" s="49" t="s">
        <v>153</v>
      </c>
      <c r="E155" s="17">
        <f t="shared" si="30"/>
        <v>8584.4</v>
      </c>
      <c r="F155" s="17">
        <f t="shared" si="30"/>
        <v>8584.4</v>
      </c>
      <c r="G155" s="17">
        <f t="shared" si="30"/>
        <v>8584.4</v>
      </c>
    </row>
    <row r="156" spans="1:7" ht="47.25">
      <c r="A156" s="22" t="s">
        <v>282</v>
      </c>
      <c r="B156" s="102">
        <v>2510100000</v>
      </c>
      <c r="C156" s="102"/>
      <c r="D156" s="49" t="s">
        <v>177</v>
      </c>
      <c r="E156" s="17">
        <f>E157</f>
        <v>8584.4</v>
      </c>
      <c r="F156" s="17">
        <f t="shared" si="30"/>
        <v>8584.4</v>
      </c>
      <c r="G156" s="17">
        <f t="shared" si="30"/>
        <v>8584.4</v>
      </c>
    </row>
    <row r="157" spans="1:7" ht="31.5">
      <c r="A157" s="22" t="s">
        <v>282</v>
      </c>
      <c r="B157" s="102">
        <v>2510120010</v>
      </c>
      <c r="C157" s="102"/>
      <c r="D157" s="49" t="s">
        <v>123</v>
      </c>
      <c r="E157" s="17">
        <f t="shared" si="30"/>
        <v>8584.4</v>
      </c>
      <c r="F157" s="17">
        <f t="shared" si="30"/>
        <v>8584.4</v>
      </c>
      <c r="G157" s="17">
        <f t="shared" si="30"/>
        <v>8584.4</v>
      </c>
    </row>
    <row r="158" spans="1:7" ht="31.5">
      <c r="A158" s="22" t="s">
        <v>282</v>
      </c>
      <c r="B158" s="102">
        <v>2510120010</v>
      </c>
      <c r="C158" s="102">
        <v>600</v>
      </c>
      <c r="D158" s="49" t="s">
        <v>83</v>
      </c>
      <c r="E158" s="17">
        <f t="shared" si="30"/>
        <v>8584.4</v>
      </c>
      <c r="F158" s="17">
        <f t="shared" si="30"/>
        <v>8584.4</v>
      </c>
      <c r="G158" s="17">
        <f t="shared" si="30"/>
        <v>8584.4</v>
      </c>
    </row>
    <row r="159" spans="1:7" ht="12.75">
      <c r="A159" s="22" t="s">
        <v>282</v>
      </c>
      <c r="B159" s="102">
        <v>2510120010</v>
      </c>
      <c r="C159" s="102">
        <v>610</v>
      </c>
      <c r="D159" s="103" t="s">
        <v>104</v>
      </c>
      <c r="E159" s="17">
        <f>'№ 4 ведом'!F125</f>
        <v>8584.4</v>
      </c>
      <c r="F159" s="17">
        <f>'№ 4 ведом'!G125</f>
        <v>8584.4</v>
      </c>
      <c r="G159" s="17">
        <f>'№ 4 ведом'!H125</f>
        <v>8584.4</v>
      </c>
    </row>
    <row r="160" spans="1:7" ht="31.5">
      <c r="A160" s="22" t="s">
        <v>282</v>
      </c>
      <c r="B160" s="167">
        <v>2520000000</v>
      </c>
      <c r="C160" s="168"/>
      <c r="D160" s="56" t="s">
        <v>235</v>
      </c>
      <c r="E160" s="17">
        <f>E161</f>
        <v>223.1</v>
      </c>
      <c r="F160" s="17">
        <f aca="true" t="shared" si="32" ref="F160:G163">F161</f>
        <v>223.1</v>
      </c>
      <c r="G160" s="17">
        <f t="shared" si="32"/>
        <v>223.1</v>
      </c>
    </row>
    <row r="161" spans="1:7" ht="31.5">
      <c r="A161" s="22" t="s">
        <v>282</v>
      </c>
      <c r="B161" s="167">
        <v>2520500000</v>
      </c>
      <c r="C161" s="168"/>
      <c r="D161" s="169" t="s">
        <v>408</v>
      </c>
      <c r="E161" s="17">
        <f>E162</f>
        <v>223.1</v>
      </c>
      <c r="F161" s="17">
        <f t="shared" si="32"/>
        <v>223.1</v>
      </c>
      <c r="G161" s="17">
        <f t="shared" si="32"/>
        <v>223.1</v>
      </c>
    </row>
    <row r="162" spans="1:7" ht="12.75">
      <c r="A162" s="22" t="s">
        <v>282</v>
      </c>
      <c r="B162" s="167">
        <v>2520520300</v>
      </c>
      <c r="C162" s="168"/>
      <c r="D162" s="169" t="s">
        <v>409</v>
      </c>
      <c r="E162" s="17">
        <f>E163</f>
        <v>223.1</v>
      </c>
      <c r="F162" s="17">
        <f t="shared" si="32"/>
        <v>223.1</v>
      </c>
      <c r="G162" s="17">
        <f t="shared" si="32"/>
        <v>223.1</v>
      </c>
    </row>
    <row r="163" spans="1:7" ht="31.5">
      <c r="A163" s="22" t="s">
        <v>282</v>
      </c>
      <c r="B163" s="167">
        <v>2520520300</v>
      </c>
      <c r="C163" s="168">
        <v>600</v>
      </c>
      <c r="D163" s="169" t="s">
        <v>83</v>
      </c>
      <c r="E163" s="17">
        <f>E164</f>
        <v>223.1</v>
      </c>
      <c r="F163" s="17">
        <f t="shared" si="32"/>
        <v>223.1</v>
      </c>
      <c r="G163" s="17">
        <f t="shared" si="32"/>
        <v>223.1</v>
      </c>
    </row>
    <row r="164" spans="1:7" ht="12.75">
      <c r="A164" s="22" t="s">
        <v>282</v>
      </c>
      <c r="B164" s="167">
        <v>2520520300</v>
      </c>
      <c r="C164" s="168">
        <v>610</v>
      </c>
      <c r="D164" s="169" t="s">
        <v>104</v>
      </c>
      <c r="E164" s="17">
        <f>'№ 4 ведом'!F130</f>
        <v>223.1</v>
      </c>
      <c r="F164" s="17">
        <f>'№ 4 ведом'!G130</f>
        <v>223.1</v>
      </c>
      <c r="G164" s="17">
        <f>'№ 4 ведом'!H130</f>
        <v>223.1</v>
      </c>
    </row>
    <row r="165" spans="1:7" ht="12.75">
      <c r="A165" s="4" t="s">
        <v>56</v>
      </c>
      <c r="B165" s="4" t="s">
        <v>66</v>
      </c>
      <c r="C165" s="4" t="s">
        <v>66</v>
      </c>
      <c r="D165" s="19" t="s">
        <v>25</v>
      </c>
      <c r="E165" s="43">
        <f>E166+E202</f>
        <v>110931.40000000001</v>
      </c>
      <c r="F165" s="43">
        <f>F166+F202</f>
        <v>100154.8</v>
      </c>
      <c r="G165" s="43">
        <f>G166+G202</f>
        <v>95392.90000000001</v>
      </c>
    </row>
    <row r="166" spans="1:7" ht="12.75">
      <c r="A166" s="102" t="s">
        <v>6</v>
      </c>
      <c r="B166" s="102" t="s">
        <v>66</v>
      </c>
      <c r="C166" s="102" t="s">
        <v>66</v>
      </c>
      <c r="D166" s="49" t="s">
        <v>89</v>
      </c>
      <c r="E166" s="17">
        <f>E167</f>
        <v>110581.40000000001</v>
      </c>
      <c r="F166" s="17">
        <f aca="true" t="shared" si="33" ref="F166:G166">F167</f>
        <v>100154.8</v>
      </c>
      <c r="G166" s="17">
        <f t="shared" si="33"/>
        <v>95392.90000000001</v>
      </c>
    </row>
    <row r="167" spans="1:7" ht="47.25">
      <c r="A167" s="102" t="s">
        <v>6</v>
      </c>
      <c r="B167" s="104">
        <v>2400000000</v>
      </c>
      <c r="C167" s="102"/>
      <c r="D167" s="103" t="s">
        <v>328</v>
      </c>
      <c r="E167" s="17">
        <f>E168+E190</f>
        <v>110581.40000000001</v>
      </c>
      <c r="F167" s="17">
        <f>F168+F190</f>
        <v>100154.8</v>
      </c>
      <c r="G167" s="17">
        <f>G168+G190</f>
        <v>95392.90000000001</v>
      </c>
    </row>
    <row r="168" spans="1:7" ht="12.75">
      <c r="A168" s="102" t="s">
        <v>6</v>
      </c>
      <c r="B168" s="104">
        <v>2410000000</v>
      </c>
      <c r="C168" s="102"/>
      <c r="D168" s="49" t="s">
        <v>124</v>
      </c>
      <c r="E168" s="17">
        <f>E169+E173+E180</f>
        <v>105330.1</v>
      </c>
      <c r="F168" s="17">
        <f>F169+F173+F180</f>
        <v>94767.5</v>
      </c>
      <c r="G168" s="17">
        <f>G169+G173+G180</f>
        <v>89864.1</v>
      </c>
    </row>
    <row r="169" spans="1:7" ht="12.75">
      <c r="A169" s="102" t="s">
        <v>6</v>
      </c>
      <c r="B169" s="104">
        <v>2410100000</v>
      </c>
      <c r="C169" s="24"/>
      <c r="D169" s="49" t="s">
        <v>178</v>
      </c>
      <c r="E169" s="17">
        <f>E170</f>
        <v>27383.1</v>
      </c>
      <c r="F169" s="17">
        <f aca="true" t="shared" si="34" ref="F169:G171">F170</f>
        <v>13926.9</v>
      </c>
      <c r="G169" s="17">
        <f t="shared" si="34"/>
        <v>7436.2</v>
      </c>
    </row>
    <row r="170" spans="1:7" ht="31.5">
      <c r="A170" s="102" t="s">
        <v>6</v>
      </c>
      <c r="B170" s="102">
        <v>2410120100</v>
      </c>
      <c r="C170" s="102"/>
      <c r="D170" s="49" t="s">
        <v>125</v>
      </c>
      <c r="E170" s="17">
        <f>E171</f>
        <v>27383.1</v>
      </c>
      <c r="F170" s="17">
        <f t="shared" si="34"/>
        <v>13926.9</v>
      </c>
      <c r="G170" s="17">
        <f t="shared" si="34"/>
        <v>7436.2</v>
      </c>
    </row>
    <row r="171" spans="1:7" ht="31.5">
      <c r="A171" s="102" t="s">
        <v>6</v>
      </c>
      <c r="B171" s="102">
        <v>2410120100</v>
      </c>
      <c r="C171" s="104" t="s">
        <v>69</v>
      </c>
      <c r="D171" s="103" t="s">
        <v>95</v>
      </c>
      <c r="E171" s="17">
        <f>E172</f>
        <v>27383.1</v>
      </c>
      <c r="F171" s="17">
        <f t="shared" si="34"/>
        <v>13926.9</v>
      </c>
      <c r="G171" s="17">
        <f t="shared" si="34"/>
        <v>7436.2</v>
      </c>
    </row>
    <row r="172" spans="1:7" ht="31.5">
      <c r="A172" s="102" t="s">
        <v>6</v>
      </c>
      <c r="B172" s="102">
        <v>2410120100</v>
      </c>
      <c r="C172" s="102">
        <v>240</v>
      </c>
      <c r="D172" s="103" t="s">
        <v>223</v>
      </c>
      <c r="E172" s="17">
        <f>'№ 4 ведом'!F138</f>
        <v>27383.1</v>
      </c>
      <c r="F172" s="17">
        <f>'№ 4 ведом'!G138</f>
        <v>13926.9</v>
      </c>
      <c r="G172" s="17">
        <f>'№ 4 ведом'!H138</f>
        <v>7436.2</v>
      </c>
    </row>
    <row r="173" spans="1:7" ht="47.25">
      <c r="A173" s="102" t="s">
        <v>6</v>
      </c>
      <c r="B173" s="104">
        <v>2410200000</v>
      </c>
      <c r="C173" s="102"/>
      <c r="D173" s="49" t="s">
        <v>179</v>
      </c>
      <c r="E173" s="17">
        <f>E174+E177</f>
        <v>64628.899999999994</v>
      </c>
      <c r="F173" s="17">
        <f aca="true" t="shared" si="35" ref="F173:G173">F174+F177</f>
        <v>67214</v>
      </c>
      <c r="G173" s="17">
        <f t="shared" si="35"/>
        <v>68256.3</v>
      </c>
    </row>
    <row r="174" spans="1:7" ht="31.5">
      <c r="A174" s="102" t="s">
        <v>6</v>
      </c>
      <c r="B174" s="102">
        <v>2410211050</v>
      </c>
      <c r="C174" s="102"/>
      <c r="D174" s="103" t="s">
        <v>240</v>
      </c>
      <c r="E174" s="17">
        <f aca="true" t="shared" si="36" ref="E174:G175">E175</f>
        <v>51703.1</v>
      </c>
      <c r="F174" s="17">
        <f t="shared" si="36"/>
        <v>53771.2</v>
      </c>
      <c r="G174" s="17">
        <f t="shared" si="36"/>
        <v>54605</v>
      </c>
    </row>
    <row r="175" spans="1:7" ht="31.5">
      <c r="A175" s="102" t="s">
        <v>6</v>
      </c>
      <c r="B175" s="102">
        <v>2410211050</v>
      </c>
      <c r="C175" s="104" t="s">
        <v>69</v>
      </c>
      <c r="D175" s="103" t="s">
        <v>95</v>
      </c>
      <c r="E175" s="17">
        <f t="shared" si="36"/>
        <v>51703.1</v>
      </c>
      <c r="F175" s="17">
        <f t="shared" si="36"/>
        <v>53771.2</v>
      </c>
      <c r="G175" s="17">
        <f t="shared" si="36"/>
        <v>54605</v>
      </c>
    </row>
    <row r="176" spans="1:7" ht="31.5">
      <c r="A176" s="102" t="s">
        <v>6</v>
      </c>
      <c r="B176" s="102">
        <v>2410211050</v>
      </c>
      <c r="C176" s="102">
        <v>240</v>
      </c>
      <c r="D176" s="103" t="s">
        <v>223</v>
      </c>
      <c r="E176" s="17">
        <f>'№ 4 ведом'!F142</f>
        <v>51703.1</v>
      </c>
      <c r="F176" s="17">
        <f>'№ 4 ведом'!G142</f>
        <v>53771.2</v>
      </c>
      <c r="G176" s="17">
        <f>'№ 4 ведом'!H142</f>
        <v>54605</v>
      </c>
    </row>
    <row r="177" spans="1:7" ht="31.5">
      <c r="A177" s="102" t="s">
        <v>6</v>
      </c>
      <c r="B177" s="102" t="s">
        <v>300</v>
      </c>
      <c r="C177" s="102"/>
      <c r="D177" s="103" t="s">
        <v>253</v>
      </c>
      <c r="E177" s="17">
        <f aca="true" t="shared" si="37" ref="E177:G178">E178</f>
        <v>12925.8</v>
      </c>
      <c r="F177" s="17">
        <f t="shared" si="37"/>
        <v>13442.8</v>
      </c>
      <c r="G177" s="17">
        <f t="shared" si="37"/>
        <v>13651.3</v>
      </c>
    </row>
    <row r="178" spans="1:7" ht="31.5">
      <c r="A178" s="102" t="s">
        <v>6</v>
      </c>
      <c r="B178" s="102" t="s">
        <v>300</v>
      </c>
      <c r="C178" s="104" t="s">
        <v>69</v>
      </c>
      <c r="D178" s="103" t="s">
        <v>95</v>
      </c>
      <c r="E178" s="17">
        <f t="shared" si="37"/>
        <v>12925.8</v>
      </c>
      <c r="F178" s="17">
        <f t="shared" si="37"/>
        <v>13442.8</v>
      </c>
      <c r="G178" s="17">
        <f t="shared" si="37"/>
        <v>13651.3</v>
      </c>
    </row>
    <row r="179" spans="1:7" ht="31.5">
      <c r="A179" s="102" t="s">
        <v>6</v>
      </c>
      <c r="B179" s="102" t="s">
        <v>300</v>
      </c>
      <c r="C179" s="102">
        <v>240</v>
      </c>
      <c r="D179" s="103" t="s">
        <v>223</v>
      </c>
      <c r="E179" s="17">
        <f>'№ 4 ведом'!F145</f>
        <v>12925.8</v>
      </c>
      <c r="F179" s="17">
        <f>'№ 4 ведом'!G145</f>
        <v>13442.8</v>
      </c>
      <c r="G179" s="17">
        <f>'№ 4 ведом'!H145</f>
        <v>13651.3</v>
      </c>
    </row>
    <row r="180" spans="1:7" ht="47.25">
      <c r="A180" s="102" t="s">
        <v>6</v>
      </c>
      <c r="B180" s="102">
        <v>2410300000</v>
      </c>
      <c r="C180" s="102"/>
      <c r="D180" s="103" t="s">
        <v>234</v>
      </c>
      <c r="E180" s="17">
        <f>E181+E187+E184</f>
        <v>13318.1</v>
      </c>
      <c r="F180" s="17">
        <f>F181+F187+F184</f>
        <v>13626.599999999999</v>
      </c>
      <c r="G180" s="17">
        <f>G181+G187+G184</f>
        <v>14171.599999999999</v>
      </c>
    </row>
    <row r="181" spans="1:7" ht="47.25">
      <c r="A181" s="102" t="s">
        <v>6</v>
      </c>
      <c r="B181" s="102">
        <v>2410311020</v>
      </c>
      <c r="C181" s="102"/>
      <c r="D181" s="103" t="s">
        <v>241</v>
      </c>
      <c r="E181" s="17">
        <f aca="true" t="shared" si="38" ref="E181:G182">E182</f>
        <v>10482</v>
      </c>
      <c r="F181" s="17">
        <f t="shared" si="38"/>
        <v>10901.3</v>
      </c>
      <c r="G181" s="17">
        <f t="shared" si="38"/>
        <v>11337.3</v>
      </c>
    </row>
    <row r="182" spans="1:7" ht="31.5">
      <c r="A182" s="102" t="s">
        <v>6</v>
      </c>
      <c r="B182" s="102">
        <v>2410311020</v>
      </c>
      <c r="C182" s="104" t="s">
        <v>69</v>
      </c>
      <c r="D182" s="103" t="s">
        <v>95</v>
      </c>
      <c r="E182" s="17">
        <f t="shared" si="38"/>
        <v>10482</v>
      </c>
      <c r="F182" s="17">
        <f t="shared" si="38"/>
        <v>10901.3</v>
      </c>
      <c r="G182" s="17">
        <f t="shared" si="38"/>
        <v>11337.3</v>
      </c>
    </row>
    <row r="183" spans="1:7" ht="31.5">
      <c r="A183" s="102" t="s">
        <v>6</v>
      </c>
      <c r="B183" s="102">
        <v>2410311020</v>
      </c>
      <c r="C183" s="102">
        <v>240</v>
      </c>
      <c r="D183" s="103" t="s">
        <v>223</v>
      </c>
      <c r="E183" s="17">
        <f>'№ 4 ведом'!F149</f>
        <v>10482</v>
      </c>
      <c r="F183" s="17">
        <f>'№ 4 ведом'!G149</f>
        <v>10901.3</v>
      </c>
      <c r="G183" s="17">
        <f>'№ 4 ведом'!H149</f>
        <v>11337.3</v>
      </c>
    </row>
    <row r="184" spans="1:7" ht="12.75">
      <c r="A184" s="102" t="s">
        <v>6</v>
      </c>
      <c r="B184" s="102">
        <v>2410320110</v>
      </c>
      <c r="C184" s="102"/>
      <c r="D184" s="56" t="s">
        <v>232</v>
      </c>
      <c r="E184" s="17">
        <f aca="true" t="shared" si="39" ref="E184:G185">E185</f>
        <v>215.6</v>
      </c>
      <c r="F184" s="17">
        <f t="shared" si="39"/>
        <v>0</v>
      </c>
      <c r="G184" s="17">
        <f t="shared" si="39"/>
        <v>0</v>
      </c>
    </row>
    <row r="185" spans="1:7" ht="31.5">
      <c r="A185" s="102" t="s">
        <v>6</v>
      </c>
      <c r="B185" s="102">
        <v>2410320110</v>
      </c>
      <c r="C185" s="104" t="s">
        <v>69</v>
      </c>
      <c r="D185" s="56" t="s">
        <v>95</v>
      </c>
      <c r="E185" s="17">
        <f t="shared" si="39"/>
        <v>215.6</v>
      </c>
      <c r="F185" s="17">
        <f t="shared" si="39"/>
        <v>0</v>
      </c>
      <c r="G185" s="17">
        <f t="shared" si="39"/>
        <v>0</v>
      </c>
    </row>
    <row r="186" spans="1:7" ht="31.5">
      <c r="A186" s="102" t="s">
        <v>6</v>
      </c>
      <c r="B186" s="102">
        <v>2410320110</v>
      </c>
      <c r="C186" s="102">
        <v>240</v>
      </c>
      <c r="D186" s="56" t="s">
        <v>223</v>
      </c>
      <c r="E186" s="17">
        <f>'№ 4 ведом'!F152</f>
        <v>215.6</v>
      </c>
      <c r="F186" s="17">
        <f>'№ 4 ведом'!G152</f>
        <v>0</v>
      </c>
      <c r="G186" s="17">
        <f>'№ 4 ведом'!H152</f>
        <v>0</v>
      </c>
    </row>
    <row r="187" spans="1:7" ht="47.25">
      <c r="A187" s="102" t="s">
        <v>6</v>
      </c>
      <c r="B187" s="102" t="s">
        <v>301</v>
      </c>
      <c r="C187" s="102"/>
      <c r="D187" s="103" t="s">
        <v>254</v>
      </c>
      <c r="E187" s="17">
        <f aca="true" t="shared" si="40" ref="E187:G188">E188</f>
        <v>2620.5</v>
      </c>
      <c r="F187" s="17">
        <f t="shared" si="40"/>
        <v>2725.3</v>
      </c>
      <c r="G187" s="17">
        <f t="shared" si="40"/>
        <v>2834.3</v>
      </c>
    </row>
    <row r="188" spans="1:7" ht="31.5">
      <c r="A188" s="102" t="s">
        <v>6</v>
      </c>
      <c r="B188" s="102" t="s">
        <v>301</v>
      </c>
      <c r="C188" s="104" t="s">
        <v>69</v>
      </c>
      <c r="D188" s="103" t="s">
        <v>95</v>
      </c>
      <c r="E188" s="17">
        <f t="shared" si="40"/>
        <v>2620.5</v>
      </c>
      <c r="F188" s="17">
        <f t="shared" si="40"/>
        <v>2725.3</v>
      </c>
      <c r="G188" s="17">
        <f t="shared" si="40"/>
        <v>2834.3</v>
      </c>
    </row>
    <row r="189" spans="1:7" ht="31.5">
      <c r="A189" s="102" t="s">
        <v>6</v>
      </c>
      <c r="B189" s="102" t="s">
        <v>301</v>
      </c>
      <c r="C189" s="102">
        <v>240</v>
      </c>
      <c r="D189" s="103" t="s">
        <v>223</v>
      </c>
      <c r="E189" s="17">
        <f>'№ 4 ведом'!F155</f>
        <v>2620.5</v>
      </c>
      <c r="F189" s="17">
        <f>'№ 4 ведом'!G155</f>
        <v>2725.3</v>
      </c>
      <c r="G189" s="17">
        <f>'№ 4 ведом'!H155</f>
        <v>2834.3</v>
      </c>
    </row>
    <row r="190" spans="1:7" ht="12.75">
      <c r="A190" s="102" t="s">
        <v>6</v>
      </c>
      <c r="B190" s="104">
        <v>2420000000</v>
      </c>
      <c r="C190" s="102"/>
      <c r="D190" s="49" t="s">
        <v>126</v>
      </c>
      <c r="E190" s="17">
        <f>E191+E195</f>
        <v>5251.3</v>
      </c>
      <c r="F190" s="17">
        <f>F191+F195</f>
        <v>5387.3</v>
      </c>
      <c r="G190" s="17">
        <f>G191+G195</f>
        <v>5528.8</v>
      </c>
    </row>
    <row r="191" spans="1:7" ht="31.5">
      <c r="A191" s="102" t="s">
        <v>6</v>
      </c>
      <c r="B191" s="104">
        <v>2420100000</v>
      </c>
      <c r="C191" s="102"/>
      <c r="D191" s="49" t="s">
        <v>180</v>
      </c>
      <c r="E191" s="17">
        <f aca="true" t="shared" si="41" ref="E191:G193">E192</f>
        <v>1850.7</v>
      </c>
      <c r="F191" s="17">
        <f t="shared" si="41"/>
        <v>1850.7</v>
      </c>
      <c r="G191" s="17">
        <f t="shared" si="41"/>
        <v>1850.7</v>
      </c>
    </row>
    <row r="192" spans="1:7" ht="12.75">
      <c r="A192" s="102" t="s">
        <v>6</v>
      </c>
      <c r="B192" s="102">
        <v>2420120120</v>
      </c>
      <c r="C192" s="102"/>
      <c r="D192" s="49" t="s">
        <v>127</v>
      </c>
      <c r="E192" s="17">
        <f t="shared" si="41"/>
        <v>1850.7</v>
      </c>
      <c r="F192" s="17">
        <f t="shared" si="41"/>
        <v>1850.7</v>
      </c>
      <c r="G192" s="17">
        <f t="shared" si="41"/>
        <v>1850.7</v>
      </c>
    </row>
    <row r="193" spans="1:7" ht="31.5">
      <c r="A193" s="102" t="s">
        <v>6</v>
      </c>
      <c r="B193" s="102">
        <v>2420120120</v>
      </c>
      <c r="C193" s="104" t="s">
        <v>69</v>
      </c>
      <c r="D193" s="103" t="s">
        <v>95</v>
      </c>
      <c r="E193" s="17">
        <f t="shared" si="41"/>
        <v>1850.7</v>
      </c>
      <c r="F193" s="17">
        <f t="shared" si="41"/>
        <v>1850.7</v>
      </c>
      <c r="G193" s="17">
        <f t="shared" si="41"/>
        <v>1850.7</v>
      </c>
    </row>
    <row r="194" spans="1:7" ht="31.5">
      <c r="A194" s="102" t="s">
        <v>6</v>
      </c>
      <c r="B194" s="102">
        <v>2420120120</v>
      </c>
      <c r="C194" s="102">
        <v>240</v>
      </c>
      <c r="D194" s="103" t="s">
        <v>223</v>
      </c>
      <c r="E194" s="17">
        <f>'№ 4 ведом'!F160</f>
        <v>1850.7</v>
      </c>
      <c r="F194" s="17">
        <f>'№ 4 ведом'!G160</f>
        <v>1850.7</v>
      </c>
      <c r="G194" s="17">
        <f>'№ 4 ведом'!H160</f>
        <v>1850.7</v>
      </c>
    </row>
    <row r="195" spans="1:7" ht="47.25">
      <c r="A195" s="102" t="s">
        <v>6</v>
      </c>
      <c r="B195" s="102" t="s">
        <v>302</v>
      </c>
      <c r="C195" s="102"/>
      <c r="D195" s="142" t="s">
        <v>357</v>
      </c>
      <c r="E195" s="17">
        <f>E196+E199</f>
        <v>3400.6</v>
      </c>
      <c r="F195" s="17">
        <f aca="true" t="shared" si="42" ref="F195:G195">F196+F199</f>
        <v>3536.6000000000004</v>
      </c>
      <c r="G195" s="17">
        <f t="shared" si="42"/>
        <v>3678.1</v>
      </c>
    </row>
    <row r="196" spans="1:7" ht="63">
      <c r="A196" s="102" t="s">
        <v>6</v>
      </c>
      <c r="B196" s="102" t="s">
        <v>303</v>
      </c>
      <c r="C196" s="102"/>
      <c r="D196" s="103" t="s">
        <v>242</v>
      </c>
      <c r="E196" s="17">
        <f aca="true" t="shared" si="43" ref="E196:G197">E197</f>
        <v>2720.5</v>
      </c>
      <c r="F196" s="17">
        <f t="shared" si="43"/>
        <v>2829.3</v>
      </c>
      <c r="G196" s="17">
        <f t="shared" si="43"/>
        <v>2942.5</v>
      </c>
    </row>
    <row r="197" spans="1:7" ht="31.5">
      <c r="A197" s="102" t="s">
        <v>6</v>
      </c>
      <c r="B197" s="102" t="s">
        <v>303</v>
      </c>
      <c r="C197" s="104" t="s">
        <v>69</v>
      </c>
      <c r="D197" s="103" t="s">
        <v>95</v>
      </c>
      <c r="E197" s="17">
        <f t="shared" si="43"/>
        <v>2720.5</v>
      </c>
      <c r="F197" s="17">
        <f t="shared" si="43"/>
        <v>2829.3</v>
      </c>
      <c r="G197" s="17">
        <f t="shared" si="43"/>
        <v>2942.5</v>
      </c>
    </row>
    <row r="198" spans="1:7" ht="31.5">
      <c r="A198" s="102" t="s">
        <v>6</v>
      </c>
      <c r="B198" s="102" t="s">
        <v>303</v>
      </c>
      <c r="C198" s="102">
        <v>240</v>
      </c>
      <c r="D198" s="103" t="s">
        <v>223</v>
      </c>
      <c r="E198" s="17">
        <f>'№ 4 ведом'!F164</f>
        <v>2720.5</v>
      </c>
      <c r="F198" s="17">
        <f>'№ 4 ведом'!G164</f>
        <v>2829.3</v>
      </c>
      <c r="G198" s="17">
        <f>'№ 4 ведом'!H164</f>
        <v>2942.5</v>
      </c>
    </row>
    <row r="199" spans="1:7" ht="47.25">
      <c r="A199" s="102" t="s">
        <v>6</v>
      </c>
      <c r="B199" s="102" t="s">
        <v>304</v>
      </c>
      <c r="C199" s="102"/>
      <c r="D199" s="103" t="s">
        <v>233</v>
      </c>
      <c r="E199" s="17">
        <f aca="true" t="shared" si="44" ref="E199:G200">E200</f>
        <v>680.1</v>
      </c>
      <c r="F199" s="17">
        <f t="shared" si="44"/>
        <v>707.3</v>
      </c>
      <c r="G199" s="17">
        <f t="shared" si="44"/>
        <v>735.6</v>
      </c>
    </row>
    <row r="200" spans="1:7" ht="31.5">
      <c r="A200" s="102" t="s">
        <v>6</v>
      </c>
      <c r="B200" s="102" t="s">
        <v>304</v>
      </c>
      <c r="C200" s="104" t="s">
        <v>69</v>
      </c>
      <c r="D200" s="103" t="s">
        <v>95</v>
      </c>
      <c r="E200" s="17">
        <f t="shared" si="44"/>
        <v>680.1</v>
      </c>
      <c r="F200" s="17">
        <f t="shared" si="44"/>
        <v>707.3</v>
      </c>
      <c r="G200" s="17">
        <f t="shared" si="44"/>
        <v>735.6</v>
      </c>
    </row>
    <row r="201" spans="1:7" ht="31.5">
      <c r="A201" s="102" t="s">
        <v>6</v>
      </c>
      <c r="B201" s="102" t="s">
        <v>304</v>
      </c>
      <c r="C201" s="102">
        <v>240</v>
      </c>
      <c r="D201" s="103" t="s">
        <v>223</v>
      </c>
      <c r="E201" s="17">
        <f>'№ 4 ведом'!F167</f>
        <v>680.1</v>
      </c>
      <c r="F201" s="17">
        <f>'№ 4 ведом'!G167</f>
        <v>707.3</v>
      </c>
      <c r="G201" s="17">
        <f>'№ 4 ведом'!H167</f>
        <v>735.6</v>
      </c>
    </row>
    <row r="202" spans="1:7" ht="12.75">
      <c r="A202" s="102" t="s">
        <v>48</v>
      </c>
      <c r="B202" s="102" t="s">
        <v>66</v>
      </c>
      <c r="C202" s="102" t="s">
        <v>66</v>
      </c>
      <c r="D202" s="49" t="s">
        <v>26</v>
      </c>
      <c r="E202" s="17">
        <f aca="true" t="shared" si="45" ref="E202:G203">E203</f>
        <v>350</v>
      </c>
      <c r="F202" s="17">
        <f t="shared" si="45"/>
        <v>0</v>
      </c>
      <c r="G202" s="17">
        <f t="shared" si="45"/>
        <v>0</v>
      </c>
    </row>
    <row r="203" spans="1:7" ht="47.25">
      <c r="A203" s="102" t="s">
        <v>48</v>
      </c>
      <c r="B203" s="129">
        <v>2600000000</v>
      </c>
      <c r="C203" s="129"/>
      <c r="D203" s="132" t="s">
        <v>331</v>
      </c>
      <c r="E203" s="17">
        <f>E204</f>
        <v>350</v>
      </c>
      <c r="F203" s="17">
        <f t="shared" si="45"/>
        <v>0</v>
      </c>
      <c r="G203" s="17">
        <f t="shared" si="45"/>
        <v>0</v>
      </c>
    </row>
    <row r="204" spans="1:7" ht="31.5">
      <c r="A204" s="104" t="s">
        <v>48</v>
      </c>
      <c r="B204" s="129">
        <v>2610000000</v>
      </c>
      <c r="C204" s="129"/>
      <c r="D204" s="132" t="s">
        <v>107</v>
      </c>
      <c r="E204" s="17">
        <f aca="true" t="shared" si="46" ref="E204:G207">E205</f>
        <v>350</v>
      </c>
      <c r="F204" s="17">
        <f t="shared" si="46"/>
        <v>0</v>
      </c>
      <c r="G204" s="17">
        <f t="shared" si="46"/>
        <v>0</v>
      </c>
    </row>
    <row r="205" spans="1:7" ht="12.75">
      <c r="A205" s="104" t="s">
        <v>48</v>
      </c>
      <c r="B205" s="129">
        <v>2610100000</v>
      </c>
      <c r="C205" s="129"/>
      <c r="D205" s="132" t="s">
        <v>108</v>
      </c>
      <c r="E205" s="17">
        <f t="shared" si="46"/>
        <v>350</v>
      </c>
      <c r="F205" s="17">
        <f t="shared" si="46"/>
        <v>0</v>
      </c>
      <c r="G205" s="17">
        <f t="shared" si="46"/>
        <v>0</v>
      </c>
    </row>
    <row r="206" spans="1:7" ht="31.5">
      <c r="A206" s="104" t="s">
        <v>48</v>
      </c>
      <c r="B206" s="129">
        <v>2610120240</v>
      </c>
      <c r="C206" s="129"/>
      <c r="D206" s="132" t="s">
        <v>111</v>
      </c>
      <c r="E206" s="17">
        <f t="shared" si="46"/>
        <v>350</v>
      </c>
      <c r="F206" s="17">
        <f t="shared" si="46"/>
        <v>0</v>
      </c>
      <c r="G206" s="17">
        <f t="shared" si="46"/>
        <v>0</v>
      </c>
    </row>
    <row r="207" spans="1:7" ht="31.5">
      <c r="A207" s="104" t="s">
        <v>48</v>
      </c>
      <c r="B207" s="129">
        <v>2610120240</v>
      </c>
      <c r="C207" s="129" t="s">
        <v>69</v>
      </c>
      <c r="D207" s="132" t="s">
        <v>95</v>
      </c>
      <c r="E207" s="17">
        <f t="shared" si="46"/>
        <v>350</v>
      </c>
      <c r="F207" s="17">
        <f t="shared" si="46"/>
        <v>0</v>
      </c>
      <c r="G207" s="17">
        <f t="shared" si="46"/>
        <v>0</v>
      </c>
    </row>
    <row r="208" spans="1:7" ht="31.5">
      <c r="A208" s="104" t="s">
        <v>48</v>
      </c>
      <c r="B208" s="129">
        <v>2610120240</v>
      </c>
      <c r="C208" s="131">
        <v>240</v>
      </c>
      <c r="D208" s="132" t="s">
        <v>223</v>
      </c>
      <c r="E208" s="17">
        <f>'№ 4 ведом'!F529</f>
        <v>350</v>
      </c>
      <c r="F208" s="17">
        <f>'№ 4 ведом'!G529</f>
        <v>0</v>
      </c>
      <c r="G208" s="17">
        <f>'№ 4 ведом'!H529</f>
        <v>0</v>
      </c>
    </row>
    <row r="209" spans="1:7" ht="12.75">
      <c r="A209" s="4" t="s">
        <v>57</v>
      </c>
      <c r="B209" s="4" t="s">
        <v>66</v>
      </c>
      <c r="C209" s="4" t="s">
        <v>66</v>
      </c>
      <c r="D209" s="19" t="s">
        <v>27</v>
      </c>
      <c r="E209" s="6">
        <f>E210+E236+E217</f>
        <v>87402.3</v>
      </c>
      <c r="F209" s="6">
        <f>F210+F236+F217</f>
        <v>106638.50000000001</v>
      </c>
      <c r="G209" s="6">
        <f>G210+G236+G217</f>
        <v>103383.70000000001</v>
      </c>
    </row>
    <row r="210" spans="1:7" ht="12.75">
      <c r="A210" s="104" t="s">
        <v>4</v>
      </c>
      <c r="B210" s="104" t="s">
        <v>66</v>
      </c>
      <c r="C210" s="104" t="s">
        <v>66</v>
      </c>
      <c r="D210" s="103" t="s">
        <v>5</v>
      </c>
      <c r="E210" s="17">
        <f aca="true" t="shared" si="47" ref="E210:G215">E211</f>
        <v>3217.6</v>
      </c>
      <c r="F210" s="17">
        <f t="shared" si="47"/>
        <v>0</v>
      </c>
      <c r="G210" s="17">
        <f t="shared" si="47"/>
        <v>0</v>
      </c>
    </row>
    <row r="211" spans="1:7" ht="47.25">
      <c r="A211" s="104" t="s">
        <v>4</v>
      </c>
      <c r="B211" s="129">
        <v>2600000000</v>
      </c>
      <c r="C211" s="129"/>
      <c r="D211" s="132" t="s">
        <v>331</v>
      </c>
      <c r="E211" s="17">
        <f t="shared" si="47"/>
        <v>3217.6</v>
      </c>
      <c r="F211" s="17">
        <f t="shared" si="47"/>
        <v>0</v>
      </c>
      <c r="G211" s="17">
        <f t="shared" si="47"/>
        <v>0</v>
      </c>
    </row>
    <row r="212" spans="1:7" ht="31.5">
      <c r="A212" s="104" t="s">
        <v>4</v>
      </c>
      <c r="B212" s="129">
        <v>2610000000</v>
      </c>
      <c r="C212" s="129"/>
      <c r="D212" s="132" t="s">
        <v>107</v>
      </c>
      <c r="E212" s="17">
        <f t="shared" si="47"/>
        <v>3217.6</v>
      </c>
      <c r="F212" s="17">
        <f t="shared" si="47"/>
        <v>0</v>
      </c>
      <c r="G212" s="17">
        <f t="shared" si="47"/>
        <v>0</v>
      </c>
    </row>
    <row r="213" spans="1:7" ht="12.75">
      <c r="A213" s="104" t="s">
        <v>4</v>
      </c>
      <c r="B213" s="129">
        <v>2610100000</v>
      </c>
      <c r="C213" s="129"/>
      <c r="D213" s="132" t="s">
        <v>108</v>
      </c>
      <c r="E213" s="17">
        <f t="shared" si="47"/>
        <v>3217.6</v>
      </c>
      <c r="F213" s="17">
        <f t="shared" si="47"/>
        <v>0</v>
      </c>
      <c r="G213" s="17">
        <f t="shared" si="47"/>
        <v>0</v>
      </c>
    </row>
    <row r="214" spans="1:7" ht="47.25">
      <c r="A214" s="104" t="s">
        <v>4</v>
      </c>
      <c r="B214" s="129">
        <v>2610120230</v>
      </c>
      <c r="C214" s="129"/>
      <c r="D214" s="132" t="s">
        <v>113</v>
      </c>
      <c r="E214" s="17">
        <f t="shared" si="47"/>
        <v>3217.6</v>
      </c>
      <c r="F214" s="17">
        <f t="shared" si="47"/>
        <v>0</v>
      </c>
      <c r="G214" s="17">
        <f t="shared" si="47"/>
        <v>0</v>
      </c>
    </row>
    <row r="215" spans="1:7" ht="31.5">
      <c r="A215" s="104" t="s">
        <v>4</v>
      </c>
      <c r="B215" s="129">
        <v>2610120230</v>
      </c>
      <c r="C215" s="129" t="s">
        <v>69</v>
      </c>
      <c r="D215" s="132" t="s">
        <v>95</v>
      </c>
      <c r="E215" s="17">
        <f t="shared" si="47"/>
        <v>3217.6</v>
      </c>
      <c r="F215" s="17">
        <f t="shared" si="47"/>
        <v>0</v>
      </c>
      <c r="G215" s="17">
        <f t="shared" si="47"/>
        <v>0</v>
      </c>
    </row>
    <row r="216" spans="1:7" ht="31.5">
      <c r="A216" s="104" t="s">
        <v>4</v>
      </c>
      <c r="B216" s="129">
        <v>2610120230</v>
      </c>
      <c r="C216" s="131">
        <v>240</v>
      </c>
      <c r="D216" s="132" t="s">
        <v>223</v>
      </c>
      <c r="E216" s="17">
        <f>'№ 4 ведом'!F537</f>
        <v>3217.6</v>
      </c>
      <c r="F216" s="17">
        <f>'№ 4 ведом'!G537</f>
        <v>0</v>
      </c>
      <c r="G216" s="17">
        <f>'№ 4 ведом'!H537</f>
        <v>0</v>
      </c>
    </row>
    <row r="217" spans="1:7" ht="12.75">
      <c r="A217" s="22" t="s">
        <v>236</v>
      </c>
      <c r="B217" s="102"/>
      <c r="C217" s="102"/>
      <c r="D217" s="106" t="s">
        <v>237</v>
      </c>
      <c r="E217" s="17">
        <f>E218+E227</f>
        <v>35129.8</v>
      </c>
      <c r="F217" s="17">
        <f>F218+F227</f>
        <v>95410.20000000001</v>
      </c>
      <c r="G217" s="17">
        <f>G218+G227</f>
        <v>95410.20000000001</v>
      </c>
    </row>
    <row r="218" spans="1:7" ht="47.25">
      <c r="A218" s="22" t="s">
        <v>236</v>
      </c>
      <c r="B218" s="104">
        <v>2400000000</v>
      </c>
      <c r="C218" s="102"/>
      <c r="D218" s="56" t="s">
        <v>328</v>
      </c>
      <c r="E218" s="17">
        <f aca="true" t="shared" si="48" ref="E218:G219">E219</f>
        <v>35129.8</v>
      </c>
      <c r="F218" s="17">
        <f t="shared" si="48"/>
        <v>0</v>
      </c>
      <c r="G218" s="17">
        <f t="shared" si="48"/>
        <v>0</v>
      </c>
    </row>
    <row r="219" spans="1:7" ht="31.5">
      <c r="A219" s="22" t="s">
        <v>236</v>
      </c>
      <c r="B219" s="104">
        <v>2430000000</v>
      </c>
      <c r="C219" s="102"/>
      <c r="D219" s="8" t="s">
        <v>355</v>
      </c>
      <c r="E219" s="17">
        <f t="shared" si="48"/>
        <v>35129.8</v>
      </c>
      <c r="F219" s="17">
        <f t="shared" si="48"/>
        <v>0</v>
      </c>
      <c r="G219" s="17">
        <f t="shared" si="48"/>
        <v>0</v>
      </c>
    </row>
    <row r="220" spans="1:7" ht="31.5">
      <c r="A220" s="22" t="s">
        <v>236</v>
      </c>
      <c r="B220" s="102">
        <v>2430100000</v>
      </c>
      <c r="C220" s="102"/>
      <c r="D220" s="8" t="s">
        <v>356</v>
      </c>
      <c r="E220" s="17">
        <f>E224+E221</f>
        <v>35129.8</v>
      </c>
      <c r="F220" s="17">
        <f>F224+F221</f>
        <v>0</v>
      </c>
      <c r="G220" s="17">
        <f>G224+G221</f>
        <v>0</v>
      </c>
    </row>
    <row r="221" spans="1:7" ht="12.75">
      <c r="A221" s="22" t="s">
        <v>236</v>
      </c>
      <c r="B221" s="102">
        <v>2430120100</v>
      </c>
      <c r="C221" s="102"/>
      <c r="D221" s="42" t="s">
        <v>297</v>
      </c>
      <c r="E221" s="17">
        <f>E222</f>
        <v>2719.4</v>
      </c>
      <c r="F221" s="17">
        <f aca="true" t="shared" si="49" ref="F221:G221">F222</f>
        <v>0</v>
      </c>
      <c r="G221" s="17">
        <f t="shared" si="49"/>
        <v>0</v>
      </c>
    </row>
    <row r="222" spans="1:7" ht="31.5">
      <c r="A222" s="22" t="s">
        <v>236</v>
      </c>
      <c r="B222" s="126">
        <v>2430120100</v>
      </c>
      <c r="C222" s="104" t="s">
        <v>72</v>
      </c>
      <c r="D222" s="56" t="s">
        <v>96</v>
      </c>
      <c r="E222" s="17">
        <f aca="true" t="shared" si="50" ref="E222:G222">E223</f>
        <v>2719.4</v>
      </c>
      <c r="F222" s="17">
        <f t="shared" si="50"/>
        <v>0</v>
      </c>
      <c r="G222" s="17">
        <f t="shared" si="50"/>
        <v>0</v>
      </c>
    </row>
    <row r="223" spans="1:7" ht="12.75">
      <c r="A223" s="22" t="s">
        <v>236</v>
      </c>
      <c r="B223" s="126">
        <v>2430120100</v>
      </c>
      <c r="C223" s="104" t="s">
        <v>119</v>
      </c>
      <c r="D223" s="56" t="s">
        <v>120</v>
      </c>
      <c r="E223" s="17">
        <f>'№ 4 ведом'!F175</f>
        <v>2719.4</v>
      </c>
      <c r="F223" s="17">
        <f>'№ 4 ведом'!G175</f>
        <v>0</v>
      </c>
      <c r="G223" s="17">
        <f>'№ 4 ведом'!H175</f>
        <v>0</v>
      </c>
    </row>
    <row r="224" spans="1:7" ht="31.5">
      <c r="A224" s="22" t="s">
        <v>236</v>
      </c>
      <c r="B224" s="102" t="s">
        <v>305</v>
      </c>
      <c r="C224" s="102"/>
      <c r="D224" s="42" t="s">
        <v>285</v>
      </c>
      <c r="E224" s="17">
        <f aca="true" t="shared" si="51" ref="E224:G225">E225</f>
        <v>32410.4</v>
      </c>
      <c r="F224" s="17">
        <f t="shared" si="51"/>
        <v>0</v>
      </c>
      <c r="G224" s="17">
        <f t="shared" si="51"/>
        <v>0</v>
      </c>
    </row>
    <row r="225" spans="1:7" ht="31.5">
      <c r="A225" s="22" t="s">
        <v>236</v>
      </c>
      <c r="B225" s="102" t="s">
        <v>305</v>
      </c>
      <c r="C225" s="104" t="s">
        <v>72</v>
      </c>
      <c r="D225" s="56" t="s">
        <v>96</v>
      </c>
      <c r="E225" s="17">
        <f t="shared" si="51"/>
        <v>32410.4</v>
      </c>
      <c r="F225" s="17">
        <f t="shared" si="51"/>
        <v>0</v>
      </c>
      <c r="G225" s="17">
        <f t="shared" si="51"/>
        <v>0</v>
      </c>
    </row>
    <row r="226" spans="1:7" ht="12.75">
      <c r="A226" s="22" t="s">
        <v>236</v>
      </c>
      <c r="B226" s="102" t="s">
        <v>305</v>
      </c>
      <c r="C226" s="104" t="s">
        <v>119</v>
      </c>
      <c r="D226" s="56" t="s">
        <v>120</v>
      </c>
      <c r="E226" s="17">
        <f>'№ 4 ведом'!F178</f>
        <v>32410.4</v>
      </c>
      <c r="F226" s="17">
        <f>'№ 4 ведом'!G178</f>
        <v>0</v>
      </c>
      <c r="G226" s="17">
        <f>'№ 4 ведом'!H178</f>
        <v>0</v>
      </c>
    </row>
    <row r="227" spans="1:7" ht="47.25">
      <c r="A227" s="22" t="s">
        <v>236</v>
      </c>
      <c r="B227" s="129">
        <v>2600000000</v>
      </c>
      <c r="C227" s="129"/>
      <c r="D227" s="132" t="s">
        <v>331</v>
      </c>
      <c r="E227" s="17">
        <f>E228</f>
        <v>0</v>
      </c>
      <c r="F227" s="17">
        <f aca="true" t="shared" si="52" ref="F227:G234">F228</f>
        <v>95410.20000000001</v>
      </c>
      <c r="G227" s="17">
        <f t="shared" si="52"/>
        <v>95410.20000000001</v>
      </c>
    </row>
    <row r="228" spans="1:7" ht="31.5">
      <c r="A228" s="22" t="s">
        <v>236</v>
      </c>
      <c r="B228" s="131">
        <v>2640000000</v>
      </c>
      <c r="C228" s="129"/>
      <c r="D228" s="132" t="s">
        <v>332</v>
      </c>
      <c r="E228" s="17">
        <f>E229</f>
        <v>0</v>
      </c>
      <c r="F228" s="17">
        <f t="shared" si="52"/>
        <v>95410.20000000001</v>
      </c>
      <c r="G228" s="17">
        <f t="shared" si="52"/>
        <v>95410.20000000001</v>
      </c>
    </row>
    <row r="229" spans="1:7" ht="31.5">
      <c r="A229" s="22" t="s">
        <v>236</v>
      </c>
      <c r="B229" s="131">
        <v>2640100000</v>
      </c>
      <c r="C229" s="129"/>
      <c r="D229" s="56" t="s">
        <v>333</v>
      </c>
      <c r="E229" s="17">
        <f>E233+E230</f>
        <v>0</v>
      </c>
      <c r="F229" s="17">
        <f>F233+F230</f>
        <v>95410.20000000001</v>
      </c>
      <c r="G229" s="17">
        <f>G233+G230</f>
        <v>95410.20000000001</v>
      </c>
    </row>
    <row r="230" spans="1:7" ht="31.5">
      <c r="A230" s="22" t="s">
        <v>236</v>
      </c>
      <c r="B230" s="131">
        <v>2640111210</v>
      </c>
      <c r="C230" s="129"/>
      <c r="D230" s="56" t="s">
        <v>251</v>
      </c>
      <c r="E230" s="17">
        <f aca="true" t="shared" si="53" ref="E230:G231">E231</f>
        <v>0</v>
      </c>
      <c r="F230" s="17">
        <f t="shared" si="53"/>
        <v>94456.1</v>
      </c>
      <c r="G230" s="17">
        <f t="shared" si="53"/>
        <v>94456.1</v>
      </c>
    </row>
    <row r="231" spans="1:7" ht="31.5">
      <c r="A231" s="22" t="s">
        <v>236</v>
      </c>
      <c r="B231" s="131">
        <v>2640111210</v>
      </c>
      <c r="C231" s="129" t="s">
        <v>72</v>
      </c>
      <c r="D231" s="56" t="s">
        <v>96</v>
      </c>
      <c r="E231" s="17">
        <f t="shared" si="53"/>
        <v>0</v>
      </c>
      <c r="F231" s="17">
        <f t="shared" si="53"/>
        <v>94456.1</v>
      </c>
      <c r="G231" s="17">
        <f t="shared" si="53"/>
        <v>94456.1</v>
      </c>
    </row>
    <row r="232" spans="1:7" ht="12.75">
      <c r="A232" s="22" t="s">
        <v>236</v>
      </c>
      <c r="B232" s="131">
        <v>2640111210</v>
      </c>
      <c r="C232" s="129" t="s">
        <v>119</v>
      </c>
      <c r="D232" s="56" t="s">
        <v>120</v>
      </c>
      <c r="E232" s="17">
        <f>'№ 4 ведом'!F184</f>
        <v>0</v>
      </c>
      <c r="F232" s="17">
        <f>'№ 4 ведом'!G184</f>
        <v>94456.1</v>
      </c>
      <c r="G232" s="17">
        <f>'№ 4 ведом'!H184</f>
        <v>94456.1</v>
      </c>
    </row>
    <row r="233" spans="1:7" ht="31.5">
      <c r="A233" s="22" t="s">
        <v>236</v>
      </c>
      <c r="B233" s="131" t="s">
        <v>334</v>
      </c>
      <c r="C233" s="129"/>
      <c r="D233" s="56" t="s">
        <v>250</v>
      </c>
      <c r="E233" s="17">
        <f>E234</f>
        <v>0</v>
      </c>
      <c r="F233" s="17">
        <f t="shared" si="52"/>
        <v>954.1</v>
      </c>
      <c r="G233" s="17">
        <f t="shared" si="52"/>
        <v>954.1</v>
      </c>
    </row>
    <row r="234" spans="1:7" ht="31.5">
      <c r="A234" s="22" t="s">
        <v>236</v>
      </c>
      <c r="B234" s="131" t="s">
        <v>334</v>
      </c>
      <c r="C234" s="129" t="s">
        <v>72</v>
      </c>
      <c r="D234" s="56" t="s">
        <v>96</v>
      </c>
      <c r="E234" s="17">
        <f>E235</f>
        <v>0</v>
      </c>
      <c r="F234" s="17">
        <f t="shared" si="52"/>
        <v>954.1</v>
      </c>
      <c r="G234" s="17">
        <f t="shared" si="52"/>
        <v>954.1</v>
      </c>
    </row>
    <row r="235" spans="1:7" ht="12.75">
      <c r="A235" s="22" t="s">
        <v>236</v>
      </c>
      <c r="B235" s="131" t="s">
        <v>334</v>
      </c>
      <c r="C235" s="129" t="s">
        <v>119</v>
      </c>
      <c r="D235" s="56" t="s">
        <v>120</v>
      </c>
      <c r="E235" s="17">
        <f>'№ 4 ведом'!F187</f>
        <v>0</v>
      </c>
      <c r="F235" s="17">
        <f>'№ 4 ведом'!G187</f>
        <v>954.1</v>
      </c>
      <c r="G235" s="17">
        <f>'№ 4 ведом'!H187</f>
        <v>954.1</v>
      </c>
    </row>
    <row r="236" spans="1:7" ht="12.75">
      <c r="A236" s="102" t="s">
        <v>49</v>
      </c>
      <c r="B236" s="102" t="s">
        <v>66</v>
      </c>
      <c r="C236" s="102" t="s">
        <v>66</v>
      </c>
      <c r="D236" s="49" t="s">
        <v>28</v>
      </c>
      <c r="E236" s="17">
        <f>E237</f>
        <v>49054.9</v>
      </c>
      <c r="F236" s="17">
        <f aca="true" t="shared" si="54" ref="F236:G236">F237</f>
        <v>11228.3</v>
      </c>
      <c r="G236" s="17">
        <f t="shared" si="54"/>
        <v>7973.5</v>
      </c>
    </row>
    <row r="237" spans="1:7" ht="47.25">
      <c r="A237" s="102" t="s">
        <v>49</v>
      </c>
      <c r="B237" s="104">
        <v>2300000000</v>
      </c>
      <c r="C237" s="102"/>
      <c r="D237" s="49" t="s">
        <v>329</v>
      </c>
      <c r="E237" s="17">
        <f>E238+E253+E277</f>
        <v>49054.9</v>
      </c>
      <c r="F237" s="17">
        <f>F238+F253+F277</f>
        <v>11228.3</v>
      </c>
      <c r="G237" s="17">
        <f>G238+G253+G277</f>
        <v>7973.5</v>
      </c>
    </row>
    <row r="238" spans="1:7" ht="47.25">
      <c r="A238" s="102" t="s">
        <v>49</v>
      </c>
      <c r="B238" s="104">
        <v>2310000000</v>
      </c>
      <c r="C238" s="102"/>
      <c r="D238" s="49" t="s">
        <v>212</v>
      </c>
      <c r="E238" s="21">
        <f>E239+E246</f>
        <v>18005.9</v>
      </c>
      <c r="F238" s="21">
        <f aca="true" t="shared" si="55" ref="F238:G238">F239+F246</f>
        <v>155.1</v>
      </c>
      <c r="G238" s="21">
        <f t="shared" si="55"/>
        <v>155.1</v>
      </c>
    </row>
    <row r="239" spans="1:7" ht="47.25">
      <c r="A239" s="102" t="s">
        <v>49</v>
      </c>
      <c r="B239" s="104" t="s">
        <v>306</v>
      </c>
      <c r="C239" s="24"/>
      <c r="D239" s="103" t="s">
        <v>229</v>
      </c>
      <c r="E239" s="21">
        <f>E243+E240</f>
        <v>16312.2</v>
      </c>
      <c r="F239" s="21">
        <f>F243+F240</f>
        <v>155.1</v>
      </c>
      <c r="G239" s="21">
        <f>G243+G240</f>
        <v>155.1</v>
      </c>
    </row>
    <row r="240" spans="1:7" ht="12.75">
      <c r="A240" s="102" t="s">
        <v>49</v>
      </c>
      <c r="B240" s="102" t="s">
        <v>307</v>
      </c>
      <c r="C240" s="102"/>
      <c r="D240" s="62" t="s">
        <v>231</v>
      </c>
      <c r="E240" s="21">
        <f aca="true" t="shared" si="56" ref="E240:G241">E241</f>
        <v>793.3</v>
      </c>
      <c r="F240" s="21">
        <f t="shared" si="56"/>
        <v>0</v>
      </c>
      <c r="G240" s="21">
        <f t="shared" si="56"/>
        <v>0</v>
      </c>
    </row>
    <row r="241" spans="1:7" ht="31.5">
      <c r="A241" s="102" t="s">
        <v>49</v>
      </c>
      <c r="B241" s="102" t="s">
        <v>307</v>
      </c>
      <c r="C241" s="104" t="s">
        <v>69</v>
      </c>
      <c r="D241" s="56" t="s">
        <v>95</v>
      </c>
      <c r="E241" s="21">
        <f t="shared" si="56"/>
        <v>793.3</v>
      </c>
      <c r="F241" s="21">
        <f t="shared" si="56"/>
        <v>0</v>
      </c>
      <c r="G241" s="21">
        <f t="shared" si="56"/>
        <v>0</v>
      </c>
    </row>
    <row r="242" spans="1:7" ht="31.5">
      <c r="A242" s="102" t="s">
        <v>49</v>
      </c>
      <c r="B242" s="102" t="s">
        <v>307</v>
      </c>
      <c r="C242" s="102">
        <v>240</v>
      </c>
      <c r="D242" s="56" t="s">
        <v>223</v>
      </c>
      <c r="E242" s="21">
        <f>'№ 4 ведом'!F194</f>
        <v>793.3</v>
      </c>
      <c r="F242" s="21">
        <f>'№ 4 ведом'!G194</f>
        <v>0</v>
      </c>
      <c r="G242" s="21">
        <f>'№ 4 ведом'!H194</f>
        <v>0</v>
      </c>
    </row>
    <row r="243" spans="1:7" ht="31.5">
      <c r="A243" s="102" t="s">
        <v>49</v>
      </c>
      <c r="B243" s="104" t="s">
        <v>308</v>
      </c>
      <c r="C243" s="102"/>
      <c r="D243" s="98" t="s">
        <v>221</v>
      </c>
      <c r="E243" s="21">
        <f aca="true" t="shared" si="57" ref="E243:G244">E244</f>
        <v>15518.900000000001</v>
      </c>
      <c r="F243" s="21">
        <f t="shared" si="57"/>
        <v>155.1</v>
      </c>
      <c r="G243" s="21">
        <f t="shared" si="57"/>
        <v>155.1</v>
      </c>
    </row>
    <row r="244" spans="1:7" ht="31.5">
      <c r="A244" s="102" t="s">
        <v>49</v>
      </c>
      <c r="B244" s="104" t="s">
        <v>308</v>
      </c>
      <c r="C244" s="104" t="s">
        <v>69</v>
      </c>
      <c r="D244" s="103" t="s">
        <v>95</v>
      </c>
      <c r="E244" s="21">
        <f t="shared" si="57"/>
        <v>15518.900000000001</v>
      </c>
      <c r="F244" s="21">
        <f t="shared" si="57"/>
        <v>155.1</v>
      </c>
      <c r="G244" s="21">
        <f t="shared" si="57"/>
        <v>155.1</v>
      </c>
    </row>
    <row r="245" spans="1:7" ht="31.5">
      <c r="A245" s="102" t="s">
        <v>49</v>
      </c>
      <c r="B245" s="104" t="s">
        <v>308</v>
      </c>
      <c r="C245" s="102">
        <v>240</v>
      </c>
      <c r="D245" s="103" t="s">
        <v>223</v>
      </c>
      <c r="E245" s="21">
        <f>'№ 4 ведом'!F197</f>
        <v>15518.900000000001</v>
      </c>
      <c r="F245" s="21">
        <f>'№ 4 ведом'!G197</f>
        <v>155.1</v>
      </c>
      <c r="G245" s="21">
        <f>'№ 4 ведом'!H197</f>
        <v>155.1</v>
      </c>
    </row>
    <row r="246" spans="1:7" ht="31.5">
      <c r="A246" s="168" t="s">
        <v>49</v>
      </c>
      <c r="B246" s="167">
        <v>2310100000</v>
      </c>
      <c r="C246" s="168"/>
      <c r="D246" s="119" t="s">
        <v>410</v>
      </c>
      <c r="E246" s="21">
        <f>E247+E250</f>
        <v>1693.7</v>
      </c>
      <c r="F246" s="21">
        <f aca="true" t="shared" si="58" ref="F246:G246">F247+F250</f>
        <v>0</v>
      </c>
      <c r="G246" s="21">
        <f t="shared" si="58"/>
        <v>0</v>
      </c>
    </row>
    <row r="247" spans="1:7" ht="12.75">
      <c r="A247" s="168" t="s">
        <v>49</v>
      </c>
      <c r="B247" s="167">
        <v>2310111180</v>
      </c>
      <c r="C247" s="168"/>
      <c r="D247" s="71" t="s">
        <v>411</v>
      </c>
      <c r="E247" s="21">
        <f>E248</f>
        <v>1000</v>
      </c>
      <c r="F247" s="21">
        <f aca="true" t="shared" si="59" ref="F247:G248">F248</f>
        <v>0</v>
      </c>
      <c r="G247" s="21">
        <f t="shared" si="59"/>
        <v>0</v>
      </c>
    </row>
    <row r="248" spans="1:7" ht="31.5">
      <c r="A248" s="168" t="s">
        <v>49</v>
      </c>
      <c r="B248" s="167">
        <v>2310111180</v>
      </c>
      <c r="C248" s="167" t="s">
        <v>69</v>
      </c>
      <c r="D248" s="169" t="s">
        <v>95</v>
      </c>
      <c r="E248" s="21">
        <f>E249</f>
        <v>1000</v>
      </c>
      <c r="F248" s="21">
        <f t="shared" si="59"/>
        <v>0</v>
      </c>
      <c r="G248" s="21">
        <f t="shared" si="59"/>
        <v>0</v>
      </c>
    </row>
    <row r="249" spans="1:7" ht="31.5">
      <c r="A249" s="168" t="s">
        <v>49</v>
      </c>
      <c r="B249" s="167">
        <v>2310111180</v>
      </c>
      <c r="C249" s="168">
        <v>240</v>
      </c>
      <c r="D249" s="169" t="s">
        <v>223</v>
      </c>
      <c r="E249" s="21">
        <f>'№ 4 ведом'!F201</f>
        <v>1000</v>
      </c>
      <c r="F249" s="21">
        <f>'№ 4 ведом'!G201</f>
        <v>0</v>
      </c>
      <c r="G249" s="21">
        <f>'№ 4 ведом'!H201</f>
        <v>0</v>
      </c>
    </row>
    <row r="250" spans="1:7" ht="12.75">
      <c r="A250" s="168" t="s">
        <v>49</v>
      </c>
      <c r="B250" s="167">
        <v>2310120100</v>
      </c>
      <c r="C250" s="168"/>
      <c r="D250" s="169" t="s">
        <v>231</v>
      </c>
      <c r="E250" s="21">
        <f>E251</f>
        <v>693.7</v>
      </c>
      <c r="F250" s="21">
        <f aca="true" t="shared" si="60" ref="F250:G251">F251</f>
        <v>0</v>
      </c>
      <c r="G250" s="21">
        <f t="shared" si="60"/>
        <v>0</v>
      </c>
    </row>
    <row r="251" spans="1:7" ht="31.5">
      <c r="A251" s="168" t="s">
        <v>49</v>
      </c>
      <c r="B251" s="167">
        <v>2310120100</v>
      </c>
      <c r="C251" s="167" t="s">
        <v>69</v>
      </c>
      <c r="D251" s="169" t="s">
        <v>95</v>
      </c>
      <c r="E251" s="21">
        <f>E252</f>
        <v>693.7</v>
      </c>
      <c r="F251" s="21">
        <f t="shared" si="60"/>
        <v>0</v>
      </c>
      <c r="G251" s="21">
        <f t="shared" si="60"/>
        <v>0</v>
      </c>
    </row>
    <row r="252" spans="1:7" ht="31.5">
      <c r="A252" s="168" t="s">
        <v>49</v>
      </c>
      <c r="B252" s="167">
        <v>2310120100</v>
      </c>
      <c r="C252" s="168">
        <v>240</v>
      </c>
      <c r="D252" s="169" t="s">
        <v>223</v>
      </c>
      <c r="E252" s="21">
        <f>'№ 4 ведом'!F204</f>
        <v>693.7</v>
      </c>
      <c r="F252" s="21">
        <f>'№ 4 ведом'!G204</f>
        <v>0</v>
      </c>
      <c r="G252" s="21">
        <f>'№ 4 ведом'!H204</f>
        <v>0</v>
      </c>
    </row>
    <row r="253" spans="1:7" ht="12.75">
      <c r="A253" s="102" t="s">
        <v>49</v>
      </c>
      <c r="B253" s="104">
        <v>2320000000</v>
      </c>
      <c r="C253" s="102"/>
      <c r="D253" s="49" t="s">
        <v>181</v>
      </c>
      <c r="E253" s="21">
        <f>E258+E254</f>
        <v>28034.5</v>
      </c>
      <c r="F253" s="21">
        <f aca="true" t="shared" si="61" ref="F253:G253">F258+F254</f>
        <v>11073.199999999999</v>
      </c>
      <c r="G253" s="21">
        <f t="shared" si="61"/>
        <v>7818.4</v>
      </c>
    </row>
    <row r="254" spans="1:7" ht="31.5">
      <c r="A254" s="159" t="s">
        <v>49</v>
      </c>
      <c r="B254" s="158">
        <v>2320100000</v>
      </c>
      <c r="C254" s="159"/>
      <c r="D254" s="160" t="s">
        <v>361</v>
      </c>
      <c r="E254" s="21">
        <f>E255</f>
        <v>58.5</v>
      </c>
      <c r="F254" s="21">
        <f aca="true" t="shared" si="62" ref="F254:G254">F255</f>
        <v>0</v>
      </c>
      <c r="G254" s="21">
        <f t="shared" si="62"/>
        <v>0</v>
      </c>
    </row>
    <row r="255" spans="1:7" ht="63">
      <c r="A255" s="102" t="s">
        <v>49</v>
      </c>
      <c r="B255" s="131" t="s">
        <v>337</v>
      </c>
      <c r="C255" s="131"/>
      <c r="D255" s="132" t="s">
        <v>338</v>
      </c>
      <c r="E255" s="21">
        <f aca="true" t="shared" si="63" ref="E255:G256">E256</f>
        <v>58.5</v>
      </c>
      <c r="F255" s="21">
        <f t="shared" si="63"/>
        <v>0</v>
      </c>
      <c r="G255" s="21">
        <f t="shared" si="63"/>
        <v>0</v>
      </c>
    </row>
    <row r="256" spans="1:7" ht="31.5">
      <c r="A256" s="102" t="s">
        <v>49</v>
      </c>
      <c r="B256" s="131" t="s">
        <v>337</v>
      </c>
      <c r="C256" s="129" t="s">
        <v>69</v>
      </c>
      <c r="D256" s="132" t="s">
        <v>95</v>
      </c>
      <c r="E256" s="21">
        <f t="shared" si="63"/>
        <v>58.5</v>
      </c>
      <c r="F256" s="21">
        <f t="shared" si="63"/>
        <v>0</v>
      </c>
      <c r="G256" s="21">
        <f t="shared" si="63"/>
        <v>0</v>
      </c>
    </row>
    <row r="257" spans="1:7" ht="31.5">
      <c r="A257" s="102" t="s">
        <v>49</v>
      </c>
      <c r="B257" s="131" t="s">
        <v>337</v>
      </c>
      <c r="C257" s="131">
        <v>240</v>
      </c>
      <c r="D257" s="132" t="s">
        <v>223</v>
      </c>
      <c r="E257" s="21">
        <f>'№ 4 ведом'!F209</f>
        <v>58.5</v>
      </c>
      <c r="F257" s="21">
        <f>'№ 4 ведом'!G209</f>
        <v>0</v>
      </c>
      <c r="G257" s="21">
        <f>'№ 4 ведом'!H209</f>
        <v>0</v>
      </c>
    </row>
    <row r="258" spans="1:7" ht="12.75">
      <c r="A258" s="102" t="s">
        <v>49</v>
      </c>
      <c r="B258" s="104">
        <v>2320200000</v>
      </c>
      <c r="C258" s="102"/>
      <c r="D258" s="103" t="s">
        <v>128</v>
      </c>
      <c r="E258" s="17">
        <f>E259+E262+E265+E268+E271+E274</f>
        <v>27976</v>
      </c>
      <c r="F258" s="17">
        <f aca="true" t="shared" si="64" ref="F258:G258">F259+F262+F265+F268+F271+F274</f>
        <v>11073.199999999999</v>
      </c>
      <c r="G258" s="17">
        <f t="shared" si="64"/>
        <v>7818.4</v>
      </c>
    </row>
    <row r="259" spans="1:7" ht="12.75">
      <c r="A259" s="102" t="s">
        <v>49</v>
      </c>
      <c r="B259" s="102">
        <v>2320220050</v>
      </c>
      <c r="C259" s="102"/>
      <c r="D259" s="103" t="s">
        <v>129</v>
      </c>
      <c r="E259" s="17">
        <f aca="true" t="shared" si="65" ref="E259:G260">E260</f>
        <v>18990.4</v>
      </c>
      <c r="F259" s="17">
        <f t="shared" si="65"/>
        <v>7959.1</v>
      </c>
      <c r="G259" s="17">
        <f t="shared" si="65"/>
        <v>5604.3</v>
      </c>
    </row>
    <row r="260" spans="1:7" ht="31.5">
      <c r="A260" s="102" t="s">
        <v>49</v>
      </c>
      <c r="B260" s="102">
        <v>2320220050</v>
      </c>
      <c r="C260" s="104" t="s">
        <v>69</v>
      </c>
      <c r="D260" s="103" t="s">
        <v>95</v>
      </c>
      <c r="E260" s="17">
        <f t="shared" si="65"/>
        <v>18990.4</v>
      </c>
      <c r="F260" s="17">
        <f t="shared" si="65"/>
        <v>7959.1</v>
      </c>
      <c r="G260" s="17">
        <f t="shared" si="65"/>
        <v>5604.3</v>
      </c>
    </row>
    <row r="261" spans="1:7" ht="31.5">
      <c r="A261" s="102" t="s">
        <v>49</v>
      </c>
      <c r="B261" s="102">
        <v>2320220050</v>
      </c>
      <c r="C261" s="102">
        <v>240</v>
      </c>
      <c r="D261" s="103" t="s">
        <v>223</v>
      </c>
      <c r="E261" s="17">
        <f>'№ 4 ведом'!F213</f>
        <v>18990.4</v>
      </c>
      <c r="F261" s="17">
        <f>'№ 4 ведом'!G213</f>
        <v>7959.1</v>
      </c>
      <c r="G261" s="17">
        <f>'№ 4 ведом'!H213</f>
        <v>5604.3</v>
      </c>
    </row>
    <row r="262" spans="1:7" ht="12.75">
      <c r="A262" s="102" t="s">
        <v>49</v>
      </c>
      <c r="B262" s="102">
        <v>2320220070</v>
      </c>
      <c r="C262" s="102"/>
      <c r="D262" s="103" t="s">
        <v>130</v>
      </c>
      <c r="E262" s="17">
        <f aca="true" t="shared" si="66" ref="E262:G263">E263</f>
        <v>5199.1</v>
      </c>
      <c r="F262" s="17">
        <f t="shared" si="66"/>
        <v>2068.2</v>
      </c>
      <c r="G262" s="17">
        <f t="shared" si="66"/>
        <v>2068.2</v>
      </c>
    </row>
    <row r="263" spans="1:7" ht="31.5">
      <c r="A263" s="102" t="s">
        <v>49</v>
      </c>
      <c r="B263" s="102">
        <v>2320220070</v>
      </c>
      <c r="C263" s="104" t="s">
        <v>69</v>
      </c>
      <c r="D263" s="103" t="s">
        <v>95</v>
      </c>
      <c r="E263" s="17">
        <f t="shared" si="66"/>
        <v>5199.1</v>
      </c>
      <c r="F263" s="17">
        <f t="shared" si="66"/>
        <v>2068.2</v>
      </c>
      <c r="G263" s="17">
        <f t="shared" si="66"/>
        <v>2068.2</v>
      </c>
    </row>
    <row r="264" spans="1:7" ht="31.5">
      <c r="A264" s="102" t="s">
        <v>49</v>
      </c>
      <c r="B264" s="102">
        <v>2320220070</v>
      </c>
      <c r="C264" s="102">
        <v>240</v>
      </c>
      <c r="D264" s="103" t="s">
        <v>223</v>
      </c>
      <c r="E264" s="17">
        <f>'№ 4 ведом'!F216</f>
        <v>5199.1</v>
      </c>
      <c r="F264" s="17">
        <f>'№ 4 ведом'!G216</f>
        <v>2068.2</v>
      </c>
      <c r="G264" s="17">
        <f>'№ 4 ведом'!H216</f>
        <v>2068.2</v>
      </c>
    </row>
    <row r="265" spans="1:7" ht="12.75">
      <c r="A265" s="102" t="s">
        <v>49</v>
      </c>
      <c r="B265" s="102">
        <v>2320220080</v>
      </c>
      <c r="C265" s="102"/>
      <c r="D265" s="103" t="s">
        <v>131</v>
      </c>
      <c r="E265" s="17">
        <f aca="true" t="shared" si="67" ref="E265:G266">E266</f>
        <v>1356.6</v>
      </c>
      <c r="F265" s="17">
        <f t="shared" si="67"/>
        <v>1045.9</v>
      </c>
      <c r="G265" s="17">
        <f t="shared" si="67"/>
        <v>145.9</v>
      </c>
    </row>
    <row r="266" spans="1:7" ht="31.5">
      <c r="A266" s="102" t="s">
        <v>49</v>
      </c>
      <c r="B266" s="102">
        <v>2320220080</v>
      </c>
      <c r="C266" s="104" t="s">
        <v>69</v>
      </c>
      <c r="D266" s="103" t="s">
        <v>95</v>
      </c>
      <c r="E266" s="17">
        <f t="shared" si="67"/>
        <v>1356.6</v>
      </c>
      <c r="F266" s="17">
        <f t="shared" si="67"/>
        <v>1045.9</v>
      </c>
      <c r="G266" s="17">
        <f t="shared" si="67"/>
        <v>145.9</v>
      </c>
    </row>
    <row r="267" spans="1:7" ht="31.5">
      <c r="A267" s="102" t="s">
        <v>49</v>
      </c>
      <c r="B267" s="102">
        <v>2320220080</v>
      </c>
      <c r="C267" s="102">
        <v>240</v>
      </c>
      <c r="D267" s="103" t="s">
        <v>223</v>
      </c>
      <c r="E267" s="17">
        <f>'№ 4 ведом'!F219</f>
        <v>1356.6</v>
      </c>
      <c r="F267" s="17">
        <f>'№ 4 ведом'!G219</f>
        <v>1045.9</v>
      </c>
      <c r="G267" s="17">
        <f>'№ 4 ведом'!H219</f>
        <v>145.9</v>
      </c>
    </row>
    <row r="268" spans="1:7" ht="12.75">
      <c r="A268" s="168" t="s">
        <v>49</v>
      </c>
      <c r="B268" s="168">
        <v>2320220110</v>
      </c>
      <c r="C268" s="168"/>
      <c r="D268" s="169" t="s">
        <v>412</v>
      </c>
      <c r="E268" s="17">
        <f>E269</f>
        <v>1371</v>
      </c>
      <c r="F268" s="17">
        <f aca="true" t="shared" si="68" ref="F268:G269">F269</f>
        <v>0</v>
      </c>
      <c r="G268" s="17">
        <f t="shared" si="68"/>
        <v>0</v>
      </c>
    </row>
    <row r="269" spans="1:7" ht="31.5">
      <c r="A269" s="168" t="s">
        <v>49</v>
      </c>
      <c r="B269" s="168">
        <v>2320220110</v>
      </c>
      <c r="C269" s="167" t="s">
        <v>69</v>
      </c>
      <c r="D269" s="169" t="s">
        <v>95</v>
      </c>
      <c r="E269" s="17">
        <f>E270</f>
        <v>1371</v>
      </c>
      <c r="F269" s="17">
        <f t="shared" si="68"/>
        <v>0</v>
      </c>
      <c r="G269" s="17">
        <f t="shared" si="68"/>
        <v>0</v>
      </c>
    </row>
    <row r="270" spans="1:7" ht="31.5">
      <c r="A270" s="168" t="s">
        <v>49</v>
      </c>
      <c r="B270" s="168">
        <v>2320220110</v>
      </c>
      <c r="C270" s="168">
        <v>240</v>
      </c>
      <c r="D270" s="169" t="s">
        <v>223</v>
      </c>
      <c r="E270" s="17">
        <f>'№ 4 ведом'!F222</f>
        <v>1371</v>
      </c>
      <c r="F270" s="17">
        <f>'№ 4 ведом'!G222</f>
        <v>0</v>
      </c>
      <c r="G270" s="17">
        <f>'№ 4 ведом'!H222</f>
        <v>0</v>
      </c>
    </row>
    <row r="271" spans="1:7" ht="31.5">
      <c r="A271" s="168" t="s">
        <v>49</v>
      </c>
      <c r="B271" s="168" t="s">
        <v>416</v>
      </c>
      <c r="C271" s="168"/>
      <c r="D271" s="169" t="s">
        <v>415</v>
      </c>
      <c r="E271" s="21">
        <f>E272</f>
        <v>93.7</v>
      </c>
      <c r="F271" s="21">
        <f aca="true" t="shared" si="69" ref="F271:G272">F272</f>
        <v>0</v>
      </c>
      <c r="G271" s="21">
        <f t="shared" si="69"/>
        <v>0</v>
      </c>
    </row>
    <row r="272" spans="1:7" ht="31.5">
      <c r="A272" s="168" t="s">
        <v>49</v>
      </c>
      <c r="B272" s="168" t="s">
        <v>416</v>
      </c>
      <c r="C272" s="167" t="s">
        <v>69</v>
      </c>
      <c r="D272" s="169" t="s">
        <v>95</v>
      </c>
      <c r="E272" s="21">
        <f>E273</f>
        <v>93.7</v>
      </c>
      <c r="F272" s="21">
        <f t="shared" si="69"/>
        <v>0</v>
      </c>
      <c r="G272" s="21">
        <f t="shared" si="69"/>
        <v>0</v>
      </c>
    </row>
    <row r="273" spans="1:7" ht="31.5">
      <c r="A273" s="168" t="s">
        <v>49</v>
      </c>
      <c r="B273" s="168" t="s">
        <v>416</v>
      </c>
      <c r="C273" s="168">
        <v>240</v>
      </c>
      <c r="D273" s="169" t="s">
        <v>223</v>
      </c>
      <c r="E273" s="21">
        <f>'№ 4 ведом'!F225</f>
        <v>93.7</v>
      </c>
      <c r="F273" s="21">
        <f>'№ 4 ведом'!G225</f>
        <v>0</v>
      </c>
      <c r="G273" s="21">
        <f>'№ 4 ведом'!H225</f>
        <v>0</v>
      </c>
    </row>
    <row r="274" spans="1:7" ht="47.25">
      <c r="A274" s="168" t="s">
        <v>49</v>
      </c>
      <c r="B274" s="168" t="s">
        <v>414</v>
      </c>
      <c r="C274" s="168"/>
      <c r="D274" s="169" t="s">
        <v>413</v>
      </c>
      <c r="E274" s="21">
        <f>E275</f>
        <v>965.2</v>
      </c>
      <c r="F274" s="21">
        <f aca="true" t="shared" si="70" ref="F274:G275">F275</f>
        <v>0</v>
      </c>
      <c r="G274" s="21">
        <f t="shared" si="70"/>
        <v>0</v>
      </c>
    </row>
    <row r="275" spans="1:7" ht="31.5">
      <c r="A275" s="168" t="s">
        <v>49</v>
      </c>
      <c r="B275" s="168" t="s">
        <v>414</v>
      </c>
      <c r="C275" s="167" t="s">
        <v>69</v>
      </c>
      <c r="D275" s="169" t="s">
        <v>95</v>
      </c>
      <c r="E275" s="21">
        <f>E276</f>
        <v>965.2</v>
      </c>
      <c r="F275" s="21">
        <f t="shared" si="70"/>
        <v>0</v>
      </c>
      <c r="G275" s="21">
        <f t="shared" si="70"/>
        <v>0</v>
      </c>
    </row>
    <row r="276" spans="1:7" ht="31.5">
      <c r="A276" s="168" t="s">
        <v>49</v>
      </c>
      <c r="B276" s="168" t="s">
        <v>414</v>
      </c>
      <c r="C276" s="168">
        <v>240</v>
      </c>
      <c r="D276" s="169" t="s">
        <v>223</v>
      </c>
      <c r="E276" s="21">
        <f>'№ 4 ведом'!F228</f>
        <v>965.2</v>
      </c>
      <c r="F276" s="21">
        <f>'№ 4 ведом'!G228</f>
        <v>0</v>
      </c>
      <c r="G276" s="21">
        <f>'№ 4 ведом'!H228</f>
        <v>0</v>
      </c>
    </row>
    <row r="277" spans="1:7" ht="31.5">
      <c r="A277" s="102" t="s">
        <v>49</v>
      </c>
      <c r="B277" s="129">
        <v>2330000000</v>
      </c>
      <c r="C277" s="131"/>
      <c r="D277" s="141" t="s">
        <v>352</v>
      </c>
      <c r="E277" s="17">
        <f>E278</f>
        <v>3014.5</v>
      </c>
      <c r="F277" s="17">
        <f aca="true" t="shared" si="71" ref="F277:G280">F278</f>
        <v>0</v>
      </c>
      <c r="G277" s="17">
        <f t="shared" si="71"/>
        <v>0</v>
      </c>
    </row>
    <row r="278" spans="1:7" ht="47.25">
      <c r="A278" s="102" t="s">
        <v>49</v>
      </c>
      <c r="B278" s="129">
        <v>2330100000</v>
      </c>
      <c r="C278" s="131"/>
      <c r="D278" s="132" t="s">
        <v>213</v>
      </c>
      <c r="E278" s="17">
        <f>E279+E282</f>
        <v>3014.5</v>
      </c>
      <c r="F278" s="17">
        <f>F279+F282</f>
        <v>0</v>
      </c>
      <c r="G278" s="17">
        <f>G279+G282</f>
        <v>0</v>
      </c>
    </row>
    <row r="279" spans="1:7" ht="31.5">
      <c r="A279" s="102" t="s">
        <v>49</v>
      </c>
      <c r="B279" s="129">
        <v>2330120090</v>
      </c>
      <c r="C279" s="131"/>
      <c r="D279" s="132" t="s">
        <v>335</v>
      </c>
      <c r="E279" s="17">
        <f>E280</f>
        <v>1238.4</v>
      </c>
      <c r="F279" s="17">
        <f t="shared" si="71"/>
        <v>0</v>
      </c>
      <c r="G279" s="17">
        <f t="shared" si="71"/>
        <v>0</v>
      </c>
    </row>
    <row r="280" spans="1:7" ht="31.5">
      <c r="A280" s="102" t="s">
        <v>49</v>
      </c>
      <c r="B280" s="129">
        <v>2330120090</v>
      </c>
      <c r="C280" s="129" t="s">
        <v>69</v>
      </c>
      <c r="D280" s="132" t="s">
        <v>95</v>
      </c>
      <c r="E280" s="17">
        <f>E281</f>
        <v>1238.4</v>
      </c>
      <c r="F280" s="17">
        <f t="shared" si="71"/>
        <v>0</v>
      </c>
      <c r="G280" s="17">
        <f t="shared" si="71"/>
        <v>0</v>
      </c>
    </row>
    <row r="281" spans="1:7" ht="31.5">
      <c r="A281" s="102" t="s">
        <v>49</v>
      </c>
      <c r="B281" s="129">
        <v>2330120090</v>
      </c>
      <c r="C281" s="131">
        <v>240</v>
      </c>
      <c r="D281" s="132" t="s">
        <v>223</v>
      </c>
      <c r="E281" s="17">
        <f>'№ 4 ведом'!F233</f>
        <v>1238.4</v>
      </c>
      <c r="F281" s="17">
        <f>'№ 4 ведом'!G233</f>
        <v>0</v>
      </c>
      <c r="G281" s="17">
        <f>'№ 4 ведом'!H233</f>
        <v>0</v>
      </c>
    </row>
    <row r="282" spans="1:7" ht="12.75">
      <c r="A282" s="111" t="s">
        <v>49</v>
      </c>
      <c r="B282" s="129">
        <v>2330120100</v>
      </c>
      <c r="C282" s="78"/>
      <c r="D282" s="42" t="s">
        <v>336</v>
      </c>
      <c r="E282" s="17">
        <f aca="true" t="shared" si="72" ref="E282:G283">E283</f>
        <v>1776.1</v>
      </c>
      <c r="F282" s="17">
        <f t="shared" si="72"/>
        <v>0</v>
      </c>
      <c r="G282" s="17">
        <f t="shared" si="72"/>
        <v>0</v>
      </c>
    </row>
    <row r="283" spans="1:7" ht="31.5">
      <c r="A283" s="111" t="s">
        <v>49</v>
      </c>
      <c r="B283" s="129">
        <v>2330120100</v>
      </c>
      <c r="C283" s="114" t="s">
        <v>69</v>
      </c>
      <c r="D283" s="132" t="s">
        <v>95</v>
      </c>
      <c r="E283" s="17">
        <f t="shared" si="72"/>
        <v>1776.1</v>
      </c>
      <c r="F283" s="17">
        <f t="shared" si="72"/>
        <v>0</v>
      </c>
      <c r="G283" s="17">
        <f t="shared" si="72"/>
        <v>0</v>
      </c>
    </row>
    <row r="284" spans="1:7" ht="31.5">
      <c r="A284" s="111" t="s">
        <v>49</v>
      </c>
      <c r="B284" s="129">
        <v>2330120100</v>
      </c>
      <c r="C284" s="78">
        <v>240</v>
      </c>
      <c r="D284" s="132" t="s">
        <v>223</v>
      </c>
      <c r="E284" s="17">
        <f>'№ 4 ведом'!F236</f>
        <v>1776.1</v>
      </c>
      <c r="F284" s="17">
        <f>'№ 4 ведом'!G236</f>
        <v>0</v>
      </c>
      <c r="G284" s="17">
        <f>'№ 4 ведом'!H236</f>
        <v>0</v>
      </c>
    </row>
    <row r="285" spans="1:7" ht="12.75">
      <c r="A285" s="4" t="s">
        <v>37</v>
      </c>
      <c r="B285" s="4" t="s">
        <v>66</v>
      </c>
      <c r="C285" s="79" t="s">
        <v>66</v>
      </c>
      <c r="D285" s="53" t="s">
        <v>29</v>
      </c>
      <c r="E285" s="60">
        <f>E286+E320+E417+E442+E376+E410</f>
        <v>602105.4999999999</v>
      </c>
      <c r="F285" s="60">
        <f>F286+F320+F417+F442+F376+F410</f>
        <v>595597.9999999999</v>
      </c>
      <c r="G285" s="60">
        <f>G286+G320+G417+G442+G376+G410</f>
        <v>595597.9999999999</v>
      </c>
    </row>
    <row r="286" spans="1:7" ht="12.75">
      <c r="A286" s="105" t="s">
        <v>50</v>
      </c>
      <c r="B286" s="105" t="s">
        <v>66</v>
      </c>
      <c r="C286" s="100" t="s">
        <v>66</v>
      </c>
      <c r="D286" s="49" t="s">
        <v>10</v>
      </c>
      <c r="E286" s="17">
        <f>E287+E296</f>
        <v>244559.59999999998</v>
      </c>
      <c r="F286" s="17">
        <f>F287+F296</f>
        <v>241291.59999999998</v>
      </c>
      <c r="G286" s="17">
        <f>G287+G296</f>
        <v>241291.59999999998</v>
      </c>
    </row>
    <row r="287" spans="1:7" ht="47.25">
      <c r="A287" s="102" t="s">
        <v>50</v>
      </c>
      <c r="B287" s="104">
        <v>2100000000</v>
      </c>
      <c r="C287" s="102"/>
      <c r="D287" s="103" t="s">
        <v>327</v>
      </c>
      <c r="E287" s="17">
        <f aca="true" t="shared" si="73" ref="E287:G288">E288</f>
        <v>238050.09999999998</v>
      </c>
      <c r="F287" s="17">
        <f t="shared" si="73"/>
        <v>238050.09999999998</v>
      </c>
      <c r="G287" s="17">
        <f t="shared" si="73"/>
        <v>238050.09999999998</v>
      </c>
    </row>
    <row r="288" spans="1:7" ht="12.75">
      <c r="A288" s="102" t="s">
        <v>50</v>
      </c>
      <c r="B288" s="102">
        <v>2110000000</v>
      </c>
      <c r="C288" s="102"/>
      <c r="D288" s="49" t="s">
        <v>166</v>
      </c>
      <c r="E288" s="17">
        <f>E289</f>
        <v>238050.09999999998</v>
      </c>
      <c r="F288" s="17">
        <f t="shared" si="73"/>
        <v>238050.09999999998</v>
      </c>
      <c r="G288" s="17">
        <f t="shared" si="73"/>
        <v>238050.09999999998</v>
      </c>
    </row>
    <row r="289" spans="1:7" ht="47.25">
      <c r="A289" s="102" t="s">
        <v>50</v>
      </c>
      <c r="B289" s="102">
        <v>2110100000</v>
      </c>
      <c r="C289" s="24"/>
      <c r="D289" s="49" t="s">
        <v>167</v>
      </c>
      <c r="E289" s="17">
        <f>E293+E290</f>
        <v>238050.09999999998</v>
      </c>
      <c r="F289" s="17">
        <f>F293+F290</f>
        <v>238050.09999999998</v>
      </c>
      <c r="G289" s="17">
        <f>G293+G290</f>
        <v>238050.09999999998</v>
      </c>
    </row>
    <row r="290" spans="1:7" ht="63">
      <c r="A290" s="2" t="s">
        <v>50</v>
      </c>
      <c r="B290" s="10" t="s">
        <v>319</v>
      </c>
      <c r="C290" s="11"/>
      <c r="D290" s="42" t="s">
        <v>103</v>
      </c>
      <c r="E290" s="17">
        <f aca="true" t="shared" si="74" ref="E290:G291">E291</f>
        <v>120984.9</v>
      </c>
      <c r="F290" s="17">
        <f t="shared" si="74"/>
        <v>120984.9</v>
      </c>
      <c r="G290" s="17">
        <f t="shared" si="74"/>
        <v>120984.9</v>
      </c>
    </row>
    <row r="291" spans="1:7" ht="31.5">
      <c r="A291" s="2" t="s">
        <v>50</v>
      </c>
      <c r="B291" s="10" t="s">
        <v>319</v>
      </c>
      <c r="C291" s="104" t="s">
        <v>97</v>
      </c>
      <c r="D291" s="103" t="s">
        <v>98</v>
      </c>
      <c r="E291" s="17">
        <f t="shared" si="74"/>
        <v>120984.9</v>
      </c>
      <c r="F291" s="17">
        <f t="shared" si="74"/>
        <v>120984.9</v>
      </c>
      <c r="G291" s="17">
        <f t="shared" si="74"/>
        <v>120984.9</v>
      </c>
    </row>
    <row r="292" spans="1:7" ht="12.75">
      <c r="A292" s="2" t="s">
        <v>50</v>
      </c>
      <c r="B292" s="10" t="s">
        <v>319</v>
      </c>
      <c r="C292" s="102">
        <v>610</v>
      </c>
      <c r="D292" s="103" t="s">
        <v>104</v>
      </c>
      <c r="E292" s="17">
        <f>'№ 4 ведом'!F571</f>
        <v>120984.9</v>
      </c>
      <c r="F292" s="17">
        <f>'№ 4 ведом'!G571</f>
        <v>120984.9</v>
      </c>
      <c r="G292" s="17">
        <f>'№ 4 ведом'!H571</f>
        <v>120984.9</v>
      </c>
    </row>
    <row r="293" spans="1:7" ht="31.5">
      <c r="A293" s="2" t="s">
        <v>50</v>
      </c>
      <c r="B293" s="10" t="s">
        <v>320</v>
      </c>
      <c r="C293" s="10"/>
      <c r="D293" s="42" t="s">
        <v>123</v>
      </c>
      <c r="E293" s="17">
        <f aca="true" t="shared" si="75" ref="E293:G294">E294</f>
        <v>117065.2</v>
      </c>
      <c r="F293" s="17">
        <f t="shared" si="75"/>
        <v>117065.2</v>
      </c>
      <c r="G293" s="17">
        <f t="shared" si="75"/>
        <v>117065.2</v>
      </c>
    </row>
    <row r="294" spans="1:7" ht="31.5">
      <c r="A294" s="2" t="s">
        <v>50</v>
      </c>
      <c r="B294" s="10" t="s">
        <v>320</v>
      </c>
      <c r="C294" s="104" t="s">
        <v>97</v>
      </c>
      <c r="D294" s="103" t="s">
        <v>98</v>
      </c>
      <c r="E294" s="17">
        <f t="shared" si="75"/>
        <v>117065.2</v>
      </c>
      <c r="F294" s="17">
        <f t="shared" si="75"/>
        <v>117065.2</v>
      </c>
      <c r="G294" s="17">
        <f t="shared" si="75"/>
        <v>117065.2</v>
      </c>
    </row>
    <row r="295" spans="1:7" ht="12.75">
      <c r="A295" s="2" t="s">
        <v>50</v>
      </c>
      <c r="B295" s="10" t="s">
        <v>320</v>
      </c>
      <c r="C295" s="102">
        <v>610</v>
      </c>
      <c r="D295" s="103" t="s">
        <v>104</v>
      </c>
      <c r="E295" s="17">
        <f>'№ 4 ведом'!F574</f>
        <v>117065.2</v>
      </c>
      <c r="F295" s="17">
        <f>'№ 4 ведом'!G574</f>
        <v>117065.2</v>
      </c>
      <c r="G295" s="17">
        <f>'№ 4 ведом'!H574</f>
        <v>117065.2</v>
      </c>
    </row>
    <row r="296" spans="1:7" ht="31.5">
      <c r="A296" s="108" t="s">
        <v>50</v>
      </c>
      <c r="B296" s="104">
        <v>2500000000</v>
      </c>
      <c r="C296" s="102"/>
      <c r="D296" s="103" t="s">
        <v>326</v>
      </c>
      <c r="E296" s="109">
        <f>E297</f>
        <v>6509.5</v>
      </c>
      <c r="F296" s="109">
        <f>F297</f>
        <v>3241.5</v>
      </c>
      <c r="G296" s="109">
        <f>G297</f>
        <v>3241.5</v>
      </c>
    </row>
    <row r="297" spans="1:7" ht="31.5">
      <c r="A297" s="108" t="s">
        <v>50</v>
      </c>
      <c r="B297" s="104">
        <v>2520000000</v>
      </c>
      <c r="C297" s="102"/>
      <c r="D297" s="103" t="s">
        <v>249</v>
      </c>
      <c r="E297" s="109">
        <f>E298+E308+E312+E316</f>
        <v>6509.5</v>
      </c>
      <c r="F297" s="109">
        <f aca="true" t="shared" si="76" ref="F297:G297">F298+F308+F312+F316</f>
        <v>3241.5</v>
      </c>
      <c r="G297" s="109">
        <f t="shared" si="76"/>
        <v>3241.5</v>
      </c>
    </row>
    <row r="298" spans="1:7" ht="47.25">
      <c r="A298" s="108" t="s">
        <v>50</v>
      </c>
      <c r="B298" s="104">
        <v>2520200000</v>
      </c>
      <c r="C298" s="102"/>
      <c r="D298" s="103" t="s">
        <v>298</v>
      </c>
      <c r="E298" s="109">
        <f>E305+E302+E299</f>
        <v>3268</v>
      </c>
      <c r="F298" s="109">
        <f aca="true" t="shared" si="77" ref="F298:G298">F305+F302+F299</f>
        <v>0</v>
      </c>
      <c r="G298" s="109">
        <f t="shared" si="77"/>
        <v>0</v>
      </c>
    </row>
    <row r="299" spans="1:7" ht="47.25">
      <c r="A299" s="108" t="s">
        <v>50</v>
      </c>
      <c r="B299" s="167">
        <v>2520211040</v>
      </c>
      <c r="C299" s="168"/>
      <c r="D299" s="95" t="s">
        <v>258</v>
      </c>
      <c r="E299" s="109">
        <f>E300</f>
        <v>1579</v>
      </c>
      <c r="F299" s="109">
        <f aca="true" t="shared" si="78" ref="F299:G300">F300</f>
        <v>0</v>
      </c>
      <c r="G299" s="109">
        <f t="shared" si="78"/>
        <v>0</v>
      </c>
    </row>
    <row r="300" spans="1:7" ht="31.5">
      <c r="A300" s="108" t="s">
        <v>50</v>
      </c>
      <c r="B300" s="167">
        <v>2520211040</v>
      </c>
      <c r="C300" s="96">
        <v>600</v>
      </c>
      <c r="D300" s="95" t="s">
        <v>98</v>
      </c>
      <c r="E300" s="109">
        <f>E301</f>
        <v>1579</v>
      </c>
      <c r="F300" s="109">
        <f t="shared" si="78"/>
        <v>0</v>
      </c>
      <c r="G300" s="109">
        <f t="shared" si="78"/>
        <v>0</v>
      </c>
    </row>
    <row r="301" spans="1:7" ht="12.75">
      <c r="A301" s="108" t="s">
        <v>50</v>
      </c>
      <c r="B301" s="167">
        <v>2520211040</v>
      </c>
      <c r="C301" s="94">
        <v>610</v>
      </c>
      <c r="D301" s="95" t="s">
        <v>104</v>
      </c>
      <c r="E301" s="109">
        <f>'№ 4 ведом'!F580</f>
        <v>1579</v>
      </c>
      <c r="F301" s="109">
        <f>'№ 4 ведом'!G580</f>
        <v>0</v>
      </c>
      <c r="G301" s="109">
        <f>'№ 4 ведом'!H580</f>
        <v>0</v>
      </c>
    </row>
    <row r="302" spans="1:7" ht="12.75">
      <c r="A302" s="2" t="s">
        <v>50</v>
      </c>
      <c r="B302" s="129">
        <v>2520220190</v>
      </c>
      <c r="C302" s="129"/>
      <c r="D302" s="132" t="s">
        <v>346</v>
      </c>
      <c r="E302" s="109">
        <f aca="true" t="shared" si="79" ref="E302:G303">E303</f>
        <v>110</v>
      </c>
      <c r="F302" s="109">
        <f t="shared" si="79"/>
        <v>0</v>
      </c>
      <c r="G302" s="109">
        <f t="shared" si="79"/>
        <v>0</v>
      </c>
    </row>
    <row r="303" spans="1:7" ht="31.5">
      <c r="A303" s="2" t="s">
        <v>50</v>
      </c>
      <c r="B303" s="129">
        <v>2520220190</v>
      </c>
      <c r="C303" s="129" t="s">
        <v>97</v>
      </c>
      <c r="D303" s="132" t="s">
        <v>98</v>
      </c>
      <c r="E303" s="109">
        <f t="shared" si="79"/>
        <v>110</v>
      </c>
      <c r="F303" s="109">
        <f t="shared" si="79"/>
        <v>0</v>
      </c>
      <c r="G303" s="109">
        <f t="shared" si="79"/>
        <v>0</v>
      </c>
    </row>
    <row r="304" spans="1:7" ht="12.75">
      <c r="A304" s="2" t="s">
        <v>50</v>
      </c>
      <c r="B304" s="129">
        <v>2520220190</v>
      </c>
      <c r="C304" s="129">
        <v>610</v>
      </c>
      <c r="D304" s="132" t="s">
        <v>104</v>
      </c>
      <c r="E304" s="109">
        <f>'№ 4 ведом'!F583</f>
        <v>110</v>
      </c>
      <c r="F304" s="109">
        <f>'№ 4 ведом'!G583</f>
        <v>0</v>
      </c>
      <c r="G304" s="109">
        <f>'№ 4 ведом'!H583</f>
        <v>0</v>
      </c>
    </row>
    <row r="305" spans="1:7" ht="47.25">
      <c r="A305" s="108" t="s">
        <v>50</v>
      </c>
      <c r="B305" s="104" t="s">
        <v>321</v>
      </c>
      <c r="C305" s="102"/>
      <c r="D305" s="95" t="s">
        <v>258</v>
      </c>
      <c r="E305" s="109">
        <f aca="true" t="shared" si="80" ref="E305:G306">E306</f>
        <v>1579</v>
      </c>
      <c r="F305" s="109">
        <f t="shared" si="80"/>
        <v>0</v>
      </c>
      <c r="G305" s="109">
        <f t="shared" si="80"/>
        <v>0</v>
      </c>
    </row>
    <row r="306" spans="1:7" ht="31.5">
      <c r="A306" s="108" t="s">
        <v>50</v>
      </c>
      <c r="B306" s="104" t="s">
        <v>321</v>
      </c>
      <c r="C306" s="96">
        <v>600</v>
      </c>
      <c r="D306" s="95" t="s">
        <v>98</v>
      </c>
      <c r="E306" s="109">
        <f t="shared" si="80"/>
        <v>1579</v>
      </c>
      <c r="F306" s="109">
        <f t="shared" si="80"/>
        <v>0</v>
      </c>
      <c r="G306" s="109">
        <f t="shared" si="80"/>
        <v>0</v>
      </c>
    </row>
    <row r="307" spans="1:7" ht="12.75">
      <c r="A307" s="108" t="s">
        <v>50</v>
      </c>
      <c r="B307" s="104" t="s">
        <v>321</v>
      </c>
      <c r="C307" s="94">
        <v>610</v>
      </c>
      <c r="D307" s="95" t="s">
        <v>104</v>
      </c>
      <c r="E307" s="109">
        <f>'№ 4 ведом'!F586</f>
        <v>1579</v>
      </c>
      <c r="F307" s="109">
        <f>'№ 4 ведом'!G586</f>
        <v>0</v>
      </c>
      <c r="G307" s="109">
        <f>'№ 4 ведом'!H586</f>
        <v>0</v>
      </c>
    </row>
    <row r="308" spans="1:7" ht="31.5">
      <c r="A308" s="108" t="s">
        <v>50</v>
      </c>
      <c r="B308" s="129">
        <v>2520400000</v>
      </c>
      <c r="C308" s="131"/>
      <c r="D308" s="56" t="s">
        <v>353</v>
      </c>
      <c r="E308" s="109">
        <f>E309</f>
        <v>1119.8</v>
      </c>
      <c r="F308" s="109">
        <f aca="true" t="shared" si="81" ref="F308:G310">F309</f>
        <v>1119.8</v>
      </c>
      <c r="G308" s="109">
        <f t="shared" si="81"/>
        <v>1119.8</v>
      </c>
    </row>
    <row r="309" spans="1:7" ht="12.75">
      <c r="A309" s="108" t="s">
        <v>50</v>
      </c>
      <c r="B309" s="129">
        <v>2520420300</v>
      </c>
      <c r="C309" s="131"/>
      <c r="D309" s="56" t="s">
        <v>354</v>
      </c>
      <c r="E309" s="109">
        <f>E310</f>
        <v>1119.8</v>
      </c>
      <c r="F309" s="109">
        <f t="shared" si="81"/>
        <v>1119.8</v>
      </c>
      <c r="G309" s="109">
        <f t="shared" si="81"/>
        <v>1119.8</v>
      </c>
    </row>
    <row r="310" spans="1:7" ht="31.5">
      <c r="A310" s="108" t="s">
        <v>50</v>
      </c>
      <c r="B310" s="129">
        <v>2520420300</v>
      </c>
      <c r="C310" s="129" t="s">
        <v>97</v>
      </c>
      <c r="D310" s="56" t="s">
        <v>98</v>
      </c>
      <c r="E310" s="109">
        <f>E311</f>
        <v>1119.8</v>
      </c>
      <c r="F310" s="109">
        <f t="shared" si="81"/>
        <v>1119.8</v>
      </c>
      <c r="G310" s="109">
        <f t="shared" si="81"/>
        <v>1119.8</v>
      </c>
    </row>
    <row r="311" spans="1:7" ht="12.75">
      <c r="A311" s="108" t="s">
        <v>50</v>
      </c>
      <c r="B311" s="129">
        <v>2520420300</v>
      </c>
      <c r="C311" s="131">
        <v>610</v>
      </c>
      <c r="D311" s="56" t="s">
        <v>104</v>
      </c>
      <c r="E311" s="109">
        <f>'№ 4 ведом'!F590</f>
        <v>1119.8</v>
      </c>
      <c r="F311" s="109">
        <f>'№ 4 ведом'!G590</f>
        <v>1119.8</v>
      </c>
      <c r="G311" s="109">
        <f>'№ 4 ведом'!H590</f>
        <v>1119.8</v>
      </c>
    </row>
    <row r="312" spans="1:7" ht="31.5">
      <c r="A312" s="108" t="s">
        <v>50</v>
      </c>
      <c r="B312" s="167">
        <v>2520500000</v>
      </c>
      <c r="C312" s="168"/>
      <c r="D312" s="169" t="s">
        <v>408</v>
      </c>
      <c r="E312" s="110">
        <f>E313</f>
        <v>1535.2</v>
      </c>
      <c r="F312" s="110">
        <f aca="true" t="shared" si="82" ref="F312:G314">F313</f>
        <v>1535.2</v>
      </c>
      <c r="G312" s="110">
        <f t="shared" si="82"/>
        <v>1535.2</v>
      </c>
    </row>
    <row r="313" spans="1:7" ht="12.75">
      <c r="A313" s="108" t="s">
        <v>50</v>
      </c>
      <c r="B313" s="167">
        <v>2520520300</v>
      </c>
      <c r="C313" s="168"/>
      <c r="D313" s="169" t="s">
        <v>409</v>
      </c>
      <c r="E313" s="110">
        <f>E314</f>
        <v>1535.2</v>
      </c>
      <c r="F313" s="110">
        <f t="shared" si="82"/>
        <v>1535.2</v>
      </c>
      <c r="G313" s="110">
        <f t="shared" si="82"/>
        <v>1535.2</v>
      </c>
    </row>
    <row r="314" spans="1:7" ht="31.5">
      <c r="A314" s="108" t="s">
        <v>50</v>
      </c>
      <c r="B314" s="167">
        <v>2520520300</v>
      </c>
      <c r="C314" s="167" t="s">
        <v>97</v>
      </c>
      <c r="D314" s="56" t="s">
        <v>98</v>
      </c>
      <c r="E314" s="110">
        <f>E315</f>
        <v>1535.2</v>
      </c>
      <c r="F314" s="110">
        <f t="shared" si="82"/>
        <v>1535.2</v>
      </c>
      <c r="G314" s="110">
        <f t="shared" si="82"/>
        <v>1535.2</v>
      </c>
    </row>
    <row r="315" spans="1:7" ht="12.75">
      <c r="A315" s="108" t="s">
        <v>50</v>
      </c>
      <c r="B315" s="167">
        <v>2520520300</v>
      </c>
      <c r="C315" s="168">
        <v>610</v>
      </c>
      <c r="D315" s="56" t="s">
        <v>104</v>
      </c>
      <c r="E315" s="110">
        <f>'№ 4 ведом'!F594</f>
        <v>1535.2</v>
      </c>
      <c r="F315" s="110">
        <f>'№ 4 ведом'!G594</f>
        <v>1535.2</v>
      </c>
      <c r="G315" s="110">
        <f>'№ 4 ведом'!H594</f>
        <v>1535.2</v>
      </c>
    </row>
    <row r="316" spans="1:7" ht="31.5">
      <c r="A316" s="108" t="s">
        <v>50</v>
      </c>
      <c r="B316" s="167">
        <v>2520600000</v>
      </c>
      <c r="C316" s="168"/>
      <c r="D316" s="169" t="s">
        <v>407</v>
      </c>
      <c r="E316" s="110">
        <f>E317</f>
        <v>586.5</v>
      </c>
      <c r="F316" s="110">
        <f aca="true" t="shared" si="83" ref="F316:G318">F317</f>
        <v>586.5</v>
      </c>
      <c r="G316" s="110">
        <f t="shared" si="83"/>
        <v>586.5</v>
      </c>
    </row>
    <row r="317" spans="1:7" ht="12.75">
      <c r="A317" s="108" t="s">
        <v>50</v>
      </c>
      <c r="B317" s="167">
        <v>2520620200</v>
      </c>
      <c r="C317" s="168"/>
      <c r="D317" s="169" t="s">
        <v>286</v>
      </c>
      <c r="E317" s="110">
        <f>E318</f>
        <v>586.5</v>
      </c>
      <c r="F317" s="110">
        <f t="shared" si="83"/>
        <v>586.5</v>
      </c>
      <c r="G317" s="110">
        <f t="shared" si="83"/>
        <v>586.5</v>
      </c>
    </row>
    <row r="318" spans="1:7" ht="31.5">
      <c r="A318" s="108" t="s">
        <v>50</v>
      </c>
      <c r="B318" s="167">
        <v>2520620200</v>
      </c>
      <c r="C318" s="167" t="s">
        <v>97</v>
      </c>
      <c r="D318" s="56" t="s">
        <v>98</v>
      </c>
      <c r="E318" s="110">
        <f>E319</f>
        <v>586.5</v>
      </c>
      <c r="F318" s="110">
        <f t="shared" si="83"/>
        <v>586.5</v>
      </c>
      <c r="G318" s="110">
        <f t="shared" si="83"/>
        <v>586.5</v>
      </c>
    </row>
    <row r="319" spans="1:7" ht="12.75">
      <c r="A319" s="108" t="s">
        <v>50</v>
      </c>
      <c r="B319" s="167">
        <v>2520620200</v>
      </c>
      <c r="C319" s="168">
        <v>610</v>
      </c>
      <c r="D319" s="56" t="s">
        <v>104</v>
      </c>
      <c r="E319" s="110">
        <f>'№ 4 ведом'!F598</f>
        <v>586.5</v>
      </c>
      <c r="F319" s="110">
        <f>'№ 4 ведом'!G598</f>
        <v>586.5</v>
      </c>
      <c r="G319" s="110">
        <f>'№ 4 ведом'!H598</f>
        <v>586.5</v>
      </c>
    </row>
    <row r="320" spans="1:7" ht="12.75">
      <c r="A320" s="102" t="s">
        <v>51</v>
      </c>
      <c r="B320" s="102" t="s">
        <v>66</v>
      </c>
      <c r="C320" s="102" t="s">
        <v>66</v>
      </c>
      <c r="D320" s="49" t="s">
        <v>11</v>
      </c>
      <c r="E320" s="17">
        <f>E321+E362</f>
        <v>312053.8</v>
      </c>
      <c r="F320" s="17">
        <f>F321+F362</f>
        <v>309334.3</v>
      </c>
      <c r="G320" s="17">
        <f>G321+G362</f>
        <v>309334.3</v>
      </c>
    </row>
    <row r="321" spans="1:7" ht="47.25">
      <c r="A321" s="102" t="s">
        <v>51</v>
      </c>
      <c r="B321" s="104">
        <v>2100000000</v>
      </c>
      <c r="C321" s="102"/>
      <c r="D321" s="103" t="s">
        <v>327</v>
      </c>
      <c r="E321" s="17">
        <f>E322+E354+E349</f>
        <v>307646.6</v>
      </c>
      <c r="F321" s="17">
        <f>F322+F354+F349</f>
        <v>304927.1</v>
      </c>
      <c r="G321" s="17">
        <f>G322+G354+G349</f>
        <v>304927.1</v>
      </c>
    </row>
    <row r="322" spans="1:7" ht="12.75">
      <c r="A322" s="102" t="s">
        <v>51</v>
      </c>
      <c r="B322" s="102">
        <v>2110000000</v>
      </c>
      <c r="C322" s="102"/>
      <c r="D322" s="49" t="s">
        <v>166</v>
      </c>
      <c r="E322" s="17">
        <f>E323+E330+E341+E345+E334</f>
        <v>302367.49999999994</v>
      </c>
      <c r="F322" s="17">
        <f aca="true" t="shared" si="84" ref="F322:G322">F323+F330+F341+F345+F334</f>
        <v>299647.99999999994</v>
      </c>
      <c r="G322" s="17">
        <f t="shared" si="84"/>
        <v>299647.99999999994</v>
      </c>
    </row>
    <row r="323" spans="1:7" ht="47.25">
      <c r="A323" s="102" t="s">
        <v>51</v>
      </c>
      <c r="B323" s="102">
        <v>2110100000</v>
      </c>
      <c r="C323" s="24"/>
      <c r="D323" s="49" t="s">
        <v>167</v>
      </c>
      <c r="E323" s="17">
        <f>E327+E324</f>
        <v>257048.4</v>
      </c>
      <c r="F323" s="17">
        <f>F327+F324</f>
        <v>257048.4</v>
      </c>
      <c r="G323" s="17">
        <f>G327+G324</f>
        <v>257048.4</v>
      </c>
    </row>
    <row r="324" spans="1:7" ht="94.5">
      <c r="A324" s="102" t="s">
        <v>51</v>
      </c>
      <c r="B324" s="102">
        <v>2110110750</v>
      </c>
      <c r="C324" s="102"/>
      <c r="D324" s="49" t="s">
        <v>168</v>
      </c>
      <c r="E324" s="17">
        <f aca="true" t="shared" si="85" ref="E324:G325">E325</f>
        <v>210678.5</v>
      </c>
      <c r="F324" s="17">
        <f t="shared" si="85"/>
        <v>210678.5</v>
      </c>
      <c r="G324" s="17">
        <f t="shared" si="85"/>
        <v>210678.5</v>
      </c>
    </row>
    <row r="325" spans="1:7" ht="31.5">
      <c r="A325" s="102" t="s">
        <v>51</v>
      </c>
      <c r="B325" s="102">
        <v>2110110750</v>
      </c>
      <c r="C325" s="104" t="s">
        <v>97</v>
      </c>
      <c r="D325" s="103" t="s">
        <v>98</v>
      </c>
      <c r="E325" s="17">
        <f t="shared" si="85"/>
        <v>210678.5</v>
      </c>
      <c r="F325" s="17">
        <f t="shared" si="85"/>
        <v>210678.5</v>
      </c>
      <c r="G325" s="17">
        <f t="shared" si="85"/>
        <v>210678.5</v>
      </c>
    </row>
    <row r="326" spans="1:7" ht="12.75">
      <c r="A326" s="102" t="s">
        <v>51</v>
      </c>
      <c r="B326" s="102">
        <v>2110110750</v>
      </c>
      <c r="C326" s="102">
        <v>610</v>
      </c>
      <c r="D326" s="103" t="s">
        <v>104</v>
      </c>
      <c r="E326" s="17">
        <f>'№ 4 ведом'!F605</f>
        <v>210678.5</v>
      </c>
      <c r="F326" s="17">
        <f>'№ 4 ведом'!G605</f>
        <v>210678.5</v>
      </c>
      <c r="G326" s="17">
        <f>'№ 4 ведом'!H605</f>
        <v>210678.5</v>
      </c>
    </row>
    <row r="327" spans="1:7" ht="31.5">
      <c r="A327" s="102" t="s">
        <v>51</v>
      </c>
      <c r="B327" s="10" t="s">
        <v>320</v>
      </c>
      <c r="C327" s="10"/>
      <c r="D327" s="42" t="s">
        <v>123</v>
      </c>
      <c r="E327" s="17">
        <f aca="true" t="shared" si="86" ref="E327:G328">E328</f>
        <v>46369.9</v>
      </c>
      <c r="F327" s="17">
        <f t="shared" si="86"/>
        <v>46369.9</v>
      </c>
      <c r="G327" s="17">
        <f t="shared" si="86"/>
        <v>46369.9</v>
      </c>
    </row>
    <row r="328" spans="1:7" ht="31.5">
      <c r="A328" s="102" t="s">
        <v>51</v>
      </c>
      <c r="B328" s="10" t="s">
        <v>320</v>
      </c>
      <c r="C328" s="104" t="s">
        <v>97</v>
      </c>
      <c r="D328" s="103" t="s">
        <v>98</v>
      </c>
      <c r="E328" s="17">
        <f t="shared" si="86"/>
        <v>46369.9</v>
      </c>
      <c r="F328" s="17">
        <f t="shared" si="86"/>
        <v>46369.9</v>
      </c>
      <c r="G328" s="17">
        <f t="shared" si="86"/>
        <v>46369.9</v>
      </c>
    </row>
    <row r="329" spans="1:7" ht="12.75">
      <c r="A329" s="102" t="s">
        <v>51</v>
      </c>
      <c r="B329" s="10" t="s">
        <v>320</v>
      </c>
      <c r="C329" s="102">
        <v>610</v>
      </c>
      <c r="D329" s="103" t="s">
        <v>104</v>
      </c>
      <c r="E329" s="17">
        <f>'№ 4 ведом'!F608</f>
        <v>46369.9</v>
      </c>
      <c r="F329" s="17">
        <f>'№ 4 ведом'!G608</f>
        <v>46369.9</v>
      </c>
      <c r="G329" s="17">
        <f>'№ 4 ведом'!H608</f>
        <v>46369.9</v>
      </c>
    </row>
    <row r="330" spans="1:7" ht="31.5">
      <c r="A330" s="102" t="s">
        <v>51</v>
      </c>
      <c r="B330" s="102">
        <v>2110300000</v>
      </c>
      <c r="C330" s="102"/>
      <c r="D330" s="49" t="s">
        <v>169</v>
      </c>
      <c r="E330" s="17">
        <f aca="true" t="shared" si="87" ref="E330:G332">E331</f>
        <v>24376.399999999998</v>
      </c>
      <c r="F330" s="17">
        <f t="shared" si="87"/>
        <v>25066.2</v>
      </c>
      <c r="G330" s="17">
        <f t="shared" si="87"/>
        <v>25066.2</v>
      </c>
    </row>
    <row r="331" spans="1:7" ht="47.25">
      <c r="A331" s="102" t="s">
        <v>51</v>
      </c>
      <c r="B331" s="102" t="s">
        <v>322</v>
      </c>
      <c r="C331" s="102"/>
      <c r="D331" s="103" t="s">
        <v>276</v>
      </c>
      <c r="E331" s="17">
        <f t="shared" si="87"/>
        <v>24376.399999999998</v>
      </c>
      <c r="F331" s="17">
        <f t="shared" si="87"/>
        <v>25066.2</v>
      </c>
      <c r="G331" s="17">
        <f t="shared" si="87"/>
        <v>25066.2</v>
      </c>
    </row>
    <row r="332" spans="1:7" ht="31.5">
      <c r="A332" s="102" t="s">
        <v>51</v>
      </c>
      <c r="B332" s="102" t="s">
        <v>322</v>
      </c>
      <c r="C332" s="104" t="s">
        <v>97</v>
      </c>
      <c r="D332" s="103" t="s">
        <v>98</v>
      </c>
      <c r="E332" s="17">
        <f t="shared" si="87"/>
        <v>24376.399999999998</v>
      </c>
      <c r="F332" s="17">
        <f t="shared" si="87"/>
        <v>25066.2</v>
      </c>
      <c r="G332" s="17">
        <f t="shared" si="87"/>
        <v>25066.2</v>
      </c>
    </row>
    <row r="333" spans="1:7" ht="12.75">
      <c r="A333" s="102" t="s">
        <v>51</v>
      </c>
      <c r="B333" s="102" t="s">
        <v>322</v>
      </c>
      <c r="C333" s="102">
        <v>610</v>
      </c>
      <c r="D333" s="103" t="s">
        <v>104</v>
      </c>
      <c r="E333" s="17">
        <f>'№ 4 ведом'!F612</f>
        <v>24376.399999999998</v>
      </c>
      <c r="F333" s="17">
        <f>'№ 4 ведом'!G612</f>
        <v>25066.2</v>
      </c>
      <c r="G333" s="17">
        <f>'№ 4 ведом'!H612</f>
        <v>25066.2</v>
      </c>
    </row>
    <row r="334" spans="1:7" ht="78.75">
      <c r="A334" s="168" t="s">
        <v>51</v>
      </c>
      <c r="B334" s="168">
        <v>2110500000</v>
      </c>
      <c r="C334" s="168"/>
      <c r="D334" s="169" t="s">
        <v>252</v>
      </c>
      <c r="E334" s="17">
        <f>E338+E335</f>
        <v>3409.3</v>
      </c>
      <c r="F334" s="17">
        <f aca="true" t="shared" si="88" ref="F334:G334">F338+F335</f>
        <v>0</v>
      </c>
      <c r="G334" s="17">
        <f t="shared" si="88"/>
        <v>0</v>
      </c>
    </row>
    <row r="335" spans="1:7" ht="47.25">
      <c r="A335" s="167" t="s">
        <v>51</v>
      </c>
      <c r="B335" s="167">
        <v>2110510440</v>
      </c>
      <c r="C335" s="167"/>
      <c r="D335" s="278" t="s">
        <v>745</v>
      </c>
      <c r="E335" s="17">
        <f>E336</f>
        <v>2727.5</v>
      </c>
      <c r="F335" s="17">
        <f aca="true" t="shared" si="89" ref="F335:G336">F336</f>
        <v>0</v>
      </c>
      <c r="G335" s="17">
        <f t="shared" si="89"/>
        <v>0</v>
      </c>
    </row>
    <row r="336" spans="1:7" ht="31.5">
      <c r="A336" s="167" t="s">
        <v>51</v>
      </c>
      <c r="B336" s="167">
        <v>2110510440</v>
      </c>
      <c r="C336" s="167" t="s">
        <v>97</v>
      </c>
      <c r="D336" s="169" t="s">
        <v>98</v>
      </c>
      <c r="E336" s="17">
        <f>E337</f>
        <v>2727.5</v>
      </c>
      <c r="F336" s="17">
        <f t="shared" si="89"/>
        <v>0</v>
      </c>
      <c r="G336" s="17">
        <f t="shared" si="89"/>
        <v>0</v>
      </c>
    </row>
    <row r="337" spans="1:7" ht="12.75">
      <c r="A337" s="167" t="s">
        <v>51</v>
      </c>
      <c r="B337" s="167">
        <v>2110510440</v>
      </c>
      <c r="C337" s="167">
        <v>610</v>
      </c>
      <c r="D337" s="169" t="s">
        <v>104</v>
      </c>
      <c r="E337" s="17">
        <f>'№ 4 ведом'!F616</f>
        <v>2727.5</v>
      </c>
      <c r="F337" s="17">
        <f>'№ 4 ведом'!G616</f>
        <v>0</v>
      </c>
      <c r="G337" s="17">
        <f>'№ 4 ведом'!H616</f>
        <v>0</v>
      </c>
    </row>
    <row r="338" spans="1:7" ht="31.5">
      <c r="A338" s="129" t="s">
        <v>51</v>
      </c>
      <c r="B338" s="129" t="s">
        <v>351</v>
      </c>
      <c r="C338" s="129"/>
      <c r="D338" s="132" t="s">
        <v>347</v>
      </c>
      <c r="E338" s="17">
        <f aca="true" t="shared" si="90" ref="E338:G339">E339</f>
        <v>681.8</v>
      </c>
      <c r="F338" s="17">
        <f t="shared" si="90"/>
        <v>0</v>
      </c>
      <c r="G338" s="17">
        <f t="shared" si="90"/>
        <v>0</v>
      </c>
    </row>
    <row r="339" spans="1:7" ht="31.5">
      <c r="A339" s="129" t="s">
        <v>51</v>
      </c>
      <c r="B339" s="129" t="s">
        <v>351</v>
      </c>
      <c r="C339" s="129" t="s">
        <v>97</v>
      </c>
      <c r="D339" s="132" t="s">
        <v>98</v>
      </c>
      <c r="E339" s="17">
        <f t="shared" si="90"/>
        <v>681.8</v>
      </c>
      <c r="F339" s="17">
        <f t="shared" si="90"/>
        <v>0</v>
      </c>
      <c r="G339" s="17">
        <f t="shared" si="90"/>
        <v>0</v>
      </c>
    </row>
    <row r="340" spans="1:7" ht="12.75">
      <c r="A340" s="129" t="s">
        <v>51</v>
      </c>
      <c r="B340" s="129" t="s">
        <v>351</v>
      </c>
      <c r="C340" s="129">
        <v>610</v>
      </c>
      <c r="D340" s="132" t="s">
        <v>104</v>
      </c>
      <c r="E340" s="17">
        <f>'№ 4 ведом'!F619</f>
        <v>681.8</v>
      </c>
      <c r="F340" s="17">
        <f>'№ 4 ведом'!G619</f>
        <v>0</v>
      </c>
      <c r="G340" s="17">
        <f>'№ 4 ведом'!H619</f>
        <v>0</v>
      </c>
    </row>
    <row r="341" spans="1:7" ht="47.25">
      <c r="A341" s="102" t="s">
        <v>51</v>
      </c>
      <c r="B341" s="135">
        <v>2110600000</v>
      </c>
      <c r="C341" s="102"/>
      <c r="D341" s="103" t="s">
        <v>277</v>
      </c>
      <c r="E341" s="17">
        <f>E342</f>
        <v>14530.3</v>
      </c>
      <c r="F341" s="17">
        <f aca="true" t="shared" si="91" ref="F341:G343">F342</f>
        <v>14530.3</v>
      </c>
      <c r="G341" s="17">
        <f t="shared" si="91"/>
        <v>14530.3</v>
      </c>
    </row>
    <row r="342" spans="1:7" ht="47.25">
      <c r="A342" s="102" t="s">
        <v>51</v>
      </c>
      <c r="B342" s="135">
        <v>2110653031</v>
      </c>
      <c r="C342" s="102"/>
      <c r="D342" s="62" t="s">
        <v>278</v>
      </c>
      <c r="E342" s="17">
        <f>E343</f>
        <v>14530.3</v>
      </c>
      <c r="F342" s="17">
        <f t="shared" si="91"/>
        <v>14530.3</v>
      </c>
      <c r="G342" s="17">
        <f t="shared" si="91"/>
        <v>14530.3</v>
      </c>
    </row>
    <row r="343" spans="1:7" ht="31.5">
      <c r="A343" s="102" t="s">
        <v>51</v>
      </c>
      <c r="B343" s="135">
        <v>2110653031</v>
      </c>
      <c r="C343" s="104" t="s">
        <v>97</v>
      </c>
      <c r="D343" s="103" t="s">
        <v>98</v>
      </c>
      <c r="E343" s="17">
        <f>E344</f>
        <v>14530.3</v>
      </c>
      <c r="F343" s="17">
        <f t="shared" si="91"/>
        <v>14530.3</v>
      </c>
      <c r="G343" s="17">
        <f t="shared" si="91"/>
        <v>14530.3</v>
      </c>
    </row>
    <row r="344" spans="1:7" ht="12.75">
      <c r="A344" s="102" t="s">
        <v>51</v>
      </c>
      <c r="B344" s="135">
        <v>2110653031</v>
      </c>
      <c r="C344" s="102">
        <v>610</v>
      </c>
      <c r="D344" s="103" t="s">
        <v>104</v>
      </c>
      <c r="E344" s="17">
        <f>'№ 4 ведом'!F623</f>
        <v>14530.3</v>
      </c>
      <c r="F344" s="17">
        <f>'№ 4 ведом'!G623</f>
        <v>14530.3</v>
      </c>
      <c r="G344" s="17">
        <f>'№ 4 ведом'!H623</f>
        <v>14530.3</v>
      </c>
    </row>
    <row r="345" spans="1:7" ht="47.25">
      <c r="A345" s="102" t="s">
        <v>51</v>
      </c>
      <c r="B345" s="135">
        <v>2110700000</v>
      </c>
      <c r="C345" s="102"/>
      <c r="D345" s="103" t="s">
        <v>288</v>
      </c>
      <c r="E345" s="17">
        <f>E346</f>
        <v>3003.1</v>
      </c>
      <c r="F345" s="17">
        <f aca="true" t="shared" si="92" ref="F345:G347">F346</f>
        <v>3003.1</v>
      </c>
      <c r="G345" s="17">
        <f t="shared" si="92"/>
        <v>3003.1</v>
      </c>
    </row>
    <row r="346" spans="1:7" ht="47.25">
      <c r="A346" s="102" t="s">
        <v>51</v>
      </c>
      <c r="B346" s="135">
        <v>2110720020</v>
      </c>
      <c r="C346" s="102"/>
      <c r="D346" s="103" t="s">
        <v>295</v>
      </c>
      <c r="E346" s="17">
        <f>E347</f>
        <v>3003.1</v>
      </c>
      <c r="F346" s="17">
        <f t="shared" si="92"/>
        <v>3003.1</v>
      </c>
      <c r="G346" s="17">
        <f t="shared" si="92"/>
        <v>3003.1</v>
      </c>
    </row>
    <row r="347" spans="1:7" ht="31.5">
      <c r="A347" s="102" t="s">
        <v>51</v>
      </c>
      <c r="B347" s="135">
        <v>2110720020</v>
      </c>
      <c r="C347" s="104" t="s">
        <v>97</v>
      </c>
      <c r="D347" s="103" t="s">
        <v>98</v>
      </c>
      <c r="E347" s="17">
        <f>E348</f>
        <v>3003.1</v>
      </c>
      <c r="F347" s="17">
        <f t="shared" si="92"/>
        <v>3003.1</v>
      </c>
      <c r="G347" s="17">
        <f t="shared" si="92"/>
        <v>3003.1</v>
      </c>
    </row>
    <row r="348" spans="1:7" ht="12.75">
      <c r="A348" s="102" t="s">
        <v>51</v>
      </c>
      <c r="B348" s="135">
        <v>2110720020</v>
      </c>
      <c r="C348" s="102">
        <v>610</v>
      </c>
      <c r="D348" s="103" t="s">
        <v>104</v>
      </c>
      <c r="E348" s="17">
        <f>'№ 4 ведом'!F627</f>
        <v>3003.1</v>
      </c>
      <c r="F348" s="17">
        <f>'№ 4 ведом'!G627</f>
        <v>3003.1</v>
      </c>
      <c r="G348" s="17">
        <f>'№ 4 ведом'!H627</f>
        <v>3003.1</v>
      </c>
    </row>
    <row r="349" spans="1:7" ht="12.75">
      <c r="A349" s="129" t="s">
        <v>51</v>
      </c>
      <c r="B349" s="129">
        <v>2120000000</v>
      </c>
      <c r="C349" s="129"/>
      <c r="D349" s="132" t="s">
        <v>121</v>
      </c>
      <c r="E349" s="17">
        <f>E350</f>
        <v>5087.7</v>
      </c>
      <c r="F349" s="17">
        <f aca="true" t="shared" si="93" ref="F349:G352">F350</f>
        <v>5087.7</v>
      </c>
      <c r="G349" s="17">
        <f t="shared" si="93"/>
        <v>5087.7</v>
      </c>
    </row>
    <row r="350" spans="1:7" ht="47.25">
      <c r="A350" s="129" t="s">
        <v>51</v>
      </c>
      <c r="B350" s="129">
        <v>2120100000</v>
      </c>
      <c r="C350" s="129"/>
      <c r="D350" s="132" t="s">
        <v>122</v>
      </c>
      <c r="E350" s="17">
        <f>E351</f>
        <v>5087.7</v>
      </c>
      <c r="F350" s="17">
        <f t="shared" si="93"/>
        <v>5087.7</v>
      </c>
      <c r="G350" s="17">
        <f t="shared" si="93"/>
        <v>5087.7</v>
      </c>
    </row>
    <row r="351" spans="1:7" ht="31.5">
      <c r="A351" s="129" t="s">
        <v>51</v>
      </c>
      <c r="B351" s="129">
        <v>2120120010</v>
      </c>
      <c r="C351" s="129"/>
      <c r="D351" s="132" t="s">
        <v>123</v>
      </c>
      <c r="E351" s="17">
        <f>E352</f>
        <v>5087.7</v>
      </c>
      <c r="F351" s="17">
        <f t="shared" si="93"/>
        <v>5087.7</v>
      </c>
      <c r="G351" s="17">
        <f t="shared" si="93"/>
        <v>5087.7</v>
      </c>
    </row>
    <row r="352" spans="1:7" ht="31.5">
      <c r="A352" s="129" t="s">
        <v>51</v>
      </c>
      <c r="B352" s="129">
        <v>2120120010</v>
      </c>
      <c r="C352" s="129" t="s">
        <v>97</v>
      </c>
      <c r="D352" s="132" t="s">
        <v>98</v>
      </c>
      <c r="E352" s="17">
        <f>E353</f>
        <v>5087.7</v>
      </c>
      <c r="F352" s="17">
        <f t="shared" si="93"/>
        <v>5087.7</v>
      </c>
      <c r="G352" s="17">
        <f t="shared" si="93"/>
        <v>5087.7</v>
      </c>
    </row>
    <row r="353" spans="1:7" ht="12.75">
      <c r="A353" s="129" t="s">
        <v>51</v>
      </c>
      <c r="B353" s="129">
        <v>2120120010</v>
      </c>
      <c r="C353" s="129">
        <v>610</v>
      </c>
      <c r="D353" s="132" t="s">
        <v>104</v>
      </c>
      <c r="E353" s="17">
        <f>'№ 4 ведом'!F632</f>
        <v>5087.7</v>
      </c>
      <c r="F353" s="17">
        <f>'№ 4 ведом'!G632</f>
        <v>5087.7</v>
      </c>
      <c r="G353" s="17">
        <f>'№ 4 ведом'!H632</f>
        <v>5087.7</v>
      </c>
    </row>
    <row r="354" spans="1:7" ht="31.5">
      <c r="A354" s="102" t="s">
        <v>51</v>
      </c>
      <c r="B354" s="102">
        <v>2130000000</v>
      </c>
      <c r="C354" s="102"/>
      <c r="D354" s="103" t="s">
        <v>114</v>
      </c>
      <c r="E354" s="17">
        <f>E355</f>
        <v>191.4</v>
      </c>
      <c r="F354" s="17">
        <f>F355</f>
        <v>191.4</v>
      </c>
      <c r="G354" s="17">
        <f>G355</f>
        <v>191.4</v>
      </c>
    </row>
    <row r="355" spans="1:7" ht="31.5">
      <c r="A355" s="102" t="s">
        <v>51</v>
      </c>
      <c r="B355" s="102">
        <v>2130100000</v>
      </c>
      <c r="C355" s="102"/>
      <c r="D355" s="103" t="s">
        <v>209</v>
      </c>
      <c r="E355" s="17">
        <f>E359+E356</f>
        <v>191.4</v>
      </c>
      <c r="F355" s="17">
        <f>F359+F356</f>
        <v>191.4</v>
      </c>
      <c r="G355" s="17">
        <f>G359+G356</f>
        <v>191.4</v>
      </c>
    </row>
    <row r="356" spans="1:7" ht="31.5">
      <c r="A356" s="102" t="s">
        <v>51</v>
      </c>
      <c r="B356" s="104">
        <v>2130111080</v>
      </c>
      <c r="C356" s="102"/>
      <c r="D356" s="103" t="s">
        <v>243</v>
      </c>
      <c r="E356" s="17">
        <f aca="true" t="shared" si="94" ref="E356:G357">E357</f>
        <v>123.9</v>
      </c>
      <c r="F356" s="17">
        <f t="shared" si="94"/>
        <v>123.9</v>
      </c>
      <c r="G356" s="17">
        <f t="shared" si="94"/>
        <v>123.9</v>
      </c>
    </row>
    <row r="357" spans="1:7" ht="31.5">
      <c r="A357" s="102" t="s">
        <v>51</v>
      </c>
      <c r="B357" s="104">
        <v>2130111080</v>
      </c>
      <c r="C357" s="104" t="s">
        <v>97</v>
      </c>
      <c r="D357" s="103" t="s">
        <v>98</v>
      </c>
      <c r="E357" s="17">
        <f t="shared" si="94"/>
        <v>123.9</v>
      </c>
      <c r="F357" s="17">
        <f t="shared" si="94"/>
        <v>123.9</v>
      </c>
      <c r="G357" s="17">
        <f t="shared" si="94"/>
        <v>123.9</v>
      </c>
    </row>
    <row r="358" spans="1:7" ht="12.75">
      <c r="A358" s="102" t="s">
        <v>51</v>
      </c>
      <c r="B358" s="104">
        <v>2130111080</v>
      </c>
      <c r="C358" s="102">
        <v>610</v>
      </c>
      <c r="D358" s="103" t="s">
        <v>104</v>
      </c>
      <c r="E358" s="17">
        <f>'№ 4 ведом'!F637</f>
        <v>123.9</v>
      </c>
      <c r="F358" s="17">
        <f>'№ 4 ведом'!G637</f>
        <v>123.9</v>
      </c>
      <c r="G358" s="17">
        <f>'№ 4 ведом'!H637</f>
        <v>123.9</v>
      </c>
    </row>
    <row r="359" spans="1:7" ht="31.5">
      <c r="A359" s="102" t="s">
        <v>51</v>
      </c>
      <c r="B359" s="104" t="s">
        <v>323</v>
      </c>
      <c r="C359" s="102"/>
      <c r="D359" s="103" t="s">
        <v>228</v>
      </c>
      <c r="E359" s="17">
        <f aca="true" t="shared" si="95" ref="E359:G360">E360</f>
        <v>67.5</v>
      </c>
      <c r="F359" s="17">
        <f t="shared" si="95"/>
        <v>67.5</v>
      </c>
      <c r="G359" s="17">
        <f t="shared" si="95"/>
        <v>67.5</v>
      </c>
    </row>
    <row r="360" spans="1:7" ht="31.5">
      <c r="A360" s="102" t="s">
        <v>51</v>
      </c>
      <c r="B360" s="104" t="s">
        <v>323</v>
      </c>
      <c r="C360" s="104" t="s">
        <v>97</v>
      </c>
      <c r="D360" s="103" t="s">
        <v>98</v>
      </c>
      <c r="E360" s="17">
        <f t="shared" si="95"/>
        <v>67.5</v>
      </c>
      <c r="F360" s="17">
        <f t="shared" si="95"/>
        <v>67.5</v>
      </c>
      <c r="G360" s="17">
        <f t="shared" si="95"/>
        <v>67.5</v>
      </c>
    </row>
    <row r="361" spans="1:7" ht="12.75">
      <c r="A361" s="102" t="s">
        <v>51</v>
      </c>
      <c r="B361" s="104" t="s">
        <v>323</v>
      </c>
      <c r="C361" s="102">
        <v>610</v>
      </c>
      <c r="D361" s="103" t="s">
        <v>104</v>
      </c>
      <c r="E361" s="17">
        <f>'№ 4 ведом'!F640</f>
        <v>67.5</v>
      </c>
      <c r="F361" s="17">
        <f>'№ 4 ведом'!G640</f>
        <v>67.5</v>
      </c>
      <c r="G361" s="17">
        <f>'№ 4 ведом'!H640</f>
        <v>67.5</v>
      </c>
    </row>
    <row r="362" spans="1:7" ht="31.5">
      <c r="A362" s="102" t="s">
        <v>51</v>
      </c>
      <c r="B362" s="104">
        <v>2500000000</v>
      </c>
      <c r="C362" s="102"/>
      <c r="D362" s="56" t="s">
        <v>326</v>
      </c>
      <c r="E362" s="17">
        <f>E363</f>
        <v>4407.200000000001</v>
      </c>
      <c r="F362" s="17">
        <f aca="true" t="shared" si="96" ref="F362:G362">F363</f>
        <v>4407.200000000001</v>
      </c>
      <c r="G362" s="17">
        <f t="shared" si="96"/>
        <v>4407.200000000001</v>
      </c>
    </row>
    <row r="363" spans="1:7" ht="31.5">
      <c r="A363" s="102" t="s">
        <v>51</v>
      </c>
      <c r="B363" s="104">
        <v>2520000000</v>
      </c>
      <c r="C363" s="102"/>
      <c r="D363" s="56" t="s">
        <v>235</v>
      </c>
      <c r="E363" s="17">
        <f>E364+E368+E372</f>
        <v>4407.200000000001</v>
      </c>
      <c r="F363" s="17">
        <f aca="true" t="shared" si="97" ref="F363:G363">F364+F368+F372</f>
        <v>4407.200000000001</v>
      </c>
      <c r="G363" s="17">
        <f t="shared" si="97"/>
        <v>4407.200000000001</v>
      </c>
    </row>
    <row r="364" spans="1:7" ht="31.5">
      <c r="A364" s="131" t="s">
        <v>51</v>
      </c>
      <c r="B364" s="129">
        <v>2520400000</v>
      </c>
      <c r="C364" s="131"/>
      <c r="D364" s="56" t="s">
        <v>353</v>
      </c>
      <c r="E364" s="17">
        <f>E365</f>
        <v>1386.7</v>
      </c>
      <c r="F364" s="17">
        <f aca="true" t="shared" si="98" ref="F364:G366">F365</f>
        <v>1386.7</v>
      </c>
      <c r="G364" s="17">
        <f t="shared" si="98"/>
        <v>1386.7</v>
      </c>
    </row>
    <row r="365" spans="1:7" ht="12.75">
      <c r="A365" s="131" t="s">
        <v>51</v>
      </c>
      <c r="B365" s="129">
        <v>2520420300</v>
      </c>
      <c r="C365" s="131"/>
      <c r="D365" s="56" t="s">
        <v>354</v>
      </c>
      <c r="E365" s="17">
        <f>E366</f>
        <v>1386.7</v>
      </c>
      <c r="F365" s="17">
        <f t="shared" si="98"/>
        <v>1386.7</v>
      </c>
      <c r="G365" s="17">
        <f t="shared" si="98"/>
        <v>1386.7</v>
      </c>
    </row>
    <row r="366" spans="1:7" ht="31.5">
      <c r="A366" s="131" t="s">
        <v>51</v>
      </c>
      <c r="B366" s="129">
        <v>2520420300</v>
      </c>
      <c r="C366" s="129" t="s">
        <v>97</v>
      </c>
      <c r="D366" s="56" t="s">
        <v>98</v>
      </c>
      <c r="E366" s="17">
        <f>E367</f>
        <v>1386.7</v>
      </c>
      <c r="F366" s="17">
        <f t="shared" si="98"/>
        <v>1386.7</v>
      </c>
      <c r="G366" s="17">
        <f t="shared" si="98"/>
        <v>1386.7</v>
      </c>
    </row>
    <row r="367" spans="1:7" ht="12.75">
      <c r="A367" s="131" t="s">
        <v>51</v>
      </c>
      <c r="B367" s="129">
        <v>2520420300</v>
      </c>
      <c r="C367" s="131">
        <v>610</v>
      </c>
      <c r="D367" s="56" t="s">
        <v>104</v>
      </c>
      <c r="E367" s="17">
        <f>'№ 4 ведом'!F646</f>
        <v>1386.7</v>
      </c>
      <c r="F367" s="17">
        <f>'№ 4 ведом'!G646</f>
        <v>1386.7</v>
      </c>
      <c r="G367" s="17">
        <f>'№ 4 ведом'!H646</f>
        <v>1386.7</v>
      </c>
    </row>
    <row r="368" spans="1:7" ht="31.5">
      <c r="A368" s="168" t="s">
        <v>51</v>
      </c>
      <c r="B368" s="167">
        <v>2520500000</v>
      </c>
      <c r="C368" s="168"/>
      <c r="D368" s="169" t="s">
        <v>408</v>
      </c>
      <c r="E368" s="17">
        <f>E369</f>
        <v>1522.6</v>
      </c>
      <c r="F368" s="17">
        <f aca="true" t="shared" si="99" ref="F368:G370">F369</f>
        <v>1522.6</v>
      </c>
      <c r="G368" s="17">
        <f t="shared" si="99"/>
        <v>1522.6</v>
      </c>
    </row>
    <row r="369" spans="1:7" ht="12.75">
      <c r="A369" s="168" t="s">
        <v>51</v>
      </c>
      <c r="B369" s="167">
        <v>2520520300</v>
      </c>
      <c r="C369" s="168"/>
      <c r="D369" s="169" t="s">
        <v>409</v>
      </c>
      <c r="E369" s="17">
        <f>E370</f>
        <v>1522.6</v>
      </c>
      <c r="F369" s="17">
        <f t="shared" si="99"/>
        <v>1522.6</v>
      </c>
      <c r="G369" s="17">
        <f t="shared" si="99"/>
        <v>1522.6</v>
      </c>
    </row>
    <row r="370" spans="1:7" ht="31.5">
      <c r="A370" s="168" t="s">
        <v>51</v>
      </c>
      <c r="B370" s="167">
        <v>2520520300</v>
      </c>
      <c r="C370" s="167" t="s">
        <v>97</v>
      </c>
      <c r="D370" s="56" t="s">
        <v>98</v>
      </c>
      <c r="E370" s="17">
        <f>E371</f>
        <v>1522.6</v>
      </c>
      <c r="F370" s="17">
        <f t="shared" si="99"/>
        <v>1522.6</v>
      </c>
      <c r="G370" s="17">
        <f t="shared" si="99"/>
        <v>1522.6</v>
      </c>
    </row>
    <row r="371" spans="1:7" ht="12.75">
      <c r="A371" s="168" t="s">
        <v>51</v>
      </c>
      <c r="B371" s="167">
        <v>2520520300</v>
      </c>
      <c r="C371" s="168">
        <v>610</v>
      </c>
      <c r="D371" s="56" t="s">
        <v>104</v>
      </c>
      <c r="E371" s="17">
        <f>'№ 4 ведом'!F650</f>
        <v>1522.6</v>
      </c>
      <c r="F371" s="17">
        <f>'№ 4 ведом'!G650</f>
        <v>1522.6</v>
      </c>
      <c r="G371" s="17">
        <f>'№ 4 ведом'!H650</f>
        <v>1522.6</v>
      </c>
    </row>
    <row r="372" spans="1:7" ht="31.5">
      <c r="A372" s="168" t="s">
        <v>51</v>
      </c>
      <c r="B372" s="167">
        <v>2520600000</v>
      </c>
      <c r="C372" s="168"/>
      <c r="D372" s="169" t="s">
        <v>407</v>
      </c>
      <c r="E372" s="17">
        <f>E373</f>
        <v>1497.9</v>
      </c>
      <c r="F372" s="17">
        <f aca="true" t="shared" si="100" ref="F372:G374">F373</f>
        <v>1497.9</v>
      </c>
      <c r="G372" s="17">
        <f t="shared" si="100"/>
        <v>1497.9</v>
      </c>
    </row>
    <row r="373" spans="1:7" ht="12.75">
      <c r="A373" s="168" t="s">
        <v>51</v>
      </c>
      <c r="B373" s="167">
        <v>2520620200</v>
      </c>
      <c r="C373" s="168"/>
      <c r="D373" s="169" t="s">
        <v>286</v>
      </c>
      <c r="E373" s="17">
        <f>E374</f>
        <v>1497.9</v>
      </c>
      <c r="F373" s="17">
        <f t="shared" si="100"/>
        <v>1497.9</v>
      </c>
      <c r="G373" s="17">
        <f t="shared" si="100"/>
        <v>1497.9</v>
      </c>
    </row>
    <row r="374" spans="1:7" ht="31.5">
      <c r="A374" s="168" t="s">
        <v>51</v>
      </c>
      <c r="B374" s="167">
        <v>2520620200</v>
      </c>
      <c r="C374" s="167" t="s">
        <v>97</v>
      </c>
      <c r="D374" s="56" t="s">
        <v>98</v>
      </c>
      <c r="E374" s="17">
        <f>E375</f>
        <v>1497.9</v>
      </c>
      <c r="F374" s="17">
        <f t="shared" si="100"/>
        <v>1497.9</v>
      </c>
      <c r="G374" s="17">
        <f t="shared" si="100"/>
        <v>1497.9</v>
      </c>
    </row>
    <row r="375" spans="1:7" ht="12.75">
      <c r="A375" s="168" t="s">
        <v>51</v>
      </c>
      <c r="B375" s="167">
        <v>2520620200</v>
      </c>
      <c r="C375" s="168">
        <v>610</v>
      </c>
      <c r="D375" s="56" t="s">
        <v>104</v>
      </c>
      <c r="E375" s="17">
        <f>'№ 4 ведом'!F654</f>
        <v>1497.9</v>
      </c>
      <c r="F375" s="17">
        <f>'№ 4 ведом'!G654</f>
        <v>1497.9</v>
      </c>
      <c r="G375" s="17">
        <f>'№ 4 ведом'!H654</f>
        <v>1497.9</v>
      </c>
    </row>
    <row r="376" spans="1:7" ht="12.75">
      <c r="A376" s="102" t="s">
        <v>90</v>
      </c>
      <c r="B376" s="102" t="s">
        <v>66</v>
      </c>
      <c r="C376" s="102" t="s">
        <v>66</v>
      </c>
      <c r="D376" s="49" t="s">
        <v>91</v>
      </c>
      <c r="E376" s="17">
        <f>E377+E396</f>
        <v>34170.700000000004</v>
      </c>
      <c r="F376" s="17">
        <f aca="true" t="shared" si="101" ref="F376:G376">F377+F396</f>
        <v>34051.4</v>
      </c>
      <c r="G376" s="17">
        <f t="shared" si="101"/>
        <v>34051.4</v>
      </c>
    </row>
    <row r="377" spans="1:7" ht="47.25">
      <c r="A377" s="102" t="s">
        <v>90</v>
      </c>
      <c r="B377" s="104">
        <v>2100000000</v>
      </c>
      <c r="C377" s="102"/>
      <c r="D377" s="103" t="s">
        <v>327</v>
      </c>
      <c r="E377" s="17">
        <f>E378</f>
        <v>33307.9</v>
      </c>
      <c r="F377" s="17">
        <f>F378</f>
        <v>33198.8</v>
      </c>
      <c r="G377" s="17">
        <f>G378</f>
        <v>33198.8</v>
      </c>
    </row>
    <row r="378" spans="1:7" ht="12.75">
      <c r="A378" s="102" t="s">
        <v>90</v>
      </c>
      <c r="B378" s="102">
        <v>2120000000</v>
      </c>
      <c r="C378" s="102"/>
      <c r="D378" s="103" t="s">
        <v>121</v>
      </c>
      <c r="E378" s="17">
        <f>E379+E389</f>
        <v>33307.9</v>
      </c>
      <c r="F378" s="17">
        <f>F379+F389</f>
        <v>33198.8</v>
      </c>
      <c r="G378" s="17">
        <f>G379+G389</f>
        <v>33198.8</v>
      </c>
    </row>
    <row r="379" spans="1:7" ht="47.25">
      <c r="A379" s="102" t="s">
        <v>90</v>
      </c>
      <c r="B379" s="102">
        <v>2120100000</v>
      </c>
      <c r="C379" s="102"/>
      <c r="D379" s="103" t="s">
        <v>122</v>
      </c>
      <c r="E379" s="17">
        <f>E383+E380+E386</f>
        <v>33198.8</v>
      </c>
      <c r="F379" s="17">
        <f>F383+F380+F386</f>
        <v>33198.8</v>
      </c>
      <c r="G379" s="17">
        <f>G383+G380+G386</f>
        <v>33198.8</v>
      </c>
    </row>
    <row r="380" spans="1:7" ht="47.25">
      <c r="A380" s="102" t="s">
        <v>90</v>
      </c>
      <c r="B380" s="102">
        <v>2120110690</v>
      </c>
      <c r="C380" s="102"/>
      <c r="D380" s="56" t="s">
        <v>238</v>
      </c>
      <c r="E380" s="17">
        <f aca="true" t="shared" si="102" ref="E380:G381">E381</f>
        <v>8315.8</v>
      </c>
      <c r="F380" s="17">
        <f t="shared" si="102"/>
        <v>8315.8</v>
      </c>
      <c r="G380" s="17">
        <f t="shared" si="102"/>
        <v>8315.8</v>
      </c>
    </row>
    <row r="381" spans="1:7" ht="31.5">
      <c r="A381" s="102" t="s">
        <v>90</v>
      </c>
      <c r="B381" s="102">
        <v>2120110690</v>
      </c>
      <c r="C381" s="104" t="s">
        <v>97</v>
      </c>
      <c r="D381" s="56" t="s">
        <v>98</v>
      </c>
      <c r="E381" s="17">
        <f t="shared" si="102"/>
        <v>8315.8</v>
      </c>
      <c r="F381" s="17">
        <f t="shared" si="102"/>
        <v>8315.8</v>
      </c>
      <c r="G381" s="17">
        <f t="shared" si="102"/>
        <v>8315.8</v>
      </c>
    </row>
    <row r="382" spans="1:7" ht="12.75">
      <c r="A382" s="102" t="s">
        <v>90</v>
      </c>
      <c r="B382" s="102">
        <v>2120110690</v>
      </c>
      <c r="C382" s="102">
        <v>610</v>
      </c>
      <c r="D382" s="56" t="s">
        <v>104</v>
      </c>
      <c r="E382" s="17">
        <f>'№ 4 ведом'!F244+'№ 4 ведом'!F661</f>
        <v>8315.8</v>
      </c>
      <c r="F382" s="17">
        <f>'№ 4 ведом'!G244+'№ 4 ведом'!G661</f>
        <v>8315.8</v>
      </c>
      <c r="G382" s="17">
        <f>'№ 4 ведом'!H244+'№ 4 ведом'!H661</f>
        <v>8315.8</v>
      </c>
    </row>
    <row r="383" spans="1:7" ht="31.5">
      <c r="A383" s="102" t="s">
        <v>90</v>
      </c>
      <c r="B383" s="102">
        <v>2120120010</v>
      </c>
      <c r="C383" s="102"/>
      <c r="D383" s="103" t="s">
        <v>123</v>
      </c>
      <c r="E383" s="17">
        <f aca="true" t="shared" si="103" ref="E383:G384">E384</f>
        <v>24799</v>
      </c>
      <c r="F383" s="17">
        <f t="shared" si="103"/>
        <v>24799</v>
      </c>
      <c r="G383" s="17">
        <f t="shared" si="103"/>
        <v>24799</v>
      </c>
    </row>
    <row r="384" spans="1:7" ht="31.5">
      <c r="A384" s="102" t="s">
        <v>90</v>
      </c>
      <c r="B384" s="102">
        <v>2120120010</v>
      </c>
      <c r="C384" s="104" t="s">
        <v>97</v>
      </c>
      <c r="D384" s="103" t="s">
        <v>98</v>
      </c>
      <c r="E384" s="17">
        <f t="shared" si="103"/>
        <v>24799</v>
      </c>
      <c r="F384" s="17">
        <f t="shared" si="103"/>
        <v>24799</v>
      </c>
      <c r="G384" s="17">
        <f t="shared" si="103"/>
        <v>24799</v>
      </c>
    </row>
    <row r="385" spans="1:7" ht="12.75">
      <c r="A385" s="102" t="s">
        <v>90</v>
      </c>
      <c r="B385" s="102">
        <v>2120120010</v>
      </c>
      <c r="C385" s="102">
        <v>610</v>
      </c>
      <c r="D385" s="103" t="s">
        <v>104</v>
      </c>
      <c r="E385" s="17">
        <f>'№ 4 ведом'!F664+'№ 4 ведом'!F247</f>
        <v>24799</v>
      </c>
      <c r="F385" s="17">
        <f>'№ 4 ведом'!G664+'№ 4 ведом'!G247</f>
        <v>24799</v>
      </c>
      <c r="G385" s="17">
        <f>'№ 4 ведом'!H664+'№ 4 ведом'!H247</f>
        <v>24799</v>
      </c>
    </row>
    <row r="386" spans="1:7" ht="47.25">
      <c r="A386" s="102" t="s">
        <v>90</v>
      </c>
      <c r="B386" s="102" t="s">
        <v>309</v>
      </c>
      <c r="C386" s="102"/>
      <c r="D386" s="56" t="s">
        <v>247</v>
      </c>
      <c r="E386" s="17">
        <f aca="true" t="shared" si="104" ref="E386:G387">E387</f>
        <v>84</v>
      </c>
      <c r="F386" s="17">
        <f t="shared" si="104"/>
        <v>84</v>
      </c>
      <c r="G386" s="17">
        <f t="shared" si="104"/>
        <v>84</v>
      </c>
    </row>
    <row r="387" spans="1:7" ht="31.5">
      <c r="A387" s="102" t="s">
        <v>90</v>
      </c>
      <c r="B387" s="102" t="s">
        <v>309</v>
      </c>
      <c r="C387" s="104" t="s">
        <v>97</v>
      </c>
      <c r="D387" s="56" t="s">
        <v>98</v>
      </c>
      <c r="E387" s="17">
        <f t="shared" si="104"/>
        <v>84</v>
      </c>
      <c r="F387" s="17">
        <f t="shared" si="104"/>
        <v>84</v>
      </c>
      <c r="G387" s="17">
        <f t="shared" si="104"/>
        <v>84</v>
      </c>
    </row>
    <row r="388" spans="1:7" ht="12.75">
      <c r="A388" s="102" t="s">
        <v>90</v>
      </c>
      <c r="B388" s="102" t="s">
        <v>309</v>
      </c>
      <c r="C388" s="102">
        <v>610</v>
      </c>
      <c r="D388" s="56" t="s">
        <v>104</v>
      </c>
      <c r="E388" s="17">
        <f>'№ 4 ведом'!F667+'№ 4 ведом'!F250</f>
        <v>84</v>
      </c>
      <c r="F388" s="17">
        <f>'№ 4 ведом'!G667+'№ 4 ведом'!G250</f>
        <v>84</v>
      </c>
      <c r="G388" s="17">
        <f>'№ 4 ведом'!H667+'№ 4 ведом'!H250</f>
        <v>84</v>
      </c>
    </row>
    <row r="389" spans="1:7" ht="31.5">
      <c r="A389" s="131" t="s">
        <v>90</v>
      </c>
      <c r="B389" s="131" t="s">
        <v>340</v>
      </c>
      <c r="C389" s="131"/>
      <c r="D389" s="56" t="s">
        <v>341</v>
      </c>
      <c r="E389" s="67">
        <f>E390+E393</f>
        <v>109.1</v>
      </c>
      <c r="F389" s="67">
        <f aca="true" t="shared" si="105" ref="F389:G389">F390+F393</f>
        <v>0</v>
      </c>
      <c r="G389" s="67">
        <f t="shared" si="105"/>
        <v>0</v>
      </c>
    </row>
    <row r="390" spans="1:7" ht="63">
      <c r="A390" s="131" t="s">
        <v>90</v>
      </c>
      <c r="B390" s="131" t="s">
        <v>339</v>
      </c>
      <c r="C390" s="131"/>
      <c r="D390" s="56" t="s">
        <v>342</v>
      </c>
      <c r="E390" s="67">
        <f>E391</f>
        <v>82.2</v>
      </c>
      <c r="F390" s="67">
        <f aca="true" t="shared" si="106" ref="F390:G391">F391</f>
        <v>0</v>
      </c>
      <c r="G390" s="67">
        <f t="shared" si="106"/>
        <v>0</v>
      </c>
    </row>
    <row r="391" spans="1:7" ht="31.5">
      <c r="A391" s="131" t="s">
        <v>90</v>
      </c>
      <c r="B391" s="131" t="s">
        <v>339</v>
      </c>
      <c r="C391" s="129" t="s">
        <v>97</v>
      </c>
      <c r="D391" s="56" t="s">
        <v>98</v>
      </c>
      <c r="E391" s="67">
        <f>E392</f>
        <v>82.2</v>
      </c>
      <c r="F391" s="67">
        <f t="shared" si="106"/>
        <v>0</v>
      </c>
      <c r="G391" s="67">
        <f t="shared" si="106"/>
        <v>0</v>
      </c>
    </row>
    <row r="392" spans="1:7" ht="12.75">
      <c r="A392" s="131" t="s">
        <v>90</v>
      </c>
      <c r="B392" s="131" t="s">
        <v>339</v>
      </c>
      <c r="C392" s="131">
        <v>610</v>
      </c>
      <c r="D392" s="56" t="s">
        <v>104</v>
      </c>
      <c r="E392" s="67">
        <f>'№ 4 ведом'!F254</f>
        <v>82.2</v>
      </c>
      <c r="F392" s="67">
        <f>'№ 4 ведом'!G254</f>
        <v>0</v>
      </c>
      <c r="G392" s="67">
        <f>'№ 4 ведом'!H254</f>
        <v>0</v>
      </c>
    </row>
    <row r="393" spans="1:7" ht="47.25">
      <c r="A393" s="168" t="s">
        <v>90</v>
      </c>
      <c r="B393" s="168" t="s">
        <v>417</v>
      </c>
      <c r="C393" s="168"/>
      <c r="D393" s="56" t="s">
        <v>418</v>
      </c>
      <c r="E393" s="21">
        <f>E394</f>
        <v>26.9</v>
      </c>
      <c r="F393" s="21">
        <f aca="true" t="shared" si="107" ref="F393:G394">F394</f>
        <v>0</v>
      </c>
      <c r="G393" s="21">
        <f t="shared" si="107"/>
        <v>0</v>
      </c>
    </row>
    <row r="394" spans="1:7" ht="31.5">
      <c r="A394" s="168" t="s">
        <v>90</v>
      </c>
      <c r="B394" s="168" t="s">
        <v>417</v>
      </c>
      <c r="C394" s="167" t="s">
        <v>97</v>
      </c>
      <c r="D394" s="56" t="s">
        <v>98</v>
      </c>
      <c r="E394" s="21">
        <f>E395</f>
        <v>26.9</v>
      </c>
      <c r="F394" s="21">
        <f t="shared" si="107"/>
        <v>0</v>
      </c>
      <c r="G394" s="21">
        <f t="shared" si="107"/>
        <v>0</v>
      </c>
    </row>
    <row r="395" spans="1:7" ht="12.75">
      <c r="A395" s="168" t="s">
        <v>90</v>
      </c>
      <c r="B395" s="168" t="s">
        <v>417</v>
      </c>
      <c r="C395" s="168">
        <v>610</v>
      </c>
      <c r="D395" s="56" t="s">
        <v>104</v>
      </c>
      <c r="E395" s="21">
        <f>'№ 4 ведом'!F257</f>
        <v>26.9</v>
      </c>
      <c r="F395" s="21">
        <f>'№ 4 ведом'!G257</f>
        <v>0</v>
      </c>
      <c r="G395" s="21">
        <f>'№ 4 ведом'!H257</f>
        <v>0</v>
      </c>
    </row>
    <row r="396" spans="1:7" ht="31.5">
      <c r="A396" s="102" t="s">
        <v>90</v>
      </c>
      <c r="B396" s="104">
        <v>2500000000</v>
      </c>
      <c r="C396" s="102"/>
      <c r="D396" s="103" t="s">
        <v>326</v>
      </c>
      <c r="E396" s="67">
        <f>E397</f>
        <v>862.8</v>
      </c>
      <c r="F396" s="67">
        <f aca="true" t="shared" si="108" ref="F396:G396">F397</f>
        <v>852.5999999999999</v>
      </c>
      <c r="G396" s="67">
        <f t="shared" si="108"/>
        <v>852.5999999999999</v>
      </c>
    </row>
    <row r="397" spans="1:7" ht="31.5">
      <c r="A397" s="102" t="s">
        <v>90</v>
      </c>
      <c r="B397" s="104">
        <v>2520000000</v>
      </c>
      <c r="C397" s="102"/>
      <c r="D397" s="103" t="s">
        <v>249</v>
      </c>
      <c r="E397" s="67">
        <f>E398+E402+E406</f>
        <v>862.8</v>
      </c>
      <c r="F397" s="67">
        <f aca="true" t="shared" si="109" ref="F397:G397">F398+F402+F406</f>
        <v>852.5999999999999</v>
      </c>
      <c r="G397" s="67">
        <f t="shared" si="109"/>
        <v>852.5999999999999</v>
      </c>
    </row>
    <row r="398" spans="1:7" ht="31.5">
      <c r="A398" s="131" t="s">
        <v>90</v>
      </c>
      <c r="B398" s="129">
        <v>2520400000</v>
      </c>
      <c r="C398" s="131"/>
      <c r="D398" s="56" t="s">
        <v>353</v>
      </c>
      <c r="E398" s="67">
        <f>E399</f>
        <v>95.1</v>
      </c>
      <c r="F398" s="67">
        <f aca="true" t="shared" si="110" ref="F398:G400">F399</f>
        <v>95.1</v>
      </c>
      <c r="G398" s="67">
        <f t="shared" si="110"/>
        <v>95.1</v>
      </c>
    </row>
    <row r="399" spans="1:7" ht="12.75">
      <c r="A399" s="131" t="s">
        <v>90</v>
      </c>
      <c r="B399" s="129">
        <v>2520420300</v>
      </c>
      <c r="C399" s="131"/>
      <c r="D399" s="56" t="s">
        <v>354</v>
      </c>
      <c r="E399" s="67">
        <f>E400</f>
        <v>95.1</v>
      </c>
      <c r="F399" s="67">
        <f t="shared" si="110"/>
        <v>95.1</v>
      </c>
      <c r="G399" s="67">
        <f t="shared" si="110"/>
        <v>95.1</v>
      </c>
    </row>
    <row r="400" spans="1:7" ht="31.5">
      <c r="A400" s="131" t="s">
        <v>90</v>
      </c>
      <c r="B400" s="129">
        <v>2520420300</v>
      </c>
      <c r="C400" s="129" t="s">
        <v>97</v>
      </c>
      <c r="D400" s="56" t="s">
        <v>98</v>
      </c>
      <c r="E400" s="67">
        <f>E401</f>
        <v>95.1</v>
      </c>
      <c r="F400" s="67">
        <f t="shared" si="110"/>
        <v>95.1</v>
      </c>
      <c r="G400" s="67">
        <f t="shared" si="110"/>
        <v>95.1</v>
      </c>
    </row>
    <row r="401" spans="1:7" ht="12.75">
      <c r="A401" s="131" t="s">
        <v>90</v>
      </c>
      <c r="B401" s="129">
        <v>2520420300</v>
      </c>
      <c r="C401" s="131">
        <v>610</v>
      </c>
      <c r="D401" s="56" t="s">
        <v>104</v>
      </c>
      <c r="E401" s="67">
        <f>'№ 4 ведом'!F263+'№ 4 ведом'!F673</f>
        <v>95.1</v>
      </c>
      <c r="F401" s="67">
        <f>'№ 4 ведом'!G263+'№ 4 ведом'!G673</f>
        <v>95.1</v>
      </c>
      <c r="G401" s="67">
        <f>'№ 4 ведом'!H263+'№ 4 ведом'!H673</f>
        <v>95.1</v>
      </c>
    </row>
    <row r="402" spans="1:7" ht="31.5">
      <c r="A402" s="168" t="s">
        <v>90</v>
      </c>
      <c r="B402" s="167">
        <v>2520500000</v>
      </c>
      <c r="C402" s="168"/>
      <c r="D402" s="169" t="s">
        <v>408</v>
      </c>
      <c r="E402" s="67">
        <f>E403</f>
        <v>147.39999999999998</v>
      </c>
      <c r="F402" s="67">
        <f aca="true" t="shared" si="111" ref="F402:G404">F403</f>
        <v>137.2</v>
      </c>
      <c r="G402" s="67">
        <f t="shared" si="111"/>
        <v>137.2</v>
      </c>
    </row>
    <row r="403" spans="1:7" ht="12.75">
      <c r="A403" s="168" t="s">
        <v>90</v>
      </c>
      <c r="B403" s="167">
        <v>2520520300</v>
      </c>
      <c r="C403" s="168"/>
      <c r="D403" s="169" t="s">
        <v>409</v>
      </c>
      <c r="E403" s="67">
        <f>E404</f>
        <v>147.39999999999998</v>
      </c>
      <c r="F403" s="67">
        <f t="shared" si="111"/>
        <v>137.2</v>
      </c>
      <c r="G403" s="67">
        <f t="shared" si="111"/>
        <v>137.2</v>
      </c>
    </row>
    <row r="404" spans="1:7" ht="31.5">
      <c r="A404" s="168" t="s">
        <v>90</v>
      </c>
      <c r="B404" s="167">
        <v>2520520300</v>
      </c>
      <c r="C404" s="167" t="s">
        <v>97</v>
      </c>
      <c r="D404" s="56" t="s">
        <v>98</v>
      </c>
      <c r="E404" s="67">
        <f>E405</f>
        <v>147.39999999999998</v>
      </c>
      <c r="F404" s="67">
        <f t="shared" si="111"/>
        <v>137.2</v>
      </c>
      <c r="G404" s="67">
        <f t="shared" si="111"/>
        <v>137.2</v>
      </c>
    </row>
    <row r="405" spans="1:7" ht="12.75">
      <c r="A405" s="168" t="s">
        <v>90</v>
      </c>
      <c r="B405" s="167">
        <v>2520520300</v>
      </c>
      <c r="C405" s="168">
        <v>610</v>
      </c>
      <c r="D405" s="56" t="s">
        <v>104</v>
      </c>
      <c r="E405" s="67">
        <f>'№ 4 ведом'!F267+'№ 4 ведом'!F677</f>
        <v>147.39999999999998</v>
      </c>
      <c r="F405" s="67">
        <f>'№ 4 ведом'!G267+'№ 4 ведом'!G677</f>
        <v>137.2</v>
      </c>
      <c r="G405" s="67">
        <f>'№ 4 ведом'!H267+'№ 4 ведом'!H677</f>
        <v>137.2</v>
      </c>
    </row>
    <row r="406" spans="1:7" ht="31.5">
      <c r="A406" s="168" t="s">
        <v>90</v>
      </c>
      <c r="B406" s="167">
        <v>2520600000</v>
      </c>
      <c r="C406" s="168"/>
      <c r="D406" s="169" t="s">
        <v>407</v>
      </c>
      <c r="E406" s="67">
        <f>E407</f>
        <v>620.3</v>
      </c>
      <c r="F406" s="67">
        <f aca="true" t="shared" si="112" ref="F406:G408">F407</f>
        <v>620.3</v>
      </c>
      <c r="G406" s="67">
        <f t="shared" si="112"/>
        <v>620.3</v>
      </c>
    </row>
    <row r="407" spans="1:7" ht="12.75">
      <c r="A407" s="168" t="s">
        <v>90</v>
      </c>
      <c r="B407" s="167">
        <v>2520620200</v>
      </c>
      <c r="C407" s="168"/>
      <c r="D407" s="169" t="s">
        <v>286</v>
      </c>
      <c r="E407" s="67">
        <f>E408</f>
        <v>620.3</v>
      </c>
      <c r="F407" s="67">
        <f t="shared" si="112"/>
        <v>620.3</v>
      </c>
      <c r="G407" s="67">
        <f t="shared" si="112"/>
        <v>620.3</v>
      </c>
    </row>
    <row r="408" spans="1:7" ht="31.5">
      <c r="A408" s="168" t="s">
        <v>90</v>
      </c>
      <c r="B408" s="167">
        <v>2520620200</v>
      </c>
      <c r="C408" s="167" t="s">
        <v>97</v>
      </c>
      <c r="D408" s="56" t="s">
        <v>98</v>
      </c>
      <c r="E408" s="67">
        <f>E409</f>
        <v>620.3</v>
      </c>
      <c r="F408" s="67">
        <f t="shared" si="112"/>
        <v>620.3</v>
      </c>
      <c r="G408" s="67">
        <f t="shared" si="112"/>
        <v>620.3</v>
      </c>
    </row>
    <row r="409" spans="1:7" ht="12.75">
      <c r="A409" s="168" t="s">
        <v>90</v>
      </c>
      <c r="B409" s="167">
        <v>2520620200</v>
      </c>
      <c r="C409" s="168">
        <v>610</v>
      </c>
      <c r="D409" s="56" t="s">
        <v>104</v>
      </c>
      <c r="E409" s="67">
        <f>'№ 4 ведом'!F271+'№ 4 ведом'!F681</f>
        <v>620.3</v>
      </c>
      <c r="F409" s="67">
        <f>'№ 4 ведом'!G271+'№ 4 ведом'!G681</f>
        <v>620.3</v>
      </c>
      <c r="G409" s="67">
        <f>'№ 4 ведом'!H271+'№ 4 ведом'!H681</f>
        <v>620.3</v>
      </c>
    </row>
    <row r="410" spans="1:7" ht="31.5">
      <c r="A410" s="22" t="s">
        <v>197</v>
      </c>
      <c r="B410" s="63"/>
      <c r="C410" s="63"/>
      <c r="D410" s="65" t="s">
        <v>225</v>
      </c>
      <c r="E410" s="67">
        <f aca="true" t="shared" si="113" ref="E410:G415">E411</f>
        <v>150</v>
      </c>
      <c r="F410" s="17">
        <f t="shared" si="113"/>
        <v>150</v>
      </c>
      <c r="G410" s="17">
        <f t="shared" si="113"/>
        <v>150</v>
      </c>
    </row>
    <row r="411" spans="1:7" ht="47.25">
      <c r="A411" s="22" t="s">
        <v>197</v>
      </c>
      <c r="B411" s="129">
        <v>2600000000</v>
      </c>
      <c r="C411" s="129"/>
      <c r="D411" s="132" t="s">
        <v>331</v>
      </c>
      <c r="E411" s="17">
        <f t="shared" si="113"/>
        <v>150</v>
      </c>
      <c r="F411" s="17">
        <f t="shared" si="113"/>
        <v>150</v>
      </c>
      <c r="G411" s="17">
        <f t="shared" si="113"/>
        <v>150</v>
      </c>
    </row>
    <row r="412" spans="1:7" ht="47.25">
      <c r="A412" s="22" t="s">
        <v>197</v>
      </c>
      <c r="B412" s="129">
        <v>2630000000</v>
      </c>
      <c r="C412" s="1"/>
      <c r="D412" s="47" t="s">
        <v>198</v>
      </c>
      <c r="E412" s="17">
        <f t="shared" si="113"/>
        <v>150</v>
      </c>
      <c r="F412" s="17">
        <f t="shared" si="113"/>
        <v>150</v>
      </c>
      <c r="G412" s="17">
        <f t="shared" si="113"/>
        <v>150</v>
      </c>
    </row>
    <row r="413" spans="1:7" ht="31.5">
      <c r="A413" s="22" t="s">
        <v>197</v>
      </c>
      <c r="B413" s="129">
        <v>2630100000</v>
      </c>
      <c r="C413" s="131"/>
      <c r="D413" s="132" t="s">
        <v>200</v>
      </c>
      <c r="E413" s="17">
        <f t="shared" si="113"/>
        <v>150</v>
      </c>
      <c r="F413" s="17">
        <f t="shared" si="113"/>
        <v>150</v>
      </c>
      <c r="G413" s="17">
        <f t="shared" si="113"/>
        <v>150</v>
      </c>
    </row>
    <row r="414" spans="1:7" ht="12.75">
      <c r="A414" s="22" t="s">
        <v>197</v>
      </c>
      <c r="B414" s="129">
        <v>2630120510</v>
      </c>
      <c r="C414" s="131"/>
      <c r="D414" s="132" t="s">
        <v>202</v>
      </c>
      <c r="E414" s="17">
        <f t="shared" si="113"/>
        <v>150</v>
      </c>
      <c r="F414" s="17">
        <f t="shared" si="113"/>
        <v>150</v>
      </c>
      <c r="G414" s="17">
        <f t="shared" si="113"/>
        <v>150</v>
      </c>
    </row>
    <row r="415" spans="1:7" ht="31.5">
      <c r="A415" s="22" t="s">
        <v>197</v>
      </c>
      <c r="B415" s="129">
        <v>2630120510</v>
      </c>
      <c r="C415" s="129" t="s">
        <v>69</v>
      </c>
      <c r="D415" s="132" t="s">
        <v>95</v>
      </c>
      <c r="E415" s="17">
        <f t="shared" si="113"/>
        <v>150</v>
      </c>
      <c r="F415" s="17">
        <f t="shared" si="113"/>
        <v>150</v>
      </c>
      <c r="G415" s="17">
        <f t="shared" si="113"/>
        <v>150</v>
      </c>
    </row>
    <row r="416" spans="1:7" ht="31.5">
      <c r="A416" s="22" t="s">
        <v>197</v>
      </c>
      <c r="B416" s="129">
        <v>2630120510</v>
      </c>
      <c r="C416" s="131">
        <v>240</v>
      </c>
      <c r="D416" s="132" t="s">
        <v>223</v>
      </c>
      <c r="E416" s="17">
        <f>'№ 4 ведом'!F278</f>
        <v>150</v>
      </c>
      <c r="F416" s="17">
        <f>'№ 4 ведом'!G278</f>
        <v>150</v>
      </c>
      <c r="G416" s="17">
        <f>'№ 4 ведом'!H278</f>
        <v>150</v>
      </c>
    </row>
    <row r="417" spans="1:7" ht="12.75">
      <c r="A417" s="102" t="s">
        <v>38</v>
      </c>
      <c r="B417" s="102" t="s">
        <v>66</v>
      </c>
      <c r="C417" s="102" t="s">
        <v>66</v>
      </c>
      <c r="D417" s="49" t="s">
        <v>99</v>
      </c>
      <c r="E417" s="21">
        <f>E427+E418</f>
        <v>212.4</v>
      </c>
      <c r="F417" s="21">
        <f aca="true" t="shared" si="114" ref="F417:G417">F427+F418</f>
        <v>36</v>
      </c>
      <c r="G417" s="21">
        <f t="shared" si="114"/>
        <v>36</v>
      </c>
    </row>
    <row r="418" spans="1:7" ht="31.5">
      <c r="A418" s="102" t="s">
        <v>38</v>
      </c>
      <c r="B418" s="104">
        <v>2130000000</v>
      </c>
      <c r="C418" s="102"/>
      <c r="D418" s="49" t="s">
        <v>114</v>
      </c>
      <c r="E418" s="17">
        <f>E419+E423</f>
        <v>85.5</v>
      </c>
      <c r="F418" s="17">
        <f>F419+F423</f>
        <v>0</v>
      </c>
      <c r="G418" s="17">
        <f>G419+G423</f>
        <v>0</v>
      </c>
    </row>
    <row r="419" spans="1:7" ht="31.5">
      <c r="A419" s="102" t="s">
        <v>38</v>
      </c>
      <c r="B419" s="102">
        <v>2130200000</v>
      </c>
      <c r="C419" s="102"/>
      <c r="D419" s="49" t="s">
        <v>172</v>
      </c>
      <c r="E419" s="17">
        <f>E420</f>
        <v>15.7</v>
      </c>
      <c r="F419" s="17">
        <f aca="true" t="shared" si="115" ref="F419:G421">F420</f>
        <v>0</v>
      </c>
      <c r="G419" s="17">
        <f t="shared" si="115"/>
        <v>0</v>
      </c>
    </row>
    <row r="420" spans="1:7" ht="31.5">
      <c r="A420" s="102" t="s">
        <v>38</v>
      </c>
      <c r="B420" s="102">
        <v>2130220270</v>
      </c>
      <c r="C420" s="102"/>
      <c r="D420" s="49" t="s">
        <v>173</v>
      </c>
      <c r="E420" s="17">
        <f>E421</f>
        <v>15.7</v>
      </c>
      <c r="F420" s="17">
        <f t="shared" si="115"/>
        <v>0</v>
      </c>
      <c r="G420" s="17">
        <f t="shared" si="115"/>
        <v>0</v>
      </c>
    </row>
    <row r="421" spans="1:7" ht="12.75">
      <c r="A421" s="102" t="s">
        <v>38</v>
      </c>
      <c r="B421" s="102">
        <v>2130220270</v>
      </c>
      <c r="C421" s="104" t="s">
        <v>73</v>
      </c>
      <c r="D421" s="103" t="s">
        <v>74</v>
      </c>
      <c r="E421" s="17">
        <f>E422</f>
        <v>15.7</v>
      </c>
      <c r="F421" s="17">
        <f t="shared" si="115"/>
        <v>0</v>
      </c>
      <c r="G421" s="17">
        <f t="shared" si="115"/>
        <v>0</v>
      </c>
    </row>
    <row r="422" spans="1:7" ht="12.75">
      <c r="A422" s="102" t="s">
        <v>38</v>
      </c>
      <c r="B422" s="102">
        <v>2130220270</v>
      </c>
      <c r="C422" s="102">
        <v>350</v>
      </c>
      <c r="D422" s="49" t="s">
        <v>151</v>
      </c>
      <c r="E422" s="17">
        <f>'№ 4 ведом'!F285</f>
        <v>15.7</v>
      </c>
      <c r="F422" s="17">
        <f>'№ 4 ведом'!G285</f>
        <v>0</v>
      </c>
      <c r="G422" s="17">
        <f>'№ 4 ведом'!H285</f>
        <v>0</v>
      </c>
    </row>
    <row r="423" spans="1:7" ht="31.5">
      <c r="A423" s="102" t="s">
        <v>38</v>
      </c>
      <c r="B423" s="102">
        <v>2130400000</v>
      </c>
      <c r="C423" s="102"/>
      <c r="D423" s="49" t="s">
        <v>137</v>
      </c>
      <c r="E423" s="17">
        <f>E424</f>
        <v>69.8</v>
      </c>
      <c r="F423" s="17">
        <f aca="true" t="shared" si="116" ref="F423:G425">F424</f>
        <v>0</v>
      </c>
      <c r="G423" s="17">
        <f t="shared" si="116"/>
        <v>0</v>
      </c>
    </row>
    <row r="424" spans="1:7" ht="31.5">
      <c r="A424" s="102" t="s">
        <v>38</v>
      </c>
      <c r="B424" s="102">
        <v>2130420290</v>
      </c>
      <c r="C424" s="102"/>
      <c r="D424" s="49" t="s">
        <v>138</v>
      </c>
      <c r="E424" s="17">
        <f>E425</f>
        <v>69.8</v>
      </c>
      <c r="F424" s="17">
        <f t="shared" si="116"/>
        <v>0</v>
      </c>
      <c r="G424" s="17">
        <f t="shared" si="116"/>
        <v>0</v>
      </c>
    </row>
    <row r="425" spans="1:7" ht="31.5">
      <c r="A425" s="102" t="s">
        <v>38</v>
      </c>
      <c r="B425" s="102">
        <v>2130420290</v>
      </c>
      <c r="C425" s="104" t="s">
        <v>69</v>
      </c>
      <c r="D425" s="103" t="s">
        <v>95</v>
      </c>
      <c r="E425" s="17">
        <f>E426</f>
        <v>69.8</v>
      </c>
      <c r="F425" s="17">
        <f t="shared" si="116"/>
        <v>0</v>
      </c>
      <c r="G425" s="17">
        <f t="shared" si="116"/>
        <v>0</v>
      </c>
    </row>
    <row r="426" spans="1:7" ht="31.5">
      <c r="A426" s="102" t="s">
        <v>38</v>
      </c>
      <c r="B426" s="102">
        <v>2130420290</v>
      </c>
      <c r="C426" s="102">
        <v>240</v>
      </c>
      <c r="D426" s="103" t="s">
        <v>223</v>
      </c>
      <c r="E426" s="17">
        <f>'№ 4 ведом'!F289</f>
        <v>69.8</v>
      </c>
      <c r="F426" s="17">
        <f>'№ 4 ведом'!G289</f>
        <v>0</v>
      </c>
      <c r="G426" s="17">
        <f>'№ 4 ведом'!H289</f>
        <v>0</v>
      </c>
    </row>
    <row r="427" spans="1:7" ht="47.25">
      <c r="A427" s="102" t="s">
        <v>38</v>
      </c>
      <c r="B427" s="104">
        <v>2200000000</v>
      </c>
      <c r="C427" s="102"/>
      <c r="D427" s="49" t="s">
        <v>325</v>
      </c>
      <c r="E427" s="17">
        <f aca="true" t="shared" si="117" ref="E427:G428">E428</f>
        <v>126.9</v>
      </c>
      <c r="F427" s="17">
        <f t="shared" si="117"/>
        <v>36</v>
      </c>
      <c r="G427" s="17">
        <f t="shared" si="117"/>
        <v>36</v>
      </c>
    </row>
    <row r="428" spans="1:7" ht="31.5">
      <c r="A428" s="102" t="s">
        <v>38</v>
      </c>
      <c r="B428" s="104">
        <v>2240000000</v>
      </c>
      <c r="C428" s="10"/>
      <c r="D428" s="49" t="s">
        <v>132</v>
      </c>
      <c r="E428" s="17">
        <f t="shared" si="117"/>
        <v>126.9</v>
      </c>
      <c r="F428" s="17">
        <f t="shared" si="117"/>
        <v>36</v>
      </c>
      <c r="G428" s="17">
        <f t="shared" si="117"/>
        <v>36</v>
      </c>
    </row>
    <row r="429" spans="1:7" ht="31.5">
      <c r="A429" s="102" t="s">
        <v>38</v>
      </c>
      <c r="B429" s="10" t="s">
        <v>310</v>
      </c>
      <c r="C429" s="10"/>
      <c r="D429" s="49" t="s">
        <v>137</v>
      </c>
      <c r="E429" s="17">
        <f>E433+E436+E439+E430</f>
        <v>126.9</v>
      </c>
      <c r="F429" s="17">
        <f>F433+F436+F439+F430</f>
        <v>36</v>
      </c>
      <c r="G429" s="17">
        <f>G433+G436+G439+G430</f>
        <v>36</v>
      </c>
    </row>
    <row r="430" spans="1:7" ht="12.75">
      <c r="A430" s="2" t="s">
        <v>38</v>
      </c>
      <c r="B430" s="10" t="s">
        <v>311</v>
      </c>
      <c r="C430" s="11"/>
      <c r="D430" s="49" t="s">
        <v>140</v>
      </c>
      <c r="E430" s="17">
        <f aca="true" t="shared" si="118" ref="E430:G431">E431</f>
        <v>54</v>
      </c>
      <c r="F430" s="17">
        <f t="shared" si="118"/>
        <v>0</v>
      </c>
      <c r="G430" s="17">
        <f t="shared" si="118"/>
        <v>0</v>
      </c>
    </row>
    <row r="431" spans="1:7" ht="31.5">
      <c r="A431" s="2" t="s">
        <v>38</v>
      </c>
      <c r="B431" s="10" t="s">
        <v>311</v>
      </c>
      <c r="C431" s="104" t="s">
        <v>69</v>
      </c>
      <c r="D431" s="103" t="s">
        <v>95</v>
      </c>
      <c r="E431" s="17">
        <f t="shared" si="118"/>
        <v>54</v>
      </c>
      <c r="F431" s="17">
        <f t="shared" si="118"/>
        <v>0</v>
      </c>
      <c r="G431" s="17">
        <f t="shared" si="118"/>
        <v>0</v>
      </c>
    </row>
    <row r="432" spans="1:7" ht="31.5">
      <c r="A432" s="2" t="s">
        <v>38</v>
      </c>
      <c r="B432" s="10" t="s">
        <v>311</v>
      </c>
      <c r="C432" s="102">
        <v>240</v>
      </c>
      <c r="D432" s="103" t="s">
        <v>223</v>
      </c>
      <c r="E432" s="17">
        <f>'№ 4 ведом'!F295</f>
        <v>54</v>
      </c>
      <c r="F432" s="17">
        <f>'№ 4 ведом'!G295</f>
        <v>0</v>
      </c>
      <c r="G432" s="17">
        <f>'№ 4 ведом'!H295</f>
        <v>0</v>
      </c>
    </row>
    <row r="433" spans="1:7" ht="31.5">
      <c r="A433" s="102" t="s">
        <v>38</v>
      </c>
      <c r="B433" s="10" t="s">
        <v>312</v>
      </c>
      <c r="C433" s="10"/>
      <c r="D433" s="49" t="s">
        <v>134</v>
      </c>
      <c r="E433" s="17">
        <f aca="true" t="shared" si="119" ref="E433:G434">E434</f>
        <v>22.8</v>
      </c>
      <c r="F433" s="17">
        <f t="shared" si="119"/>
        <v>0</v>
      </c>
      <c r="G433" s="17">
        <f t="shared" si="119"/>
        <v>0</v>
      </c>
    </row>
    <row r="434" spans="1:7" ht="31.5">
      <c r="A434" s="102" t="s">
        <v>38</v>
      </c>
      <c r="B434" s="10" t="s">
        <v>312</v>
      </c>
      <c r="C434" s="104" t="s">
        <v>69</v>
      </c>
      <c r="D434" s="103" t="s">
        <v>95</v>
      </c>
      <c r="E434" s="17">
        <f t="shared" si="119"/>
        <v>22.8</v>
      </c>
      <c r="F434" s="17">
        <f t="shared" si="119"/>
        <v>0</v>
      </c>
      <c r="G434" s="17">
        <f t="shared" si="119"/>
        <v>0</v>
      </c>
    </row>
    <row r="435" spans="1:7" ht="31.5">
      <c r="A435" s="102" t="s">
        <v>38</v>
      </c>
      <c r="B435" s="10" t="s">
        <v>312</v>
      </c>
      <c r="C435" s="102">
        <v>240</v>
      </c>
      <c r="D435" s="103" t="s">
        <v>223</v>
      </c>
      <c r="E435" s="17">
        <f>'№ 4 ведом'!F298</f>
        <v>22.8</v>
      </c>
      <c r="F435" s="17">
        <f>'№ 4 ведом'!G298</f>
        <v>0</v>
      </c>
      <c r="G435" s="17">
        <f>'№ 4 ведом'!H298</f>
        <v>0</v>
      </c>
    </row>
    <row r="436" spans="1:7" ht="31.5">
      <c r="A436" s="102" t="s">
        <v>38</v>
      </c>
      <c r="B436" s="10" t="s">
        <v>313</v>
      </c>
      <c r="C436" s="10"/>
      <c r="D436" s="49" t="s">
        <v>135</v>
      </c>
      <c r="E436" s="17">
        <f aca="true" t="shared" si="120" ref="E436:G437">E437</f>
        <v>14.1</v>
      </c>
      <c r="F436" s="17">
        <f t="shared" si="120"/>
        <v>0</v>
      </c>
      <c r="G436" s="17">
        <f t="shared" si="120"/>
        <v>0</v>
      </c>
    </row>
    <row r="437" spans="1:7" ht="31.5">
      <c r="A437" s="102" t="s">
        <v>38</v>
      </c>
      <c r="B437" s="10" t="s">
        <v>313</v>
      </c>
      <c r="C437" s="104" t="s">
        <v>69</v>
      </c>
      <c r="D437" s="103" t="s">
        <v>95</v>
      </c>
      <c r="E437" s="17">
        <f t="shared" si="120"/>
        <v>14.1</v>
      </c>
      <c r="F437" s="17">
        <f t="shared" si="120"/>
        <v>0</v>
      </c>
      <c r="G437" s="17">
        <f t="shared" si="120"/>
        <v>0</v>
      </c>
    </row>
    <row r="438" spans="1:7" ht="31.5">
      <c r="A438" s="102" t="s">
        <v>38</v>
      </c>
      <c r="B438" s="10" t="s">
        <v>313</v>
      </c>
      <c r="C438" s="102">
        <v>240</v>
      </c>
      <c r="D438" s="103" t="s">
        <v>223</v>
      </c>
      <c r="E438" s="17">
        <f>'№ 4 ведом'!F301</f>
        <v>14.1</v>
      </c>
      <c r="F438" s="17">
        <f>'№ 4 ведом'!G301</f>
        <v>0</v>
      </c>
      <c r="G438" s="17">
        <f>'№ 4 ведом'!H301</f>
        <v>0</v>
      </c>
    </row>
    <row r="439" spans="1:7" ht="12.75">
      <c r="A439" s="102" t="s">
        <v>38</v>
      </c>
      <c r="B439" s="10" t="s">
        <v>314</v>
      </c>
      <c r="C439" s="10"/>
      <c r="D439" s="49" t="s">
        <v>136</v>
      </c>
      <c r="E439" s="17">
        <f aca="true" t="shared" si="121" ref="E439:G440">E440</f>
        <v>36</v>
      </c>
      <c r="F439" s="17">
        <f t="shared" si="121"/>
        <v>36</v>
      </c>
      <c r="G439" s="17">
        <f t="shared" si="121"/>
        <v>36</v>
      </c>
    </row>
    <row r="440" spans="1:7" ht="12.75">
      <c r="A440" s="102" t="s">
        <v>38</v>
      </c>
      <c r="B440" s="10" t="s">
        <v>314</v>
      </c>
      <c r="C440" s="104" t="s">
        <v>73</v>
      </c>
      <c r="D440" s="103" t="s">
        <v>74</v>
      </c>
      <c r="E440" s="17">
        <f t="shared" si="121"/>
        <v>36</v>
      </c>
      <c r="F440" s="17">
        <f t="shared" si="121"/>
        <v>36</v>
      </c>
      <c r="G440" s="17">
        <f t="shared" si="121"/>
        <v>36</v>
      </c>
    </row>
    <row r="441" spans="1:7" ht="31.5">
      <c r="A441" s="102" t="s">
        <v>38</v>
      </c>
      <c r="B441" s="10" t="s">
        <v>314</v>
      </c>
      <c r="C441" s="10" t="s">
        <v>358</v>
      </c>
      <c r="D441" s="142" t="s">
        <v>359</v>
      </c>
      <c r="E441" s="17">
        <f>'№ 4 ведом'!F304</f>
        <v>36</v>
      </c>
      <c r="F441" s="17">
        <f>'№ 4 ведом'!G304</f>
        <v>36</v>
      </c>
      <c r="G441" s="17">
        <f>'№ 4 ведом'!H304</f>
        <v>36</v>
      </c>
    </row>
    <row r="442" spans="1:7" ht="12.75">
      <c r="A442" s="102" t="s">
        <v>52</v>
      </c>
      <c r="B442" s="102" t="s">
        <v>66</v>
      </c>
      <c r="C442" s="102" t="s">
        <v>66</v>
      </c>
      <c r="D442" s="49" t="s">
        <v>12</v>
      </c>
      <c r="E442" s="17">
        <f>E443+E463</f>
        <v>10959</v>
      </c>
      <c r="F442" s="17">
        <f>F443+F463</f>
        <v>10734.7</v>
      </c>
      <c r="G442" s="17">
        <f>G443+G463</f>
        <v>10734.7</v>
      </c>
    </row>
    <row r="443" spans="1:7" ht="47.25">
      <c r="A443" s="102" t="s">
        <v>52</v>
      </c>
      <c r="B443" s="104">
        <v>2100000000</v>
      </c>
      <c r="C443" s="102"/>
      <c r="D443" s="103" t="s">
        <v>327</v>
      </c>
      <c r="E443" s="17">
        <f>E454+E444</f>
        <v>4090.3</v>
      </c>
      <c r="F443" s="17">
        <f aca="true" t="shared" si="122" ref="F443:G443">F454+F444</f>
        <v>3866</v>
      </c>
      <c r="G443" s="17">
        <f t="shared" si="122"/>
        <v>3866</v>
      </c>
    </row>
    <row r="444" spans="1:7" ht="12.75">
      <c r="A444" s="168" t="s">
        <v>52</v>
      </c>
      <c r="B444" s="168">
        <v>2110000000</v>
      </c>
      <c r="C444" s="168"/>
      <c r="D444" s="169" t="s">
        <v>166</v>
      </c>
      <c r="E444" s="21">
        <f>E445</f>
        <v>3866</v>
      </c>
      <c r="F444" s="21">
        <f aca="true" t="shared" si="123" ref="F444:G444">F445</f>
        <v>3866</v>
      </c>
      <c r="G444" s="21">
        <f t="shared" si="123"/>
        <v>3866</v>
      </c>
    </row>
    <row r="445" spans="1:7" ht="12.75">
      <c r="A445" s="168" t="s">
        <v>52</v>
      </c>
      <c r="B445" s="168">
        <v>2110400000</v>
      </c>
      <c r="C445" s="168"/>
      <c r="D445" s="169" t="s">
        <v>170</v>
      </c>
      <c r="E445" s="21">
        <f>E446+E451</f>
        <v>3866</v>
      </c>
      <c r="F445" s="21">
        <f aca="true" t="shared" si="124" ref="F445:G445">F446+F451</f>
        <v>3866</v>
      </c>
      <c r="G445" s="21">
        <f t="shared" si="124"/>
        <v>3866</v>
      </c>
    </row>
    <row r="446" spans="1:7" ht="31.5">
      <c r="A446" s="168" t="s">
        <v>52</v>
      </c>
      <c r="B446" s="168">
        <v>2110410240</v>
      </c>
      <c r="C446" s="168"/>
      <c r="D446" s="56" t="s">
        <v>244</v>
      </c>
      <c r="E446" s="21">
        <f>E447+E449</f>
        <v>3479.4</v>
      </c>
      <c r="F446" s="21">
        <f aca="true" t="shared" si="125" ref="F446:G446">F447+F449</f>
        <v>3479.4</v>
      </c>
      <c r="G446" s="21">
        <f t="shared" si="125"/>
        <v>3479.4</v>
      </c>
    </row>
    <row r="447" spans="1:7" ht="12.75">
      <c r="A447" s="168" t="s">
        <v>52</v>
      </c>
      <c r="B447" s="168">
        <v>2110410240</v>
      </c>
      <c r="C447" s="1" t="s">
        <v>73</v>
      </c>
      <c r="D447" s="47" t="s">
        <v>74</v>
      </c>
      <c r="E447" s="21">
        <f>E448</f>
        <v>75.4</v>
      </c>
      <c r="F447" s="21">
        <f aca="true" t="shared" si="126" ref="F447:G447">F448</f>
        <v>75.4</v>
      </c>
      <c r="G447" s="21">
        <f t="shared" si="126"/>
        <v>75.4</v>
      </c>
    </row>
    <row r="448" spans="1:7" ht="31.5">
      <c r="A448" s="168" t="s">
        <v>52</v>
      </c>
      <c r="B448" s="168">
        <v>2110410240</v>
      </c>
      <c r="C448" s="168">
        <v>320</v>
      </c>
      <c r="D448" s="169" t="s">
        <v>102</v>
      </c>
      <c r="E448" s="21">
        <f>'№ 4 ведом'!F688</f>
        <v>75.4</v>
      </c>
      <c r="F448" s="21">
        <f>'№ 4 ведом'!G688</f>
        <v>75.4</v>
      </c>
      <c r="G448" s="21">
        <f>'№ 4 ведом'!H688</f>
        <v>75.4</v>
      </c>
    </row>
    <row r="449" spans="1:7" ht="31.5">
      <c r="A449" s="168" t="s">
        <v>52</v>
      </c>
      <c r="B449" s="168">
        <v>2110410240</v>
      </c>
      <c r="C449" s="167" t="s">
        <v>97</v>
      </c>
      <c r="D449" s="169" t="s">
        <v>98</v>
      </c>
      <c r="E449" s="21">
        <f>E450</f>
        <v>3404</v>
      </c>
      <c r="F449" s="21">
        <f aca="true" t="shared" si="127" ref="F449:G449">F450</f>
        <v>3404</v>
      </c>
      <c r="G449" s="21">
        <f t="shared" si="127"/>
        <v>3404</v>
      </c>
    </row>
    <row r="450" spans="1:7" ht="12.75">
      <c r="A450" s="168" t="s">
        <v>52</v>
      </c>
      <c r="B450" s="168">
        <v>2110410240</v>
      </c>
      <c r="C450" s="168">
        <v>610</v>
      </c>
      <c r="D450" s="169" t="s">
        <v>104</v>
      </c>
      <c r="E450" s="21">
        <f>'№ 4 ведом'!F690</f>
        <v>3404</v>
      </c>
      <c r="F450" s="21">
        <f>'№ 4 ведом'!G690</f>
        <v>3404</v>
      </c>
      <c r="G450" s="21">
        <f>'№ 4 ведом'!H690</f>
        <v>3404</v>
      </c>
    </row>
    <row r="451" spans="1:7" ht="31.5">
      <c r="A451" s="168" t="s">
        <v>52</v>
      </c>
      <c r="B451" s="168" t="s">
        <v>324</v>
      </c>
      <c r="C451" s="168"/>
      <c r="D451" s="169" t="s">
        <v>171</v>
      </c>
      <c r="E451" s="21">
        <f>E452</f>
        <v>386.6</v>
      </c>
      <c r="F451" s="21">
        <f aca="true" t="shared" si="128" ref="F451:G452">F452</f>
        <v>386.6</v>
      </c>
      <c r="G451" s="21">
        <f t="shared" si="128"/>
        <v>386.6</v>
      </c>
    </row>
    <row r="452" spans="1:7" ht="12.75">
      <c r="A452" s="168" t="s">
        <v>52</v>
      </c>
      <c r="B452" s="168" t="s">
        <v>324</v>
      </c>
      <c r="C452" s="1" t="s">
        <v>73</v>
      </c>
      <c r="D452" s="47" t="s">
        <v>74</v>
      </c>
      <c r="E452" s="21">
        <f>E453</f>
        <v>386.6</v>
      </c>
      <c r="F452" s="21">
        <f t="shared" si="128"/>
        <v>386.6</v>
      </c>
      <c r="G452" s="21">
        <f t="shared" si="128"/>
        <v>386.6</v>
      </c>
    </row>
    <row r="453" spans="1:7" ht="31.5">
      <c r="A453" s="168" t="s">
        <v>52</v>
      </c>
      <c r="B453" s="168" t="s">
        <v>324</v>
      </c>
      <c r="C453" s="168">
        <v>320</v>
      </c>
      <c r="D453" s="169" t="s">
        <v>102</v>
      </c>
      <c r="E453" s="21">
        <f>'№ 4 ведом'!F693</f>
        <v>386.6</v>
      </c>
      <c r="F453" s="21">
        <f>'№ 4 ведом'!G693</f>
        <v>386.6</v>
      </c>
      <c r="G453" s="21">
        <f>'№ 4 ведом'!H693</f>
        <v>386.6</v>
      </c>
    </row>
    <row r="454" spans="1:7" ht="31.5">
      <c r="A454" s="102" t="s">
        <v>52</v>
      </c>
      <c r="B454" s="104">
        <v>2130000000</v>
      </c>
      <c r="C454" s="24"/>
      <c r="D454" s="49" t="s">
        <v>114</v>
      </c>
      <c r="E454" s="17">
        <f>E459+E455</f>
        <v>224.3</v>
      </c>
      <c r="F454" s="17">
        <f>F459+F455</f>
        <v>0</v>
      </c>
      <c r="G454" s="17">
        <f>G459+G455</f>
        <v>0</v>
      </c>
    </row>
    <row r="455" spans="1:7" ht="31.5">
      <c r="A455" s="102" t="s">
        <v>52</v>
      </c>
      <c r="B455" s="102">
        <v>2130100000</v>
      </c>
      <c r="C455" s="24"/>
      <c r="D455" s="49" t="s">
        <v>209</v>
      </c>
      <c r="E455" s="17">
        <f>E456</f>
        <v>125.8</v>
      </c>
      <c r="F455" s="17">
        <f aca="true" t="shared" si="129" ref="F455:G457">F456</f>
        <v>0</v>
      </c>
      <c r="G455" s="17">
        <f t="shared" si="129"/>
        <v>0</v>
      </c>
    </row>
    <row r="456" spans="1:7" ht="31.5">
      <c r="A456" s="102" t="s">
        <v>52</v>
      </c>
      <c r="B456" s="104">
        <v>2130120260</v>
      </c>
      <c r="C456" s="24"/>
      <c r="D456" s="49" t="s">
        <v>210</v>
      </c>
      <c r="E456" s="17">
        <f>E457</f>
        <v>125.8</v>
      </c>
      <c r="F456" s="17">
        <f t="shared" si="129"/>
        <v>0</v>
      </c>
      <c r="G456" s="17">
        <f t="shared" si="129"/>
        <v>0</v>
      </c>
    </row>
    <row r="457" spans="1:7" ht="31.5">
      <c r="A457" s="102" t="s">
        <v>52</v>
      </c>
      <c r="B457" s="104">
        <v>2130120260</v>
      </c>
      <c r="C457" s="102" t="s">
        <v>69</v>
      </c>
      <c r="D457" s="49" t="s">
        <v>95</v>
      </c>
      <c r="E457" s="17">
        <f>E458</f>
        <v>125.8</v>
      </c>
      <c r="F457" s="17">
        <f t="shared" si="129"/>
        <v>0</v>
      </c>
      <c r="G457" s="17">
        <f t="shared" si="129"/>
        <v>0</v>
      </c>
    </row>
    <row r="458" spans="1:7" ht="31.5">
      <c r="A458" s="102" t="s">
        <v>52</v>
      </c>
      <c r="B458" s="104">
        <v>2130120260</v>
      </c>
      <c r="C458" s="102">
        <v>240</v>
      </c>
      <c r="D458" s="49" t="s">
        <v>223</v>
      </c>
      <c r="E458" s="17">
        <f>'№ 4 ведом'!F698</f>
        <v>125.8</v>
      </c>
      <c r="F458" s="17">
        <f>'№ 4 ведом'!G698</f>
        <v>0</v>
      </c>
      <c r="G458" s="17">
        <f>'№ 4 ведом'!H698</f>
        <v>0</v>
      </c>
    </row>
    <row r="459" spans="1:7" ht="31.5">
      <c r="A459" s="102" t="s">
        <v>52</v>
      </c>
      <c r="B459" s="102">
        <v>2130200000</v>
      </c>
      <c r="C459" s="102"/>
      <c r="D459" s="49" t="s">
        <v>172</v>
      </c>
      <c r="E459" s="17">
        <f aca="true" t="shared" si="130" ref="E459:G461">E460</f>
        <v>98.5</v>
      </c>
      <c r="F459" s="17">
        <f t="shared" si="130"/>
        <v>0</v>
      </c>
      <c r="G459" s="17">
        <f t="shared" si="130"/>
        <v>0</v>
      </c>
    </row>
    <row r="460" spans="1:7" ht="31.5">
      <c r="A460" s="102" t="s">
        <v>52</v>
      </c>
      <c r="B460" s="102">
        <v>2130220270</v>
      </c>
      <c r="C460" s="102"/>
      <c r="D460" s="49" t="s">
        <v>173</v>
      </c>
      <c r="E460" s="17">
        <f t="shared" si="130"/>
        <v>98.5</v>
      </c>
      <c r="F460" s="17">
        <f t="shared" si="130"/>
        <v>0</v>
      </c>
      <c r="G460" s="17">
        <f t="shared" si="130"/>
        <v>0</v>
      </c>
    </row>
    <row r="461" spans="1:7" ht="31.5">
      <c r="A461" s="102" t="s">
        <v>52</v>
      </c>
      <c r="B461" s="102">
        <v>2130220270</v>
      </c>
      <c r="C461" s="102" t="s">
        <v>69</v>
      </c>
      <c r="D461" s="49" t="s">
        <v>95</v>
      </c>
      <c r="E461" s="17">
        <f t="shared" si="130"/>
        <v>98.5</v>
      </c>
      <c r="F461" s="17">
        <f t="shared" si="130"/>
        <v>0</v>
      </c>
      <c r="G461" s="17">
        <f t="shared" si="130"/>
        <v>0</v>
      </c>
    </row>
    <row r="462" spans="1:7" ht="31.5">
      <c r="A462" s="102" t="s">
        <v>52</v>
      </c>
      <c r="B462" s="102">
        <v>2130220270</v>
      </c>
      <c r="C462" s="102">
        <v>240</v>
      </c>
      <c r="D462" s="49" t="s">
        <v>223</v>
      </c>
      <c r="E462" s="17">
        <f>'№ 4 ведом'!F702</f>
        <v>98.5</v>
      </c>
      <c r="F462" s="17">
        <f>'№ 4 ведом'!G702</f>
        <v>0</v>
      </c>
      <c r="G462" s="17">
        <f>'№ 4 ведом'!H702</f>
        <v>0</v>
      </c>
    </row>
    <row r="463" spans="1:7" ht="12.75">
      <c r="A463" s="102" t="s">
        <v>52</v>
      </c>
      <c r="B463" s="102">
        <v>9900000000</v>
      </c>
      <c r="C463" s="102"/>
      <c r="D463" s="49" t="s">
        <v>105</v>
      </c>
      <c r="E463" s="17">
        <f aca="true" t="shared" si="131" ref="E463:G464">E464</f>
        <v>6868.7</v>
      </c>
      <c r="F463" s="17">
        <f t="shared" si="131"/>
        <v>6868.7</v>
      </c>
      <c r="G463" s="17">
        <f t="shared" si="131"/>
        <v>6868.7</v>
      </c>
    </row>
    <row r="464" spans="1:7" ht="31.5">
      <c r="A464" s="102" t="s">
        <v>52</v>
      </c>
      <c r="B464" s="102">
        <v>9990000000</v>
      </c>
      <c r="C464" s="102"/>
      <c r="D464" s="49" t="s">
        <v>147</v>
      </c>
      <c r="E464" s="17">
        <f t="shared" si="131"/>
        <v>6868.7</v>
      </c>
      <c r="F464" s="17">
        <f t="shared" si="131"/>
        <v>6868.7</v>
      </c>
      <c r="G464" s="17">
        <f t="shared" si="131"/>
        <v>6868.7</v>
      </c>
    </row>
    <row r="465" spans="1:7" ht="31.5">
      <c r="A465" s="102" t="s">
        <v>52</v>
      </c>
      <c r="B465" s="102">
        <v>9990200000</v>
      </c>
      <c r="C465" s="24"/>
      <c r="D465" s="49" t="s">
        <v>117</v>
      </c>
      <c r="E465" s="17">
        <f>E466</f>
        <v>6868.7</v>
      </c>
      <c r="F465" s="17">
        <f aca="true" t="shared" si="132" ref="F465:G467">F466</f>
        <v>6868.7</v>
      </c>
      <c r="G465" s="17">
        <f t="shared" si="132"/>
        <v>6868.7</v>
      </c>
    </row>
    <row r="466" spans="1:7" ht="47.25">
      <c r="A466" s="102" t="s">
        <v>52</v>
      </c>
      <c r="B466" s="102">
        <v>9990225000</v>
      </c>
      <c r="C466" s="102"/>
      <c r="D466" s="49" t="s">
        <v>118</v>
      </c>
      <c r="E466" s="17">
        <f>E467+E469</f>
        <v>6868.7</v>
      </c>
      <c r="F466" s="17">
        <f>F467+F469</f>
        <v>6868.7</v>
      </c>
      <c r="G466" s="17">
        <f>G467+G469</f>
        <v>6868.7</v>
      </c>
    </row>
    <row r="467" spans="1:7" ht="63">
      <c r="A467" s="102" t="s">
        <v>52</v>
      </c>
      <c r="B467" s="102">
        <v>9990225000</v>
      </c>
      <c r="C467" s="102" t="s">
        <v>68</v>
      </c>
      <c r="D467" s="49" t="s">
        <v>1</v>
      </c>
      <c r="E467" s="17">
        <f>E468</f>
        <v>6844.5</v>
      </c>
      <c r="F467" s="17">
        <f t="shared" si="132"/>
        <v>6844.5</v>
      </c>
      <c r="G467" s="17">
        <f t="shared" si="132"/>
        <v>6844.5</v>
      </c>
    </row>
    <row r="468" spans="1:7" ht="31.5">
      <c r="A468" s="102" t="s">
        <v>52</v>
      </c>
      <c r="B468" s="102">
        <v>9990225000</v>
      </c>
      <c r="C468" s="102">
        <v>120</v>
      </c>
      <c r="D468" s="49" t="s">
        <v>224</v>
      </c>
      <c r="E468" s="17">
        <f>'№ 4 ведом'!F708</f>
        <v>6844.5</v>
      </c>
      <c r="F468" s="17">
        <f>'№ 4 ведом'!G708</f>
        <v>6844.5</v>
      </c>
      <c r="G468" s="17">
        <f>'№ 4 ведом'!H708</f>
        <v>6844.5</v>
      </c>
    </row>
    <row r="469" spans="1:7" ht="12.75">
      <c r="A469" s="102" t="s">
        <v>52</v>
      </c>
      <c r="B469" s="102">
        <v>9990225000</v>
      </c>
      <c r="C469" s="102" t="s">
        <v>70</v>
      </c>
      <c r="D469" s="49" t="s">
        <v>71</v>
      </c>
      <c r="E469" s="17">
        <f>E470</f>
        <v>24.2</v>
      </c>
      <c r="F469" s="17">
        <f>F470</f>
        <v>24.2</v>
      </c>
      <c r="G469" s="17">
        <f>G470</f>
        <v>24.2</v>
      </c>
    </row>
    <row r="470" spans="1:7" ht="12.75">
      <c r="A470" s="102" t="s">
        <v>52</v>
      </c>
      <c r="B470" s="102">
        <v>9990225000</v>
      </c>
      <c r="C470" s="102">
        <v>850</v>
      </c>
      <c r="D470" s="49" t="s">
        <v>100</v>
      </c>
      <c r="E470" s="17">
        <f>'№ 4 ведом'!F710</f>
        <v>24.2</v>
      </c>
      <c r="F470" s="17">
        <f>'№ 4 ведом'!G710</f>
        <v>24.2</v>
      </c>
      <c r="G470" s="17">
        <f>'№ 4 ведом'!H710</f>
        <v>24.2</v>
      </c>
    </row>
    <row r="471" spans="1:7" ht="12.75">
      <c r="A471" s="4" t="s">
        <v>41</v>
      </c>
      <c r="B471" s="4" t="s">
        <v>66</v>
      </c>
      <c r="C471" s="4" t="s">
        <v>66</v>
      </c>
      <c r="D471" s="19" t="s">
        <v>82</v>
      </c>
      <c r="E471" s="6">
        <f>E472</f>
        <v>45594.799999999996</v>
      </c>
      <c r="F471" s="6">
        <f>F472</f>
        <v>42179.799999999996</v>
      </c>
      <c r="G471" s="6">
        <f>G472</f>
        <v>42179.6</v>
      </c>
    </row>
    <row r="472" spans="1:7" ht="12.75">
      <c r="A472" s="130" t="s">
        <v>42</v>
      </c>
      <c r="B472" s="130" t="s">
        <v>66</v>
      </c>
      <c r="C472" s="130" t="s">
        <v>66</v>
      </c>
      <c r="D472" s="58" t="s">
        <v>13</v>
      </c>
      <c r="E472" s="59">
        <f>E479+E518+E473</f>
        <v>45594.799999999996</v>
      </c>
      <c r="F472" s="59">
        <f>F479+F518+F473</f>
        <v>42179.799999999996</v>
      </c>
      <c r="G472" s="59">
        <f>G479+G518+G473</f>
        <v>42179.6</v>
      </c>
    </row>
    <row r="473" spans="1:7" ht="47.25">
      <c r="A473" s="131" t="s">
        <v>42</v>
      </c>
      <c r="B473" s="129">
        <v>2100000000</v>
      </c>
      <c r="C473" s="24"/>
      <c r="D473" s="132" t="s">
        <v>327</v>
      </c>
      <c r="E473" s="17">
        <f>E474</f>
        <v>218.9</v>
      </c>
      <c r="F473" s="17">
        <f aca="true" t="shared" si="133" ref="F473:G477">F474</f>
        <v>218.9</v>
      </c>
      <c r="G473" s="17">
        <f t="shared" si="133"/>
        <v>218.9</v>
      </c>
    </row>
    <row r="474" spans="1:7" ht="31.5">
      <c r="A474" s="131" t="s">
        <v>42</v>
      </c>
      <c r="B474" s="129">
        <v>2130000000</v>
      </c>
      <c r="C474" s="24"/>
      <c r="D474" s="132" t="s">
        <v>114</v>
      </c>
      <c r="E474" s="17">
        <f>E475</f>
        <v>218.9</v>
      </c>
      <c r="F474" s="17">
        <f t="shared" si="133"/>
        <v>218.9</v>
      </c>
      <c r="G474" s="17">
        <f t="shared" si="133"/>
        <v>218.9</v>
      </c>
    </row>
    <row r="475" spans="1:7" ht="47.25">
      <c r="A475" s="131" t="s">
        <v>42</v>
      </c>
      <c r="B475" s="129">
        <v>2130300000</v>
      </c>
      <c r="C475" s="24"/>
      <c r="D475" s="132" t="s">
        <v>115</v>
      </c>
      <c r="E475" s="17">
        <f>E476</f>
        <v>218.9</v>
      </c>
      <c r="F475" s="17">
        <f t="shared" si="133"/>
        <v>218.9</v>
      </c>
      <c r="G475" s="17">
        <f t="shared" si="133"/>
        <v>218.9</v>
      </c>
    </row>
    <row r="476" spans="1:7" ht="31.5">
      <c r="A476" s="131" t="s">
        <v>42</v>
      </c>
      <c r="B476" s="129">
        <v>2130320280</v>
      </c>
      <c r="C476" s="24"/>
      <c r="D476" s="132" t="s">
        <v>116</v>
      </c>
      <c r="E476" s="17">
        <f>E477</f>
        <v>218.9</v>
      </c>
      <c r="F476" s="17">
        <f t="shared" si="133"/>
        <v>218.9</v>
      </c>
      <c r="G476" s="17">
        <f t="shared" si="133"/>
        <v>218.9</v>
      </c>
    </row>
    <row r="477" spans="1:7" ht="31.5">
      <c r="A477" s="131" t="s">
        <v>42</v>
      </c>
      <c r="B477" s="129">
        <v>2130320280</v>
      </c>
      <c r="C477" s="129" t="s">
        <v>97</v>
      </c>
      <c r="D477" s="132" t="s">
        <v>98</v>
      </c>
      <c r="E477" s="17">
        <f>E478</f>
        <v>218.9</v>
      </c>
      <c r="F477" s="17">
        <f t="shared" si="133"/>
        <v>218.9</v>
      </c>
      <c r="G477" s="17">
        <f t="shared" si="133"/>
        <v>218.9</v>
      </c>
    </row>
    <row r="478" spans="1:7" ht="12.75">
      <c r="A478" s="131" t="s">
        <v>42</v>
      </c>
      <c r="B478" s="129">
        <v>2130320280</v>
      </c>
      <c r="C478" s="131">
        <v>610</v>
      </c>
      <c r="D478" s="132" t="s">
        <v>104</v>
      </c>
      <c r="E478" s="17">
        <f>'№ 4 ведом'!F312</f>
        <v>218.9</v>
      </c>
      <c r="F478" s="17">
        <f>'№ 4 ведом'!G312</f>
        <v>218.9</v>
      </c>
      <c r="G478" s="17">
        <f>'№ 4 ведом'!H312</f>
        <v>218.9</v>
      </c>
    </row>
    <row r="479" spans="1:7" ht="47.25">
      <c r="A479" s="131" t="s">
        <v>42</v>
      </c>
      <c r="B479" s="129">
        <v>2200000000</v>
      </c>
      <c r="C479" s="131"/>
      <c r="D479" s="49" t="s">
        <v>325</v>
      </c>
      <c r="E479" s="17">
        <f>E480+E495</f>
        <v>43493.899999999994</v>
      </c>
      <c r="F479" s="17">
        <f>F480+F495</f>
        <v>40078.899999999994</v>
      </c>
      <c r="G479" s="17">
        <f>G480+G495</f>
        <v>40078.7</v>
      </c>
    </row>
    <row r="480" spans="1:7" ht="31.5">
      <c r="A480" s="102" t="s">
        <v>42</v>
      </c>
      <c r="B480" s="104">
        <v>2210000000</v>
      </c>
      <c r="C480" s="102"/>
      <c r="D480" s="49" t="s">
        <v>182</v>
      </c>
      <c r="E480" s="17">
        <f>E481+E491</f>
        <v>13818.4</v>
      </c>
      <c r="F480" s="17">
        <f>F481+F491</f>
        <v>13738.4</v>
      </c>
      <c r="G480" s="17">
        <f>G481+G491</f>
        <v>13738.4</v>
      </c>
    </row>
    <row r="481" spans="1:7" ht="31.5">
      <c r="A481" s="102" t="s">
        <v>42</v>
      </c>
      <c r="B481" s="104">
        <v>2210100000</v>
      </c>
      <c r="C481" s="102"/>
      <c r="D481" s="49" t="s">
        <v>183</v>
      </c>
      <c r="E481" s="17">
        <f>E485+E482+E488</f>
        <v>13738.4</v>
      </c>
      <c r="F481" s="17">
        <f>F485+F482+F488</f>
        <v>13738.4</v>
      </c>
      <c r="G481" s="17">
        <f>G485+G482+G488</f>
        <v>13738.4</v>
      </c>
    </row>
    <row r="482" spans="1:7" ht="47.25">
      <c r="A482" s="102" t="s">
        <v>42</v>
      </c>
      <c r="B482" s="104">
        <v>2210110680</v>
      </c>
      <c r="C482" s="102"/>
      <c r="D482" s="62" t="s">
        <v>239</v>
      </c>
      <c r="E482" s="17">
        <f aca="true" t="shared" si="134" ref="E482:G483">E483</f>
        <v>5601</v>
      </c>
      <c r="F482" s="17">
        <f t="shared" si="134"/>
        <v>5601</v>
      </c>
      <c r="G482" s="17">
        <f t="shared" si="134"/>
        <v>5601</v>
      </c>
    </row>
    <row r="483" spans="1:7" ht="31.5">
      <c r="A483" s="102" t="s">
        <v>42</v>
      </c>
      <c r="B483" s="104">
        <v>2210110680</v>
      </c>
      <c r="C483" s="104" t="s">
        <v>97</v>
      </c>
      <c r="D483" s="56" t="s">
        <v>98</v>
      </c>
      <c r="E483" s="17">
        <f t="shared" si="134"/>
        <v>5601</v>
      </c>
      <c r="F483" s="17">
        <f t="shared" si="134"/>
        <v>5601</v>
      </c>
      <c r="G483" s="17">
        <f t="shared" si="134"/>
        <v>5601</v>
      </c>
    </row>
    <row r="484" spans="1:7" ht="12.75">
      <c r="A484" s="102" t="s">
        <v>42</v>
      </c>
      <c r="B484" s="104">
        <v>2210110680</v>
      </c>
      <c r="C484" s="102">
        <v>610</v>
      </c>
      <c r="D484" s="56" t="s">
        <v>104</v>
      </c>
      <c r="E484" s="17">
        <f>'№ 4 ведом'!F318</f>
        <v>5601</v>
      </c>
      <c r="F484" s="17">
        <f>'№ 4 ведом'!G318</f>
        <v>5601</v>
      </c>
      <c r="G484" s="17">
        <f>'№ 4 ведом'!H318</f>
        <v>5601</v>
      </c>
    </row>
    <row r="485" spans="1:7" ht="31.5">
      <c r="A485" s="102" t="s">
        <v>42</v>
      </c>
      <c r="B485" s="104">
        <v>2210120010</v>
      </c>
      <c r="C485" s="102"/>
      <c r="D485" s="49" t="s">
        <v>123</v>
      </c>
      <c r="E485" s="17">
        <f aca="true" t="shared" si="135" ref="E485:G486">E486</f>
        <v>8080.8</v>
      </c>
      <c r="F485" s="17">
        <f t="shared" si="135"/>
        <v>8080.8</v>
      </c>
      <c r="G485" s="17">
        <f t="shared" si="135"/>
        <v>8080.8</v>
      </c>
    </row>
    <row r="486" spans="1:7" ht="31.5">
      <c r="A486" s="102" t="s">
        <v>42</v>
      </c>
      <c r="B486" s="104">
        <v>2210120010</v>
      </c>
      <c r="C486" s="104" t="s">
        <v>97</v>
      </c>
      <c r="D486" s="103" t="s">
        <v>98</v>
      </c>
      <c r="E486" s="17">
        <f t="shared" si="135"/>
        <v>8080.8</v>
      </c>
      <c r="F486" s="17">
        <f t="shared" si="135"/>
        <v>8080.8</v>
      </c>
      <c r="G486" s="17">
        <f t="shared" si="135"/>
        <v>8080.8</v>
      </c>
    </row>
    <row r="487" spans="1:7" ht="12.75">
      <c r="A487" s="102" t="s">
        <v>42</v>
      </c>
      <c r="B487" s="104">
        <v>2210120010</v>
      </c>
      <c r="C487" s="102">
        <v>610</v>
      </c>
      <c r="D487" s="103" t="s">
        <v>104</v>
      </c>
      <c r="E487" s="17">
        <f>'№ 4 ведом'!F321</f>
        <v>8080.8</v>
      </c>
      <c r="F487" s="17">
        <f>'№ 4 ведом'!G321</f>
        <v>8080.8</v>
      </c>
      <c r="G487" s="17">
        <f>'№ 4 ведом'!H321</f>
        <v>8080.8</v>
      </c>
    </row>
    <row r="488" spans="1:7" ht="47.25">
      <c r="A488" s="102" t="s">
        <v>42</v>
      </c>
      <c r="B488" s="104" t="s">
        <v>315</v>
      </c>
      <c r="C488" s="102"/>
      <c r="D488" s="62" t="s">
        <v>248</v>
      </c>
      <c r="E488" s="17">
        <f aca="true" t="shared" si="136" ref="E488:G489">E489</f>
        <v>56.6</v>
      </c>
      <c r="F488" s="17">
        <f t="shared" si="136"/>
        <v>56.6</v>
      </c>
      <c r="G488" s="17">
        <f t="shared" si="136"/>
        <v>56.6</v>
      </c>
    </row>
    <row r="489" spans="1:7" ht="31.5">
      <c r="A489" s="102" t="s">
        <v>42</v>
      </c>
      <c r="B489" s="104" t="s">
        <v>315</v>
      </c>
      <c r="C489" s="104" t="s">
        <v>97</v>
      </c>
      <c r="D489" s="56" t="s">
        <v>98</v>
      </c>
      <c r="E489" s="17">
        <f t="shared" si="136"/>
        <v>56.6</v>
      </c>
      <c r="F489" s="17">
        <f t="shared" si="136"/>
        <v>56.6</v>
      </c>
      <c r="G489" s="17">
        <f t="shared" si="136"/>
        <v>56.6</v>
      </c>
    </row>
    <row r="490" spans="1:7" ht="12.75">
      <c r="A490" s="102" t="s">
        <v>42</v>
      </c>
      <c r="B490" s="104" t="s">
        <v>315</v>
      </c>
      <c r="C490" s="102">
        <v>610</v>
      </c>
      <c r="D490" s="56" t="s">
        <v>104</v>
      </c>
      <c r="E490" s="17">
        <f>'№ 4 ведом'!F324</f>
        <v>56.6</v>
      </c>
      <c r="F490" s="17">
        <f>'№ 4 ведом'!G324</f>
        <v>56.6</v>
      </c>
      <c r="G490" s="17">
        <f>'№ 4 ведом'!H324</f>
        <v>56.6</v>
      </c>
    </row>
    <row r="491" spans="1:7" ht="31.5">
      <c r="A491" s="102" t="s">
        <v>42</v>
      </c>
      <c r="B491" s="137">
        <v>2210200000</v>
      </c>
      <c r="C491" s="102"/>
      <c r="D491" s="103" t="s">
        <v>184</v>
      </c>
      <c r="E491" s="17">
        <f aca="true" t="shared" si="137" ref="E491:G493">E492</f>
        <v>80</v>
      </c>
      <c r="F491" s="17">
        <f t="shared" si="137"/>
        <v>0</v>
      </c>
      <c r="G491" s="17">
        <f t="shared" si="137"/>
        <v>0</v>
      </c>
    </row>
    <row r="492" spans="1:7" ht="12.75">
      <c r="A492" s="121" t="s">
        <v>42</v>
      </c>
      <c r="B492" s="167">
        <v>2210220010</v>
      </c>
      <c r="C492" s="168"/>
      <c r="D492" s="169" t="s">
        <v>419</v>
      </c>
      <c r="E492" s="17">
        <f t="shared" si="137"/>
        <v>80</v>
      </c>
      <c r="F492" s="17">
        <f t="shared" si="137"/>
        <v>0</v>
      </c>
      <c r="G492" s="17">
        <f t="shared" si="137"/>
        <v>0</v>
      </c>
    </row>
    <row r="493" spans="1:7" ht="31.5">
      <c r="A493" s="121" t="s">
        <v>42</v>
      </c>
      <c r="B493" s="167">
        <v>2210220010</v>
      </c>
      <c r="C493" s="167" t="s">
        <v>97</v>
      </c>
      <c r="D493" s="169" t="s">
        <v>98</v>
      </c>
      <c r="E493" s="17">
        <f t="shared" si="137"/>
        <v>80</v>
      </c>
      <c r="F493" s="17">
        <f t="shared" si="137"/>
        <v>0</v>
      </c>
      <c r="G493" s="17">
        <f t="shared" si="137"/>
        <v>0</v>
      </c>
    </row>
    <row r="494" spans="1:7" ht="12.75">
      <c r="A494" s="121" t="s">
        <v>42</v>
      </c>
      <c r="B494" s="167">
        <v>2210220010</v>
      </c>
      <c r="C494" s="168">
        <v>610</v>
      </c>
      <c r="D494" s="169" t="s">
        <v>104</v>
      </c>
      <c r="E494" s="17">
        <f>'№ 4 ведом'!F328</f>
        <v>80</v>
      </c>
      <c r="F494" s="17">
        <f>'№ 4 ведом'!G328</f>
        <v>0</v>
      </c>
      <c r="G494" s="17">
        <f>'№ 4 ведом'!H328</f>
        <v>0</v>
      </c>
    </row>
    <row r="495" spans="1:7" ht="31.5">
      <c r="A495" s="102" t="s">
        <v>42</v>
      </c>
      <c r="B495" s="104">
        <v>2220000000</v>
      </c>
      <c r="C495" s="102"/>
      <c r="D495" s="49" t="s">
        <v>139</v>
      </c>
      <c r="E495" s="17">
        <f>E496+E506+E510+E514</f>
        <v>29675.499999999996</v>
      </c>
      <c r="F495" s="17">
        <f>F496+F506+F510+F514</f>
        <v>26340.499999999996</v>
      </c>
      <c r="G495" s="17">
        <f>G496+G506+G510+G514</f>
        <v>26340.299999999996</v>
      </c>
    </row>
    <row r="496" spans="1:7" ht="47.25">
      <c r="A496" s="102" t="s">
        <v>42</v>
      </c>
      <c r="B496" s="102">
        <v>2220100000</v>
      </c>
      <c r="C496" s="102"/>
      <c r="D496" s="49" t="s">
        <v>185</v>
      </c>
      <c r="E496" s="17">
        <f>E497+E500+E503</f>
        <v>26310.699999999997</v>
      </c>
      <c r="F496" s="17">
        <f>F497+F500+F503</f>
        <v>26310.699999999997</v>
      </c>
      <c r="G496" s="17">
        <f>G497+G500+G503</f>
        <v>26310.699999999997</v>
      </c>
    </row>
    <row r="497" spans="1:7" ht="47.25">
      <c r="A497" s="102" t="s">
        <v>42</v>
      </c>
      <c r="B497" s="102">
        <v>2220110680</v>
      </c>
      <c r="C497" s="102"/>
      <c r="D497" s="62" t="s">
        <v>239</v>
      </c>
      <c r="E497" s="17">
        <f aca="true" t="shared" si="138" ref="E497:G498">E498</f>
        <v>11139.8</v>
      </c>
      <c r="F497" s="17">
        <f t="shared" si="138"/>
        <v>11139.8</v>
      </c>
      <c r="G497" s="17">
        <f t="shared" si="138"/>
        <v>11139.8</v>
      </c>
    </row>
    <row r="498" spans="1:7" ht="31.5">
      <c r="A498" s="102" t="s">
        <v>42</v>
      </c>
      <c r="B498" s="102">
        <v>2220110680</v>
      </c>
      <c r="C498" s="104" t="s">
        <v>97</v>
      </c>
      <c r="D498" s="56" t="s">
        <v>98</v>
      </c>
      <c r="E498" s="17">
        <f t="shared" si="138"/>
        <v>11139.8</v>
      </c>
      <c r="F498" s="17">
        <f t="shared" si="138"/>
        <v>11139.8</v>
      </c>
      <c r="G498" s="17">
        <f t="shared" si="138"/>
        <v>11139.8</v>
      </c>
    </row>
    <row r="499" spans="1:7" ht="12.75">
      <c r="A499" s="102" t="s">
        <v>42</v>
      </c>
      <c r="B499" s="126">
        <v>2220110680</v>
      </c>
      <c r="C499" s="102">
        <v>610</v>
      </c>
      <c r="D499" s="56" t="s">
        <v>104</v>
      </c>
      <c r="E499" s="17">
        <f>'№ 4 ведом'!F333</f>
        <v>11139.8</v>
      </c>
      <c r="F499" s="17">
        <f>'№ 4 ведом'!G333</f>
        <v>11139.8</v>
      </c>
      <c r="G499" s="17">
        <f>'№ 4 ведом'!H333</f>
        <v>11139.8</v>
      </c>
    </row>
    <row r="500" spans="1:7" ht="31.5">
      <c r="A500" s="102" t="s">
        <v>42</v>
      </c>
      <c r="B500" s="102">
        <v>2220120010</v>
      </c>
      <c r="C500" s="102"/>
      <c r="D500" s="103" t="s">
        <v>123</v>
      </c>
      <c r="E500" s="17">
        <f aca="true" t="shared" si="139" ref="E500:G501">E501</f>
        <v>15058.3</v>
      </c>
      <c r="F500" s="17">
        <f t="shared" si="139"/>
        <v>15058.3</v>
      </c>
      <c r="G500" s="17">
        <f t="shared" si="139"/>
        <v>15058.3</v>
      </c>
    </row>
    <row r="501" spans="1:7" ht="31.5">
      <c r="A501" s="102" t="s">
        <v>42</v>
      </c>
      <c r="B501" s="102">
        <v>2220120010</v>
      </c>
      <c r="C501" s="104" t="s">
        <v>97</v>
      </c>
      <c r="D501" s="103" t="s">
        <v>98</v>
      </c>
      <c r="E501" s="17">
        <f t="shared" si="139"/>
        <v>15058.3</v>
      </c>
      <c r="F501" s="17">
        <f t="shared" si="139"/>
        <v>15058.3</v>
      </c>
      <c r="G501" s="17">
        <f t="shared" si="139"/>
        <v>15058.3</v>
      </c>
    </row>
    <row r="502" spans="1:7" ht="12.75">
      <c r="A502" s="102" t="s">
        <v>42</v>
      </c>
      <c r="B502" s="102">
        <v>2220120010</v>
      </c>
      <c r="C502" s="102">
        <v>610</v>
      </c>
      <c r="D502" s="103" t="s">
        <v>104</v>
      </c>
      <c r="E502" s="17">
        <f>'№ 4 ведом'!F336</f>
        <v>15058.3</v>
      </c>
      <c r="F502" s="17">
        <f>'№ 4 ведом'!G336</f>
        <v>15058.3</v>
      </c>
      <c r="G502" s="17">
        <f>'№ 4 ведом'!H336</f>
        <v>15058.3</v>
      </c>
    </row>
    <row r="503" spans="1:7" ht="47.25">
      <c r="A503" s="102" t="s">
        <v>42</v>
      </c>
      <c r="B503" s="102" t="s">
        <v>316</v>
      </c>
      <c r="C503" s="102"/>
      <c r="D503" s="62" t="s">
        <v>248</v>
      </c>
      <c r="E503" s="17">
        <f aca="true" t="shared" si="140" ref="E503:G504">E504</f>
        <v>112.6</v>
      </c>
      <c r="F503" s="17">
        <f t="shared" si="140"/>
        <v>112.6</v>
      </c>
      <c r="G503" s="17">
        <f t="shared" si="140"/>
        <v>112.6</v>
      </c>
    </row>
    <row r="504" spans="1:7" ht="31.5">
      <c r="A504" s="102" t="s">
        <v>42</v>
      </c>
      <c r="B504" s="102" t="s">
        <v>316</v>
      </c>
      <c r="C504" s="104" t="s">
        <v>97</v>
      </c>
      <c r="D504" s="56" t="s">
        <v>98</v>
      </c>
      <c r="E504" s="17">
        <f t="shared" si="140"/>
        <v>112.6</v>
      </c>
      <c r="F504" s="17">
        <f t="shared" si="140"/>
        <v>112.6</v>
      </c>
      <c r="G504" s="17">
        <f t="shared" si="140"/>
        <v>112.6</v>
      </c>
    </row>
    <row r="505" spans="1:7" ht="12.75">
      <c r="A505" s="102" t="s">
        <v>42</v>
      </c>
      <c r="B505" s="102" t="s">
        <v>316</v>
      </c>
      <c r="C505" s="102">
        <v>610</v>
      </c>
      <c r="D505" s="56" t="s">
        <v>104</v>
      </c>
      <c r="E505" s="17">
        <f>'№ 4 ведом'!F339</f>
        <v>112.6</v>
      </c>
      <c r="F505" s="17">
        <f>'№ 4 ведом'!G339</f>
        <v>112.6</v>
      </c>
      <c r="G505" s="17">
        <f>'№ 4 ведом'!H339</f>
        <v>112.6</v>
      </c>
    </row>
    <row r="506" spans="1:7" ht="31.5">
      <c r="A506" s="102" t="s">
        <v>42</v>
      </c>
      <c r="B506" s="138">
        <v>2220200000</v>
      </c>
      <c r="C506" s="102"/>
      <c r="D506" s="49" t="s">
        <v>186</v>
      </c>
      <c r="E506" s="17">
        <f>E507</f>
        <v>870.8</v>
      </c>
      <c r="F506" s="17">
        <f aca="true" t="shared" si="141" ref="F506:G508">F507</f>
        <v>0</v>
      </c>
      <c r="G506" s="17">
        <f t="shared" si="141"/>
        <v>0</v>
      </c>
    </row>
    <row r="507" spans="1:7" ht="12.75">
      <c r="A507" s="102" t="s">
        <v>42</v>
      </c>
      <c r="B507" s="138">
        <v>2220220320</v>
      </c>
      <c r="C507" s="102"/>
      <c r="D507" s="49" t="s">
        <v>140</v>
      </c>
      <c r="E507" s="17">
        <f>E508</f>
        <v>870.8</v>
      </c>
      <c r="F507" s="17">
        <f t="shared" si="141"/>
        <v>0</v>
      </c>
      <c r="G507" s="17">
        <f t="shared" si="141"/>
        <v>0</v>
      </c>
    </row>
    <row r="508" spans="1:7" ht="31.5">
      <c r="A508" s="102" t="s">
        <v>42</v>
      </c>
      <c r="B508" s="138">
        <v>2220220320</v>
      </c>
      <c r="C508" s="104" t="s">
        <v>97</v>
      </c>
      <c r="D508" s="103" t="s">
        <v>98</v>
      </c>
      <c r="E508" s="17">
        <f>E509</f>
        <v>870.8</v>
      </c>
      <c r="F508" s="17">
        <f t="shared" si="141"/>
        <v>0</v>
      </c>
      <c r="G508" s="17">
        <f t="shared" si="141"/>
        <v>0</v>
      </c>
    </row>
    <row r="509" spans="1:7" ht="12.75">
      <c r="A509" s="68" t="s">
        <v>42</v>
      </c>
      <c r="B509" s="138">
        <v>2220220320</v>
      </c>
      <c r="C509" s="68">
        <v>610</v>
      </c>
      <c r="D509" s="103" t="s">
        <v>104</v>
      </c>
      <c r="E509" s="17">
        <f>'№ 4 ведом'!F343</f>
        <v>870.8</v>
      </c>
      <c r="F509" s="69">
        <f>'№ 4 ведом'!G343</f>
        <v>0</v>
      </c>
      <c r="G509" s="69">
        <f>'№ 4 ведом'!H343</f>
        <v>0</v>
      </c>
    </row>
    <row r="510" spans="1:7" ht="47.25">
      <c r="A510" s="131" t="s">
        <v>42</v>
      </c>
      <c r="B510" s="131">
        <v>2220300000</v>
      </c>
      <c r="C510" s="131"/>
      <c r="D510" s="56" t="s">
        <v>343</v>
      </c>
      <c r="E510" s="17">
        <f>E511</f>
        <v>91.9</v>
      </c>
      <c r="F510" s="17">
        <f aca="true" t="shared" si="142" ref="F510:G512">F511</f>
        <v>29.8</v>
      </c>
      <c r="G510" s="17">
        <f t="shared" si="142"/>
        <v>29.6</v>
      </c>
    </row>
    <row r="511" spans="1:7" ht="47.25">
      <c r="A511" s="131" t="s">
        <v>42</v>
      </c>
      <c r="B511" s="131" t="s">
        <v>344</v>
      </c>
      <c r="C511" s="131"/>
      <c r="D511" s="56" t="s">
        <v>360</v>
      </c>
      <c r="E511" s="17">
        <f>E512</f>
        <v>91.9</v>
      </c>
      <c r="F511" s="17">
        <f t="shared" si="142"/>
        <v>29.8</v>
      </c>
      <c r="G511" s="17">
        <f t="shared" si="142"/>
        <v>29.6</v>
      </c>
    </row>
    <row r="512" spans="1:7" ht="31.5">
      <c r="A512" s="131" t="s">
        <v>42</v>
      </c>
      <c r="B512" s="131" t="s">
        <v>344</v>
      </c>
      <c r="C512" s="129" t="s">
        <v>97</v>
      </c>
      <c r="D512" s="56" t="s">
        <v>98</v>
      </c>
      <c r="E512" s="17">
        <f>E513</f>
        <v>91.9</v>
      </c>
      <c r="F512" s="17">
        <f t="shared" si="142"/>
        <v>29.8</v>
      </c>
      <c r="G512" s="17">
        <f t="shared" si="142"/>
        <v>29.6</v>
      </c>
    </row>
    <row r="513" spans="1:7" ht="12.75">
      <c r="A513" s="131" t="s">
        <v>42</v>
      </c>
      <c r="B513" s="131" t="s">
        <v>344</v>
      </c>
      <c r="C513" s="131">
        <v>610</v>
      </c>
      <c r="D513" s="56" t="s">
        <v>104</v>
      </c>
      <c r="E513" s="17">
        <f>'№ 4 ведом'!F347</f>
        <v>91.9</v>
      </c>
      <c r="F513" s="17">
        <f>'№ 4 ведом'!G347</f>
        <v>29.8</v>
      </c>
      <c r="G513" s="17">
        <f>'№ 4 ведом'!H347</f>
        <v>29.6</v>
      </c>
    </row>
    <row r="514" spans="1:7" ht="63">
      <c r="A514" s="134" t="s">
        <v>42</v>
      </c>
      <c r="B514" s="134">
        <v>2220400000</v>
      </c>
      <c r="C514" s="134"/>
      <c r="D514" s="56" t="s">
        <v>348</v>
      </c>
      <c r="E514" s="17">
        <f>E515</f>
        <v>2402.1</v>
      </c>
      <c r="F514" s="17">
        <f aca="true" t="shared" si="143" ref="F514:G514">F515</f>
        <v>0</v>
      </c>
      <c r="G514" s="17">
        <f t="shared" si="143"/>
        <v>0</v>
      </c>
    </row>
    <row r="515" spans="1:7" ht="63">
      <c r="A515" s="168" t="s">
        <v>42</v>
      </c>
      <c r="B515" s="168" t="s">
        <v>421</v>
      </c>
      <c r="C515" s="168"/>
      <c r="D515" s="56" t="s">
        <v>420</v>
      </c>
      <c r="E515" s="17">
        <f>E516</f>
        <v>2402.1</v>
      </c>
      <c r="F515" s="17">
        <f aca="true" t="shared" si="144" ref="F515:G516">F516</f>
        <v>0</v>
      </c>
      <c r="G515" s="17">
        <f t="shared" si="144"/>
        <v>0</v>
      </c>
    </row>
    <row r="516" spans="1:7" ht="31.5">
      <c r="A516" s="168" t="s">
        <v>42</v>
      </c>
      <c r="B516" s="168" t="s">
        <v>421</v>
      </c>
      <c r="C516" s="167" t="s">
        <v>97</v>
      </c>
      <c r="D516" s="56" t="s">
        <v>98</v>
      </c>
      <c r="E516" s="17">
        <f>E517</f>
        <v>2402.1</v>
      </c>
      <c r="F516" s="17">
        <f t="shared" si="144"/>
        <v>0</v>
      </c>
      <c r="G516" s="17">
        <f t="shared" si="144"/>
        <v>0</v>
      </c>
    </row>
    <row r="517" spans="1:7" ht="12.75">
      <c r="A517" s="168" t="s">
        <v>42</v>
      </c>
      <c r="B517" s="168" t="s">
        <v>421</v>
      </c>
      <c r="C517" s="168">
        <v>610</v>
      </c>
      <c r="D517" s="56" t="s">
        <v>104</v>
      </c>
      <c r="E517" s="17">
        <f>'№ 4 ведом'!F351</f>
        <v>2402.1</v>
      </c>
      <c r="F517" s="17">
        <f>'№ 4 ведом'!G351</f>
        <v>0</v>
      </c>
      <c r="G517" s="17">
        <f>'№ 4 ведом'!H351</f>
        <v>0</v>
      </c>
    </row>
    <row r="518" spans="1:7" ht="31.5">
      <c r="A518" s="102" t="s">
        <v>42</v>
      </c>
      <c r="B518" s="104">
        <v>2500000000</v>
      </c>
      <c r="C518" s="102"/>
      <c r="D518" s="103" t="s">
        <v>326</v>
      </c>
      <c r="E518" s="17">
        <f>E519</f>
        <v>1882</v>
      </c>
      <c r="F518" s="17">
        <f aca="true" t="shared" si="145" ref="F518:G518">F519</f>
        <v>1882</v>
      </c>
      <c r="G518" s="17">
        <f t="shared" si="145"/>
        <v>1882</v>
      </c>
    </row>
    <row r="519" spans="1:7" ht="31.5">
      <c r="A519" s="102" t="s">
        <v>42</v>
      </c>
      <c r="B519" s="104">
        <v>2520000000</v>
      </c>
      <c r="C519" s="102"/>
      <c r="D519" s="103" t="s">
        <v>249</v>
      </c>
      <c r="E519" s="17">
        <f>E520+E524+E528</f>
        <v>1882</v>
      </c>
      <c r="F519" s="17">
        <f aca="true" t="shared" si="146" ref="F519:G519">F520+F524+F528</f>
        <v>1882</v>
      </c>
      <c r="G519" s="17">
        <f t="shared" si="146"/>
        <v>1882</v>
      </c>
    </row>
    <row r="520" spans="1:7" ht="31.5">
      <c r="A520" s="131" t="s">
        <v>42</v>
      </c>
      <c r="B520" s="129">
        <v>2520400000</v>
      </c>
      <c r="C520" s="131"/>
      <c r="D520" s="56" t="s">
        <v>353</v>
      </c>
      <c r="E520" s="17">
        <f>E521</f>
        <v>212.9</v>
      </c>
      <c r="F520" s="17">
        <f aca="true" t="shared" si="147" ref="F520:G522">F521</f>
        <v>212.9</v>
      </c>
      <c r="G520" s="17">
        <f t="shared" si="147"/>
        <v>212.9</v>
      </c>
    </row>
    <row r="521" spans="1:7" ht="12.75">
      <c r="A521" s="131" t="s">
        <v>42</v>
      </c>
      <c r="B521" s="129">
        <v>2520420300</v>
      </c>
      <c r="C521" s="131"/>
      <c r="D521" s="56" t="s">
        <v>354</v>
      </c>
      <c r="E521" s="17">
        <f>E522</f>
        <v>212.9</v>
      </c>
      <c r="F521" s="17">
        <f t="shared" si="147"/>
        <v>212.9</v>
      </c>
      <c r="G521" s="17">
        <f t="shared" si="147"/>
        <v>212.9</v>
      </c>
    </row>
    <row r="522" spans="1:7" ht="31.5">
      <c r="A522" s="131" t="s">
        <v>42</v>
      </c>
      <c r="B522" s="129">
        <v>2520420300</v>
      </c>
      <c r="C522" s="129" t="s">
        <v>97</v>
      </c>
      <c r="D522" s="56" t="s">
        <v>98</v>
      </c>
      <c r="E522" s="17">
        <f>E523</f>
        <v>212.9</v>
      </c>
      <c r="F522" s="17">
        <f t="shared" si="147"/>
        <v>212.9</v>
      </c>
      <c r="G522" s="17">
        <f t="shared" si="147"/>
        <v>212.9</v>
      </c>
    </row>
    <row r="523" spans="1:7" ht="12.75">
      <c r="A523" s="131" t="s">
        <v>42</v>
      </c>
      <c r="B523" s="129">
        <v>2520420300</v>
      </c>
      <c r="C523" s="131">
        <v>610</v>
      </c>
      <c r="D523" s="56" t="s">
        <v>104</v>
      </c>
      <c r="E523" s="17">
        <f>'№ 4 ведом'!F357</f>
        <v>212.9</v>
      </c>
      <c r="F523" s="17">
        <f>'№ 4 ведом'!G357</f>
        <v>212.9</v>
      </c>
      <c r="G523" s="17">
        <f>'№ 4 ведом'!H357</f>
        <v>212.9</v>
      </c>
    </row>
    <row r="524" spans="1:7" ht="31.5">
      <c r="A524" s="168" t="s">
        <v>42</v>
      </c>
      <c r="B524" s="167">
        <v>2520500000</v>
      </c>
      <c r="C524" s="168"/>
      <c r="D524" s="169" t="s">
        <v>408</v>
      </c>
      <c r="E524" s="17">
        <f>E525</f>
        <v>47.2</v>
      </c>
      <c r="F524" s="17">
        <f aca="true" t="shared" si="148" ref="F524:G526">F525</f>
        <v>47.2</v>
      </c>
      <c r="G524" s="17">
        <f t="shared" si="148"/>
        <v>47.2</v>
      </c>
    </row>
    <row r="525" spans="1:7" ht="12.75">
      <c r="A525" s="168" t="s">
        <v>42</v>
      </c>
      <c r="B525" s="167">
        <v>2520520300</v>
      </c>
      <c r="C525" s="168"/>
      <c r="D525" s="169" t="s">
        <v>409</v>
      </c>
      <c r="E525" s="17">
        <f>E526</f>
        <v>47.2</v>
      </c>
      <c r="F525" s="17">
        <f t="shared" si="148"/>
        <v>47.2</v>
      </c>
      <c r="G525" s="17">
        <f t="shared" si="148"/>
        <v>47.2</v>
      </c>
    </row>
    <row r="526" spans="1:7" ht="31.5">
      <c r="A526" s="168" t="s">
        <v>42</v>
      </c>
      <c r="B526" s="167">
        <v>2520520300</v>
      </c>
      <c r="C526" s="167" t="s">
        <v>97</v>
      </c>
      <c r="D526" s="56" t="s">
        <v>98</v>
      </c>
      <c r="E526" s="17">
        <f>E527</f>
        <v>47.2</v>
      </c>
      <c r="F526" s="17">
        <f t="shared" si="148"/>
        <v>47.2</v>
      </c>
      <c r="G526" s="17">
        <f t="shared" si="148"/>
        <v>47.2</v>
      </c>
    </row>
    <row r="527" spans="1:7" ht="12.75">
      <c r="A527" s="168" t="s">
        <v>42</v>
      </c>
      <c r="B527" s="167">
        <v>2520520300</v>
      </c>
      <c r="C527" s="168">
        <v>610</v>
      </c>
      <c r="D527" s="56" t="s">
        <v>104</v>
      </c>
      <c r="E527" s="17">
        <f>'№ 4 ведом'!F361</f>
        <v>47.2</v>
      </c>
      <c r="F527" s="17">
        <f>'№ 4 ведом'!G361</f>
        <v>47.2</v>
      </c>
      <c r="G527" s="17">
        <f>'№ 4 ведом'!H361</f>
        <v>47.2</v>
      </c>
    </row>
    <row r="528" spans="1:7" ht="31.5">
      <c r="A528" s="168" t="s">
        <v>42</v>
      </c>
      <c r="B528" s="167">
        <v>2520600000</v>
      </c>
      <c r="C528" s="168"/>
      <c r="D528" s="169" t="s">
        <v>407</v>
      </c>
      <c r="E528" s="17">
        <f>E529</f>
        <v>1621.9</v>
      </c>
      <c r="F528" s="17">
        <f aca="true" t="shared" si="149" ref="F528:G530">F529</f>
        <v>1621.9</v>
      </c>
      <c r="G528" s="17">
        <f t="shared" si="149"/>
        <v>1621.9</v>
      </c>
    </row>
    <row r="529" spans="1:7" ht="12.75">
      <c r="A529" s="168" t="s">
        <v>42</v>
      </c>
      <c r="B529" s="167">
        <v>2520620200</v>
      </c>
      <c r="C529" s="168"/>
      <c r="D529" s="169" t="s">
        <v>286</v>
      </c>
      <c r="E529" s="17">
        <f>E530</f>
        <v>1621.9</v>
      </c>
      <c r="F529" s="17">
        <f t="shared" si="149"/>
        <v>1621.9</v>
      </c>
      <c r="G529" s="17">
        <f t="shared" si="149"/>
        <v>1621.9</v>
      </c>
    </row>
    <row r="530" spans="1:7" ht="31.5">
      <c r="A530" s="168" t="s">
        <v>42</v>
      </c>
      <c r="B530" s="167">
        <v>2520620200</v>
      </c>
      <c r="C530" s="167" t="s">
        <v>97</v>
      </c>
      <c r="D530" s="56" t="s">
        <v>98</v>
      </c>
      <c r="E530" s="17">
        <f>E531</f>
        <v>1621.9</v>
      </c>
      <c r="F530" s="17">
        <f t="shared" si="149"/>
        <v>1621.9</v>
      </c>
      <c r="G530" s="17">
        <f t="shared" si="149"/>
        <v>1621.9</v>
      </c>
    </row>
    <row r="531" spans="1:7" ht="12.75">
      <c r="A531" s="168" t="s">
        <v>42</v>
      </c>
      <c r="B531" s="167">
        <v>2520620200</v>
      </c>
      <c r="C531" s="168">
        <v>610</v>
      </c>
      <c r="D531" s="56" t="s">
        <v>104</v>
      </c>
      <c r="E531" s="17">
        <f>'№ 4 ведом'!F365</f>
        <v>1621.9</v>
      </c>
      <c r="F531" s="17">
        <f>'№ 4 ведом'!G365</f>
        <v>1621.9</v>
      </c>
      <c r="G531" s="17">
        <f>'№ 4 ведом'!H365</f>
        <v>1621.9</v>
      </c>
    </row>
    <row r="532" spans="1:7" ht="12.75">
      <c r="A532" s="16" t="s">
        <v>39</v>
      </c>
      <c r="B532" s="16" t="s">
        <v>66</v>
      </c>
      <c r="C532" s="16" t="s">
        <v>66</v>
      </c>
      <c r="D532" s="19" t="s">
        <v>31</v>
      </c>
      <c r="E532" s="60">
        <f>E533+E542+E555</f>
        <v>19654.9</v>
      </c>
      <c r="F532" s="60">
        <f>F533+F542+F555</f>
        <v>16481.800000000003</v>
      </c>
      <c r="G532" s="60">
        <f>G533+G542+G555</f>
        <v>16481.800000000003</v>
      </c>
    </row>
    <row r="533" spans="1:7" ht="12.75">
      <c r="A533" s="102">
        <v>1001</v>
      </c>
      <c r="B533" s="16"/>
      <c r="C533" s="16"/>
      <c r="D533" s="49" t="s">
        <v>32</v>
      </c>
      <c r="E533" s="17">
        <f>'№ 4 ведом'!F367</f>
        <v>698.3</v>
      </c>
      <c r="F533" s="17">
        <f>F534</f>
        <v>698.3</v>
      </c>
      <c r="G533" s="17">
        <f>G534</f>
        <v>698.3</v>
      </c>
    </row>
    <row r="534" spans="1:7" ht="47.25">
      <c r="A534" s="102" t="s">
        <v>53</v>
      </c>
      <c r="B534" s="104">
        <v>2200000000</v>
      </c>
      <c r="C534" s="102" t="s">
        <v>66</v>
      </c>
      <c r="D534" s="49" t="s">
        <v>325</v>
      </c>
      <c r="E534" s="17">
        <f>E535</f>
        <v>698.3</v>
      </c>
      <c r="F534" s="17">
        <f aca="true" t="shared" si="150" ref="F534:G538">F535</f>
        <v>698.3</v>
      </c>
      <c r="G534" s="17">
        <f t="shared" si="150"/>
        <v>698.3</v>
      </c>
    </row>
    <row r="535" spans="1:7" ht="31.5">
      <c r="A535" s="102" t="s">
        <v>53</v>
      </c>
      <c r="B535" s="104">
        <v>2240000000</v>
      </c>
      <c r="C535" s="102"/>
      <c r="D535" s="49" t="s">
        <v>132</v>
      </c>
      <c r="E535" s="17">
        <f>'№ 4 ведом'!F369</f>
        <v>698.3</v>
      </c>
      <c r="F535" s="17">
        <f t="shared" si="150"/>
        <v>698.3</v>
      </c>
      <c r="G535" s="17">
        <f t="shared" si="150"/>
        <v>698.3</v>
      </c>
    </row>
    <row r="536" spans="1:7" ht="12.75">
      <c r="A536" s="102" t="s">
        <v>53</v>
      </c>
      <c r="B536" s="102">
        <v>2240400000</v>
      </c>
      <c r="C536" s="102"/>
      <c r="D536" s="49" t="s">
        <v>187</v>
      </c>
      <c r="E536" s="17">
        <f>E537</f>
        <v>698.3</v>
      </c>
      <c r="F536" s="17">
        <f t="shared" si="150"/>
        <v>698.3</v>
      </c>
      <c r="G536" s="17">
        <f t="shared" si="150"/>
        <v>698.3</v>
      </c>
    </row>
    <row r="537" spans="1:7" ht="47.25">
      <c r="A537" s="102" t="s">
        <v>53</v>
      </c>
      <c r="B537" s="102">
        <v>2240420390</v>
      </c>
      <c r="C537" s="102"/>
      <c r="D537" s="49" t="s">
        <v>67</v>
      </c>
      <c r="E537" s="17">
        <f>'№ 4 ведом'!F371</f>
        <v>698.3</v>
      </c>
      <c r="F537" s="17">
        <f>F538+F540</f>
        <v>698.3</v>
      </c>
      <c r="G537" s="17">
        <f>G538+G540</f>
        <v>698.3</v>
      </c>
    </row>
    <row r="538" spans="1:7" ht="31.5">
      <c r="A538" s="102" t="s">
        <v>53</v>
      </c>
      <c r="B538" s="102">
        <v>2240420390</v>
      </c>
      <c r="C538" s="104" t="s">
        <v>69</v>
      </c>
      <c r="D538" s="103" t="s">
        <v>95</v>
      </c>
      <c r="E538" s="17">
        <f>E539</f>
        <v>20.3</v>
      </c>
      <c r="F538" s="17">
        <f t="shared" si="150"/>
        <v>20.3</v>
      </c>
      <c r="G538" s="17">
        <f t="shared" si="150"/>
        <v>20.3</v>
      </c>
    </row>
    <row r="539" spans="1:7" ht="31.5">
      <c r="A539" s="102" t="s">
        <v>53</v>
      </c>
      <c r="B539" s="102">
        <v>2240420390</v>
      </c>
      <c r="C539" s="102">
        <v>240</v>
      </c>
      <c r="D539" s="103" t="s">
        <v>223</v>
      </c>
      <c r="E539" s="17">
        <f>'№ 4 ведом'!F373</f>
        <v>20.3</v>
      </c>
      <c r="F539" s="17">
        <f>'№ 4 ведом'!G373</f>
        <v>20.3</v>
      </c>
      <c r="G539" s="17">
        <f>'№ 4 ведом'!H373</f>
        <v>20.3</v>
      </c>
    </row>
    <row r="540" spans="1:7" ht="12.75">
      <c r="A540" s="102" t="s">
        <v>53</v>
      </c>
      <c r="B540" s="102">
        <v>2240420390</v>
      </c>
      <c r="C540" s="104" t="s">
        <v>73</v>
      </c>
      <c r="D540" s="103" t="s">
        <v>74</v>
      </c>
      <c r="E540" s="17">
        <f>E541</f>
        <v>678</v>
      </c>
      <c r="F540" s="17">
        <f>F541</f>
        <v>678</v>
      </c>
      <c r="G540" s="17">
        <f>G541</f>
        <v>678</v>
      </c>
    </row>
    <row r="541" spans="1:7" ht="12.75">
      <c r="A541" s="102" t="s">
        <v>53</v>
      </c>
      <c r="B541" s="102">
        <v>2240420390</v>
      </c>
      <c r="C541" s="104" t="s">
        <v>141</v>
      </c>
      <c r="D541" s="103" t="s">
        <v>142</v>
      </c>
      <c r="E541" s="17">
        <f>'№ 4 ведом'!F375</f>
        <v>678</v>
      </c>
      <c r="F541" s="17">
        <f>'№ 4 ведом'!G375</f>
        <v>678</v>
      </c>
      <c r="G541" s="17">
        <f>'№ 4 ведом'!H375</f>
        <v>678</v>
      </c>
    </row>
    <row r="542" spans="1:7" ht="12.75">
      <c r="A542" s="102" t="s">
        <v>40</v>
      </c>
      <c r="B542" s="102" t="s">
        <v>66</v>
      </c>
      <c r="C542" s="102" t="s">
        <v>66</v>
      </c>
      <c r="D542" s="103" t="s">
        <v>34</v>
      </c>
      <c r="E542" s="17">
        <f aca="true" t="shared" si="151" ref="E542:G543">E543</f>
        <v>607.1</v>
      </c>
      <c r="F542" s="17">
        <f t="shared" si="151"/>
        <v>107.1</v>
      </c>
      <c r="G542" s="17">
        <f t="shared" si="151"/>
        <v>107.1</v>
      </c>
    </row>
    <row r="543" spans="1:7" ht="47.25">
      <c r="A543" s="102" t="s">
        <v>40</v>
      </c>
      <c r="B543" s="104">
        <v>2200000000</v>
      </c>
      <c r="C543" s="102" t="s">
        <v>66</v>
      </c>
      <c r="D543" s="49" t="s">
        <v>325</v>
      </c>
      <c r="E543" s="17">
        <f t="shared" si="151"/>
        <v>607.1</v>
      </c>
      <c r="F543" s="17">
        <f t="shared" si="151"/>
        <v>107.1</v>
      </c>
      <c r="G543" s="17">
        <f t="shared" si="151"/>
        <v>107.1</v>
      </c>
    </row>
    <row r="544" spans="1:7" ht="31.5">
      <c r="A544" s="102" t="s">
        <v>40</v>
      </c>
      <c r="B544" s="104">
        <v>2240000000</v>
      </c>
      <c r="C544" s="102"/>
      <c r="D544" s="49" t="s">
        <v>132</v>
      </c>
      <c r="E544" s="17">
        <f>E545+E549</f>
        <v>607.1</v>
      </c>
      <c r="F544" s="17">
        <f aca="true" t="shared" si="152" ref="F544:G544">F545+F549</f>
        <v>107.1</v>
      </c>
      <c r="G544" s="17">
        <f t="shared" si="152"/>
        <v>107.1</v>
      </c>
    </row>
    <row r="545" spans="1:7" ht="31.5">
      <c r="A545" s="102" t="s">
        <v>40</v>
      </c>
      <c r="B545" s="104">
        <v>2240100000</v>
      </c>
      <c r="C545" s="102"/>
      <c r="D545" s="49" t="s">
        <v>188</v>
      </c>
      <c r="E545" s="17">
        <f>'№ 4 ведом'!F379</f>
        <v>500</v>
      </c>
      <c r="F545" s="17">
        <f aca="true" t="shared" si="153" ref="F545:G547">F546</f>
        <v>0</v>
      </c>
      <c r="G545" s="17">
        <f t="shared" si="153"/>
        <v>0</v>
      </c>
    </row>
    <row r="546" spans="1:7" ht="31.5">
      <c r="A546" s="102" t="s">
        <v>40</v>
      </c>
      <c r="B546" s="104">
        <v>2240120330</v>
      </c>
      <c r="C546" s="102"/>
      <c r="D546" s="49" t="s">
        <v>143</v>
      </c>
      <c r="E546" s="17">
        <f>E547</f>
        <v>500</v>
      </c>
      <c r="F546" s="17">
        <f t="shared" si="153"/>
        <v>0</v>
      </c>
      <c r="G546" s="17">
        <f t="shared" si="153"/>
        <v>0</v>
      </c>
    </row>
    <row r="547" spans="1:7" ht="31.5">
      <c r="A547" s="102" t="s">
        <v>40</v>
      </c>
      <c r="B547" s="104">
        <v>2240120330</v>
      </c>
      <c r="C547" s="104" t="s">
        <v>97</v>
      </c>
      <c r="D547" s="103" t="s">
        <v>98</v>
      </c>
      <c r="E547" s="17">
        <f>E548</f>
        <v>500</v>
      </c>
      <c r="F547" s="17">
        <f t="shared" si="153"/>
        <v>0</v>
      </c>
      <c r="G547" s="17">
        <f t="shared" si="153"/>
        <v>0</v>
      </c>
    </row>
    <row r="548" spans="1:7" ht="31.5">
      <c r="A548" s="102" t="s">
        <v>40</v>
      </c>
      <c r="B548" s="104">
        <v>2240120330</v>
      </c>
      <c r="C548" s="102">
        <v>630</v>
      </c>
      <c r="D548" s="49" t="s">
        <v>144</v>
      </c>
      <c r="E548" s="17">
        <f>'№ 4 ведом'!F382</f>
        <v>500</v>
      </c>
      <c r="F548" s="17">
        <f>'№ 4 ведом'!G382</f>
        <v>0</v>
      </c>
      <c r="G548" s="17">
        <f>'№ 4 ведом'!H382</f>
        <v>0</v>
      </c>
    </row>
    <row r="549" spans="1:7" ht="31.5">
      <c r="A549" s="102" t="s">
        <v>40</v>
      </c>
      <c r="B549" s="104">
        <v>2240200000</v>
      </c>
      <c r="C549" s="3"/>
      <c r="D549" s="49" t="s">
        <v>145</v>
      </c>
      <c r="E549" s="17">
        <f>E550</f>
        <v>107.1</v>
      </c>
      <c r="F549" s="17">
        <f>F550</f>
        <v>107.1</v>
      </c>
      <c r="G549" s="17">
        <f>G550</f>
        <v>107.1</v>
      </c>
    </row>
    <row r="550" spans="1:7" ht="31.5">
      <c r="A550" s="102" t="s">
        <v>40</v>
      </c>
      <c r="B550" s="104">
        <v>2240220350</v>
      </c>
      <c r="C550" s="102"/>
      <c r="D550" s="49" t="s">
        <v>189</v>
      </c>
      <c r="E550" s="17">
        <f>E551+E553</f>
        <v>107.1</v>
      </c>
      <c r="F550" s="17">
        <f>F551+F553</f>
        <v>107.1</v>
      </c>
      <c r="G550" s="17">
        <f>G551+G553</f>
        <v>107.1</v>
      </c>
    </row>
    <row r="551" spans="1:7" ht="31.5">
      <c r="A551" s="102" t="s">
        <v>40</v>
      </c>
      <c r="B551" s="104">
        <v>2240220350</v>
      </c>
      <c r="C551" s="104" t="s">
        <v>69</v>
      </c>
      <c r="D551" s="103" t="s">
        <v>95</v>
      </c>
      <c r="E551" s="17">
        <f>E552</f>
        <v>3.1</v>
      </c>
      <c r="F551" s="17">
        <f>F552</f>
        <v>3.1</v>
      </c>
      <c r="G551" s="17">
        <f>G552</f>
        <v>3.1</v>
      </c>
    </row>
    <row r="552" spans="1:7" ht="31.5">
      <c r="A552" s="102" t="s">
        <v>40</v>
      </c>
      <c r="B552" s="104">
        <v>2240220350</v>
      </c>
      <c r="C552" s="102">
        <v>240</v>
      </c>
      <c r="D552" s="49" t="s">
        <v>223</v>
      </c>
      <c r="E552" s="17">
        <f>'№ 4 ведом'!F386</f>
        <v>3.1</v>
      </c>
      <c r="F552" s="17">
        <f>'№ 4 ведом'!G386</f>
        <v>3.1</v>
      </c>
      <c r="G552" s="17">
        <f>'№ 4 ведом'!H386</f>
        <v>3.1</v>
      </c>
    </row>
    <row r="553" spans="1:7" ht="12.75">
      <c r="A553" s="102" t="s">
        <v>40</v>
      </c>
      <c r="B553" s="104">
        <v>2240220350</v>
      </c>
      <c r="C553" s="102" t="s">
        <v>73</v>
      </c>
      <c r="D553" s="49" t="s">
        <v>74</v>
      </c>
      <c r="E553" s="17">
        <f>E554</f>
        <v>104</v>
      </c>
      <c r="F553" s="17">
        <f>F554</f>
        <v>104</v>
      </c>
      <c r="G553" s="17">
        <f>G554</f>
        <v>104</v>
      </c>
    </row>
    <row r="554" spans="1:7" ht="12.75">
      <c r="A554" s="102" t="s">
        <v>40</v>
      </c>
      <c r="B554" s="104">
        <v>2240220350</v>
      </c>
      <c r="C554" s="102" t="s">
        <v>141</v>
      </c>
      <c r="D554" s="49" t="s">
        <v>142</v>
      </c>
      <c r="E554" s="17">
        <f>'№ 4 ведом'!F388</f>
        <v>104</v>
      </c>
      <c r="F554" s="17">
        <f>'№ 4 ведом'!G388</f>
        <v>104</v>
      </c>
      <c r="G554" s="17">
        <f>'№ 4 ведом'!H388</f>
        <v>104</v>
      </c>
    </row>
    <row r="555" spans="1:7" ht="12.75">
      <c r="A555" s="102">
        <v>1004</v>
      </c>
      <c r="B555" s="71"/>
      <c r="C555" s="71"/>
      <c r="D555" s="49" t="s">
        <v>85</v>
      </c>
      <c r="E555" s="70">
        <f>E556+E570+E564</f>
        <v>18349.5</v>
      </c>
      <c r="F555" s="70">
        <f>F556+F570+F564</f>
        <v>15676.400000000001</v>
      </c>
      <c r="G555" s="70">
        <f>G556+G570+G564</f>
        <v>15676.400000000001</v>
      </c>
    </row>
    <row r="556" spans="1:7" ht="47.25">
      <c r="A556" s="102" t="s">
        <v>84</v>
      </c>
      <c r="B556" s="104">
        <v>2100000000</v>
      </c>
      <c r="C556" s="102"/>
      <c r="D556" s="103" t="s">
        <v>327</v>
      </c>
      <c r="E556" s="17">
        <f>E557</f>
        <v>9567</v>
      </c>
      <c r="F556" s="61">
        <f>F557</f>
        <v>9567</v>
      </c>
      <c r="G556" s="61">
        <f>G557</f>
        <v>9567</v>
      </c>
    </row>
    <row r="557" spans="1:7" ht="12.75">
      <c r="A557" s="102" t="s">
        <v>84</v>
      </c>
      <c r="B557" s="102">
        <v>2110000000</v>
      </c>
      <c r="C557" s="102"/>
      <c r="D557" s="103" t="s">
        <v>166</v>
      </c>
      <c r="E557" s="17">
        <f aca="true" t="shared" si="154" ref="E557:G558">E558</f>
        <v>9567</v>
      </c>
      <c r="F557" s="17">
        <f t="shared" si="154"/>
        <v>9567</v>
      </c>
      <c r="G557" s="17">
        <f t="shared" si="154"/>
        <v>9567</v>
      </c>
    </row>
    <row r="558" spans="1:7" ht="47.25">
      <c r="A558" s="102" t="s">
        <v>84</v>
      </c>
      <c r="B558" s="102">
        <v>2110200000</v>
      </c>
      <c r="C558" s="102"/>
      <c r="D558" s="103" t="s">
        <v>174</v>
      </c>
      <c r="E558" s="17">
        <f>E559</f>
        <v>9567</v>
      </c>
      <c r="F558" s="17">
        <f t="shared" si="154"/>
        <v>9567</v>
      </c>
      <c r="G558" s="17">
        <f t="shared" si="154"/>
        <v>9567</v>
      </c>
    </row>
    <row r="559" spans="1:7" ht="78.75">
      <c r="A559" s="102" t="s">
        <v>84</v>
      </c>
      <c r="B559" s="102">
        <v>2110210500</v>
      </c>
      <c r="C559" s="102"/>
      <c r="D559" s="103" t="s">
        <v>218</v>
      </c>
      <c r="E559" s="17">
        <f>E560+E562</f>
        <v>9567</v>
      </c>
      <c r="F559" s="17">
        <f>F560+F562</f>
        <v>9567</v>
      </c>
      <c r="G559" s="17">
        <f>G560+G562</f>
        <v>9567</v>
      </c>
    </row>
    <row r="560" spans="1:7" ht="31.5">
      <c r="A560" s="102" t="s">
        <v>84</v>
      </c>
      <c r="B560" s="102">
        <v>2110210500</v>
      </c>
      <c r="C560" s="102" t="s">
        <v>69</v>
      </c>
      <c r="D560" s="103" t="s">
        <v>95</v>
      </c>
      <c r="E560" s="17">
        <f>E561</f>
        <v>233.3</v>
      </c>
      <c r="F560" s="17">
        <f>F561</f>
        <v>233.3</v>
      </c>
      <c r="G560" s="17">
        <f>G561</f>
        <v>233.3</v>
      </c>
    </row>
    <row r="561" spans="1:7" ht="31.5">
      <c r="A561" s="102" t="s">
        <v>84</v>
      </c>
      <c r="B561" s="102">
        <v>2110210500</v>
      </c>
      <c r="C561" s="102">
        <v>240</v>
      </c>
      <c r="D561" s="103" t="s">
        <v>223</v>
      </c>
      <c r="E561" s="17">
        <f>'№ 4 ведом'!F718</f>
        <v>233.3</v>
      </c>
      <c r="F561" s="17">
        <f>'№ 4 ведом'!G718</f>
        <v>233.3</v>
      </c>
      <c r="G561" s="17">
        <f>'№ 4 ведом'!H718</f>
        <v>233.3</v>
      </c>
    </row>
    <row r="562" spans="1:7" ht="12.75">
      <c r="A562" s="102" t="s">
        <v>84</v>
      </c>
      <c r="B562" s="102">
        <v>2110210500</v>
      </c>
      <c r="C562" s="102" t="s">
        <v>73</v>
      </c>
      <c r="D562" s="103" t="s">
        <v>74</v>
      </c>
      <c r="E562" s="17">
        <f>E563</f>
        <v>9333.7</v>
      </c>
      <c r="F562" s="17">
        <f>F563</f>
        <v>9333.7</v>
      </c>
      <c r="G562" s="17">
        <f>G563</f>
        <v>9333.7</v>
      </c>
    </row>
    <row r="563" spans="1:7" ht="31.5">
      <c r="A563" s="102" t="s">
        <v>84</v>
      </c>
      <c r="B563" s="102">
        <v>2110210500</v>
      </c>
      <c r="C563" s="1" t="s">
        <v>101</v>
      </c>
      <c r="D563" s="47" t="s">
        <v>102</v>
      </c>
      <c r="E563" s="17">
        <f>'№ 4 ведом'!F720</f>
        <v>9333.7</v>
      </c>
      <c r="F563" s="17">
        <f>'№ 4 ведом'!G720</f>
        <v>9333.7</v>
      </c>
      <c r="G563" s="17">
        <f>'№ 4 ведом'!H720</f>
        <v>9333.7</v>
      </c>
    </row>
    <row r="564" spans="1:7" ht="47.25">
      <c r="A564" s="102">
        <v>1004</v>
      </c>
      <c r="B564" s="104">
        <v>2200000000</v>
      </c>
      <c r="C564" s="102"/>
      <c r="D564" s="103" t="s">
        <v>325</v>
      </c>
      <c r="E564" s="17">
        <f>E565</f>
        <v>1673.7</v>
      </c>
      <c r="F564" s="17">
        <f aca="true" t="shared" si="155" ref="E564:G568">F565</f>
        <v>616.7</v>
      </c>
      <c r="G564" s="17">
        <f t="shared" si="155"/>
        <v>616.7</v>
      </c>
    </row>
    <row r="565" spans="1:7" ht="31.5">
      <c r="A565" s="102">
        <v>1004</v>
      </c>
      <c r="B565" s="104">
        <v>2240000000</v>
      </c>
      <c r="C565" s="102"/>
      <c r="D565" s="103" t="s">
        <v>132</v>
      </c>
      <c r="E565" s="17">
        <f t="shared" si="155"/>
        <v>1673.7</v>
      </c>
      <c r="F565" s="17">
        <f t="shared" si="155"/>
        <v>616.7</v>
      </c>
      <c r="G565" s="17">
        <f t="shared" si="155"/>
        <v>616.7</v>
      </c>
    </row>
    <row r="566" spans="1:7" ht="12.75">
      <c r="A566" s="102">
        <v>1004</v>
      </c>
      <c r="B566" s="102">
        <v>2240400000</v>
      </c>
      <c r="C566" s="102"/>
      <c r="D566" s="103" t="s">
        <v>187</v>
      </c>
      <c r="E566" s="17">
        <f>E567</f>
        <v>1673.7</v>
      </c>
      <c r="F566" s="17">
        <f t="shared" si="155"/>
        <v>616.7</v>
      </c>
      <c r="G566" s="17">
        <f t="shared" si="155"/>
        <v>616.7</v>
      </c>
    </row>
    <row r="567" spans="1:7" ht="12.75">
      <c r="A567" s="102" t="s">
        <v>84</v>
      </c>
      <c r="B567" s="102" t="s">
        <v>317</v>
      </c>
      <c r="C567" s="102"/>
      <c r="D567" s="103" t="s">
        <v>222</v>
      </c>
      <c r="E567" s="17">
        <f t="shared" si="155"/>
        <v>1673.7</v>
      </c>
      <c r="F567" s="17">
        <f t="shared" si="155"/>
        <v>616.7</v>
      </c>
      <c r="G567" s="17">
        <f t="shared" si="155"/>
        <v>616.7</v>
      </c>
    </row>
    <row r="568" spans="1:7" ht="12.75">
      <c r="A568" s="102">
        <v>1004</v>
      </c>
      <c r="B568" s="102" t="s">
        <v>317</v>
      </c>
      <c r="C568" s="1" t="s">
        <v>73</v>
      </c>
      <c r="D568" s="47" t="s">
        <v>74</v>
      </c>
      <c r="E568" s="17">
        <f>E569</f>
        <v>1673.7</v>
      </c>
      <c r="F568" s="17">
        <f t="shared" si="155"/>
        <v>616.7</v>
      </c>
      <c r="G568" s="17">
        <f t="shared" si="155"/>
        <v>616.7</v>
      </c>
    </row>
    <row r="569" spans="1:7" ht="31.5">
      <c r="A569" s="102">
        <v>1004</v>
      </c>
      <c r="B569" s="102" t="s">
        <v>317</v>
      </c>
      <c r="C569" s="1" t="s">
        <v>101</v>
      </c>
      <c r="D569" s="47" t="s">
        <v>102</v>
      </c>
      <c r="E569" s="17">
        <f>'№ 4 ведом'!F395</f>
        <v>1673.7</v>
      </c>
      <c r="F569" s="17">
        <f>'№ 4 ведом'!G395</f>
        <v>616.7</v>
      </c>
      <c r="G569" s="17">
        <f>'№ 4 ведом'!H395</f>
        <v>616.7</v>
      </c>
    </row>
    <row r="570" spans="1:7" ht="47.25">
      <c r="A570" s="104" t="s">
        <v>84</v>
      </c>
      <c r="B570" s="129">
        <v>2600000000</v>
      </c>
      <c r="C570" s="129"/>
      <c r="D570" s="132" t="s">
        <v>331</v>
      </c>
      <c r="E570" s="17">
        <f>E571</f>
        <v>7108.799999999999</v>
      </c>
      <c r="F570" s="17">
        <f aca="true" t="shared" si="156" ref="E570:G571">F571</f>
        <v>5492.7</v>
      </c>
      <c r="G570" s="17">
        <f t="shared" si="156"/>
        <v>5492.7</v>
      </c>
    </row>
    <row r="571" spans="1:7" ht="31.5">
      <c r="A571" s="104" t="s">
        <v>84</v>
      </c>
      <c r="B571" s="129">
        <v>2610000000</v>
      </c>
      <c r="C571" s="129"/>
      <c r="D571" s="132" t="s">
        <v>107</v>
      </c>
      <c r="E571" s="17">
        <f t="shared" si="156"/>
        <v>7108.799999999999</v>
      </c>
      <c r="F571" s="17">
        <f t="shared" si="156"/>
        <v>5492.7</v>
      </c>
      <c r="G571" s="17">
        <f t="shared" si="156"/>
        <v>5492.7</v>
      </c>
    </row>
    <row r="572" spans="1:7" ht="12.75">
      <c r="A572" s="104" t="s">
        <v>84</v>
      </c>
      <c r="B572" s="129">
        <v>2610200000</v>
      </c>
      <c r="C572" s="129"/>
      <c r="D572" s="132" t="s">
        <v>112</v>
      </c>
      <c r="E572" s="17">
        <f>E573+E576+E579</f>
        <v>7108.799999999999</v>
      </c>
      <c r="F572" s="17">
        <f aca="true" t="shared" si="157" ref="F572:G572">F573+F576+F579</f>
        <v>5492.7</v>
      </c>
      <c r="G572" s="17">
        <f t="shared" si="157"/>
        <v>5492.7</v>
      </c>
    </row>
    <row r="573" spans="1:7" ht="63">
      <c r="A573" s="104" t="s">
        <v>84</v>
      </c>
      <c r="B573" s="129">
        <v>2610210820</v>
      </c>
      <c r="C573" s="129"/>
      <c r="D573" s="132" t="s">
        <v>220</v>
      </c>
      <c r="E573" s="17">
        <f aca="true" t="shared" si="158" ref="E573:G574">E574</f>
        <v>3295.6</v>
      </c>
      <c r="F573" s="17">
        <f t="shared" si="158"/>
        <v>2197.1</v>
      </c>
      <c r="G573" s="17">
        <f t="shared" si="158"/>
        <v>2197.1</v>
      </c>
    </row>
    <row r="574" spans="1:7" ht="31.5">
      <c r="A574" s="104" t="s">
        <v>84</v>
      </c>
      <c r="B574" s="129">
        <v>2610210820</v>
      </c>
      <c r="C574" s="129" t="s">
        <v>72</v>
      </c>
      <c r="D574" s="132" t="s">
        <v>96</v>
      </c>
      <c r="E574" s="17">
        <f>E575</f>
        <v>3295.6</v>
      </c>
      <c r="F574" s="17">
        <f t="shared" si="158"/>
        <v>2197.1</v>
      </c>
      <c r="G574" s="17">
        <f t="shared" si="158"/>
        <v>2197.1</v>
      </c>
    </row>
    <row r="575" spans="1:7" ht="12.75">
      <c r="A575" s="104" t="s">
        <v>84</v>
      </c>
      <c r="B575" s="129">
        <v>2610210820</v>
      </c>
      <c r="C575" s="129" t="s">
        <v>119</v>
      </c>
      <c r="D575" s="132" t="s">
        <v>120</v>
      </c>
      <c r="E575" s="17">
        <f>'№ 4 ведом'!F545</f>
        <v>3295.6</v>
      </c>
      <c r="F575" s="17">
        <f>'№ 4 ведом'!G545</f>
        <v>2197.1</v>
      </c>
      <c r="G575" s="17">
        <f>'№ 4 ведом'!H545</f>
        <v>2197.1</v>
      </c>
    </row>
    <row r="576" spans="1:7" ht="47.25">
      <c r="A576" s="104" t="s">
        <v>84</v>
      </c>
      <c r="B576" s="129" t="s">
        <v>345</v>
      </c>
      <c r="C576" s="129"/>
      <c r="D576" s="56" t="s">
        <v>230</v>
      </c>
      <c r="E576" s="17">
        <f>E577</f>
        <v>2197.1</v>
      </c>
      <c r="F576" s="17">
        <f aca="true" t="shared" si="159" ref="E576:G577">F577</f>
        <v>3295.6</v>
      </c>
      <c r="G576" s="17">
        <f t="shared" si="159"/>
        <v>3295.6</v>
      </c>
    </row>
    <row r="577" spans="1:7" ht="31.5">
      <c r="A577" s="104" t="s">
        <v>84</v>
      </c>
      <c r="B577" s="129" t="s">
        <v>345</v>
      </c>
      <c r="C577" s="114" t="s">
        <v>72</v>
      </c>
      <c r="D577" s="56" t="s">
        <v>96</v>
      </c>
      <c r="E577" s="17">
        <f t="shared" si="159"/>
        <v>2197.1</v>
      </c>
      <c r="F577" s="17">
        <f t="shared" si="159"/>
        <v>3295.6</v>
      </c>
      <c r="G577" s="17">
        <f t="shared" si="159"/>
        <v>3295.6</v>
      </c>
    </row>
    <row r="578" spans="1:7" ht="12.75">
      <c r="A578" s="104" t="s">
        <v>84</v>
      </c>
      <c r="B578" s="129" t="s">
        <v>345</v>
      </c>
      <c r="C578" s="114" t="s">
        <v>119</v>
      </c>
      <c r="D578" s="56" t="s">
        <v>120</v>
      </c>
      <c r="E578" s="17">
        <f>'№ 4 ведом'!F548</f>
        <v>2197.1</v>
      </c>
      <c r="F578" s="17">
        <f>'№ 4 ведом'!G548</f>
        <v>3295.6</v>
      </c>
      <c r="G578" s="17">
        <f>'№ 4 ведом'!H548</f>
        <v>3295.6</v>
      </c>
    </row>
    <row r="579" spans="1:7" ht="47.25">
      <c r="A579" s="167" t="s">
        <v>84</v>
      </c>
      <c r="B579" s="167" t="s">
        <v>435</v>
      </c>
      <c r="C579" s="114"/>
      <c r="D579" s="56" t="s">
        <v>436</v>
      </c>
      <c r="E579" s="17">
        <f>E580</f>
        <v>1616.1</v>
      </c>
      <c r="F579" s="17">
        <f aca="true" t="shared" si="160" ref="F579:G580">F580</f>
        <v>0</v>
      </c>
      <c r="G579" s="17">
        <f t="shared" si="160"/>
        <v>0</v>
      </c>
    </row>
    <row r="580" spans="1:7" ht="31.5">
      <c r="A580" s="167" t="s">
        <v>84</v>
      </c>
      <c r="B580" s="167" t="s">
        <v>435</v>
      </c>
      <c r="C580" s="114" t="s">
        <v>72</v>
      </c>
      <c r="D580" s="56" t="s">
        <v>96</v>
      </c>
      <c r="E580" s="17">
        <f>E581</f>
        <v>1616.1</v>
      </c>
      <c r="F580" s="17">
        <f t="shared" si="160"/>
        <v>0</v>
      </c>
      <c r="G580" s="17">
        <f t="shared" si="160"/>
        <v>0</v>
      </c>
    </row>
    <row r="581" spans="1:7" ht="12.75">
      <c r="A581" s="167" t="s">
        <v>84</v>
      </c>
      <c r="B581" s="167" t="s">
        <v>435</v>
      </c>
      <c r="C581" s="114" t="s">
        <v>119</v>
      </c>
      <c r="D581" s="56" t="s">
        <v>120</v>
      </c>
      <c r="E581" s="17">
        <f>'№ 4 ведом'!F551</f>
        <v>1616.1</v>
      </c>
      <c r="F581" s="17">
        <f>'№ 4 ведом'!G551</f>
        <v>0</v>
      </c>
      <c r="G581" s="17">
        <f>'№ 4 ведом'!H551</f>
        <v>0</v>
      </c>
    </row>
    <row r="582" spans="1:7" ht="12.75">
      <c r="A582" s="4" t="s">
        <v>61</v>
      </c>
      <c r="B582" s="4" t="s">
        <v>66</v>
      </c>
      <c r="C582" s="79" t="s">
        <v>66</v>
      </c>
      <c r="D582" s="19" t="s">
        <v>30</v>
      </c>
      <c r="E582" s="60">
        <f>E583+E627</f>
        <v>36024.399999999994</v>
      </c>
      <c r="F582" s="60">
        <f>F583+F627</f>
        <v>31705</v>
      </c>
      <c r="G582" s="60">
        <f>G583+G627</f>
        <v>31705</v>
      </c>
    </row>
    <row r="583" spans="1:7" ht="12.75">
      <c r="A583" s="102" t="s">
        <v>86</v>
      </c>
      <c r="B583" s="102" t="s">
        <v>66</v>
      </c>
      <c r="C583" s="78" t="s">
        <v>66</v>
      </c>
      <c r="D583" s="169" t="s">
        <v>62</v>
      </c>
      <c r="E583" s="17">
        <f>E584+E613</f>
        <v>15664.3</v>
      </c>
      <c r="F583" s="17">
        <f>F584+F613</f>
        <v>14102.699999999999</v>
      </c>
      <c r="G583" s="17">
        <f>G584+G613</f>
        <v>14102.699999999999</v>
      </c>
    </row>
    <row r="584" spans="1:7" ht="47.25">
      <c r="A584" s="102" t="s">
        <v>86</v>
      </c>
      <c r="B584" s="104">
        <v>2200000000</v>
      </c>
      <c r="C584" s="102"/>
      <c r="D584" s="103" t="s">
        <v>325</v>
      </c>
      <c r="E584" s="17">
        <f>E585</f>
        <v>15416.8</v>
      </c>
      <c r="F584" s="17">
        <f>F585</f>
        <v>13855.199999999999</v>
      </c>
      <c r="G584" s="17">
        <f>G585</f>
        <v>13855.199999999999</v>
      </c>
    </row>
    <row r="585" spans="1:7" ht="12.75">
      <c r="A585" s="102" t="s">
        <v>86</v>
      </c>
      <c r="B585" s="102">
        <v>2230000000</v>
      </c>
      <c r="C585" s="102"/>
      <c r="D585" s="103" t="s">
        <v>191</v>
      </c>
      <c r="E585" s="17">
        <f>E586+E590+E594+E609</f>
        <v>15416.8</v>
      </c>
      <c r="F585" s="17">
        <f aca="true" t="shared" si="161" ref="F585:G585">F586+F590+F594+F609</f>
        <v>13855.199999999999</v>
      </c>
      <c r="G585" s="17">
        <f t="shared" si="161"/>
        <v>13855.199999999999</v>
      </c>
    </row>
    <row r="586" spans="1:7" ht="31.5">
      <c r="A586" s="102" t="s">
        <v>86</v>
      </c>
      <c r="B586" s="102">
        <v>2230100000</v>
      </c>
      <c r="C586" s="102"/>
      <c r="D586" s="103" t="s">
        <v>192</v>
      </c>
      <c r="E586" s="17">
        <f aca="true" t="shared" si="162" ref="E586:G588">E587</f>
        <v>13487.4</v>
      </c>
      <c r="F586" s="17">
        <f t="shared" si="162"/>
        <v>13487.4</v>
      </c>
      <c r="G586" s="17">
        <f t="shared" si="162"/>
        <v>13487.4</v>
      </c>
    </row>
    <row r="587" spans="1:7" ht="31.5">
      <c r="A587" s="2" t="s">
        <v>86</v>
      </c>
      <c r="B587" s="102">
        <v>2230120010</v>
      </c>
      <c r="C587" s="102"/>
      <c r="D587" s="103" t="s">
        <v>123</v>
      </c>
      <c r="E587" s="17">
        <f t="shared" si="162"/>
        <v>13487.4</v>
      </c>
      <c r="F587" s="17">
        <f t="shared" si="162"/>
        <v>13487.4</v>
      </c>
      <c r="G587" s="17">
        <f t="shared" si="162"/>
        <v>13487.4</v>
      </c>
    </row>
    <row r="588" spans="1:7" ht="31.5">
      <c r="A588" s="2" t="s">
        <v>86</v>
      </c>
      <c r="B588" s="102">
        <v>2230120010</v>
      </c>
      <c r="C588" s="104" t="s">
        <v>97</v>
      </c>
      <c r="D588" s="103" t="s">
        <v>98</v>
      </c>
      <c r="E588" s="17">
        <f t="shared" si="162"/>
        <v>13487.4</v>
      </c>
      <c r="F588" s="17">
        <f t="shared" si="162"/>
        <v>13487.4</v>
      </c>
      <c r="G588" s="17">
        <f t="shared" si="162"/>
        <v>13487.4</v>
      </c>
    </row>
    <row r="589" spans="1:7" ht="12.75">
      <c r="A589" s="102" t="s">
        <v>86</v>
      </c>
      <c r="B589" s="102">
        <v>2230120010</v>
      </c>
      <c r="C589" s="102">
        <v>610</v>
      </c>
      <c r="D589" s="103" t="s">
        <v>104</v>
      </c>
      <c r="E589" s="17">
        <f>'№ 4 ведом'!F403</f>
        <v>13487.4</v>
      </c>
      <c r="F589" s="17">
        <f>'№ 4 ведом'!G403</f>
        <v>13487.4</v>
      </c>
      <c r="G589" s="17">
        <f>'№ 4 ведом'!H403</f>
        <v>13487.4</v>
      </c>
    </row>
    <row r="590" spans="1:7" ht="63">
      <c r="A590" s="102" t="s">
        <v>86</v>
      </c>
      <c r="B590" s="102">
        <v>2230200000</v>
      </c>
      <c r="C590" s="102"/>
      <c r="D590" s="103" t="s">
        <v>193</v>
      </c>
      <c r="E590" s="17">
        <f aca="true" t="shared" si="163" ref="E590:G592">E591</f>
        <v>367.8</v>
      </c>
      <c r="F590" s="17">
        <f t="shared" si="163"/>
        <v>367.8</v>
      </c>
      <c r="G590" s="17">
        <f t="shared" si="163"/>
        <v>367.8</v>
      </c>
    </row>
    <row r="591" spans="1:7" ht="12.75">
      <c r="A591" s="102" t="s">
        <v>86</v>
      </c>
      <c r="B591" s="102">
        <v>2230220040</v>
      </c>
      <c r="C591" s="102"/>
      <c r="D591" s="103" t="s">
        <v>194</v>
      </c>
      <c r="E591" s="17">
        <f>E592</f>
        <v>367.8</v>
      </c>
      <c r="F591" s="17">
        <f t="shared" si="163"/>
        <v>367.8</v>
      </c>
      <c r="G591" s="17">
        <f t="shared" si="163"/>
        <v>367.8</v>
      </c>
    </row>
    <row r="592" spans="1:7" ht="31.5">
      <c r="A592" s="102" t="s">
        <v>86</v>
      </c>
      <c r="B592" s="102">
        <v>2230220040</v>
      </c>
      <c r="C592" s="104" t="s">
        <v>97</v>
      </c>
      <c r="D592" s="103" t="s">
        <v>98</v>
      </c>
      <c r="E592" s="17">
        <f t="shared" si="163"/>
        <v>367.8</v>
      </c>
      <c r="F592" s="17">
        <f t="shared" si="163"/>
        <v>367.8</v>
      </c>
      <c r="G592" s="17">
        <f t="shared" si="163"/>
        <v>367.8</v>
      </c>
    </row>
    <row r="593" spans="1:7" ht="12.75">
      <c r="A593" s="102" t="s">
        <v>86</v>
      </c>
      <c r="B593" s="102">
        <v>2230220040</v>
      </c>
      <c r="C593" s="102">
        <v>610</v>
      </c>
      <c r="D593" s="103" t="s">
        <v>104</v>
      </c>
      <c r="E593" s="17">
        <f>'№ 4 ведом'!F407</f>
        <v>367.8</v>
      </c>
      <c r="F593" s="17">
        <f>'№ 4 ведом'!G407</f>
        <v>367.8</v>
      </c>
      <c r="G593" s="17">
        <f>'№ 4 ведом'!H407</f>
        <v>367.8</v>
      </c>
    </row>
    <row r="594" spans="1:7" ht="31.5">
      <c r="A594" s="102" t="s">
        <v>86</v>
      </c>
      <c r="B594" s="102">
        <v>2230300000</v>
      </c>
      <c r="C594" s="102"/>
      <c r="D594" s="103" t="s">
        <v>195</v>
      </c>
      <c r="E594" s="17">
        <f>E595+E602</f>
        <v>1071.6</v>
      </c>
      <c r="F594" s="17">
        <f>F595+F602</f>
        <v>0</v>
      </c>
      <c r="G594" s="17">
        <f>G595+G602</f>
        <v>0</v>
      </c>
    </row>
    <row r="595" spans="1:7" ht="31.5">
      <c r="A595" s="102" t="s">
        <v>86</v>
      </c>
      <c r="B595" s="102">
        <v>2230320300</v>
      </c>
      <c r="C595" s="102"/>
      <c r="D595" s="103" t="s">
        <v>196</v>
      </c>
      <c r="E595" s="17">
        <f>E596+E598+E600</f>
        <v>394.6</v>
      </c>
      <c r="F595" s="17">
        <f>F596+F598+F600</f>
        <v>0</v>
      </c>
      <c r="G595" s="17">
        <f>G596+G598+G600</f>
        <v>0</v>
      </c>
    </row>
    <row r="596" spans="1:7" ht="63">
      <c r="A596" s="102" t="s">
        <v>86</v>
      </c>
      <c r="B596" s="102">
        <v>2230320300</v>
      </c>
      <c r="C596" s="104" t="s">
        <v>68</v>
      </c>
      <c r="D596" s="103" t="s">
        <v>1</v>
      </c>
      <c r="E596" s="17">
        <f>E597</f>
        <v>134.5</v>
      </c>
      <c r="F596" s="17">
        <f>F597</f>
        <v>0</v>
      </c>
      <c r="G596" s="17">
        <f>G597</f>
        <v>0</v>
      </c>
    </row>
    <row r="597" spans="1:7" ht="31.5">
      <c r="A597" s="102" t="s">
        <v>86</v>
      </c>
      <c r="B597" s="102">
        <v>2230320300</v>
      </c>
      <c r="C597" s="102">
        <v>120</v>
      </c>
      <c r="D597" s="103" t="s">
        <v>224</v>
      </c>
      <c r="E597" s="17">
        <f>'№ 4 ведом'!F411</f>
        <v>134.5</v>
      </c>
      <c r="F597" s="17">
        <f>'№ 4 ведом'!G411</f>
        <v>0</v>
      </c>
      <c r="G597" s="17">
        <f>'№ 4 ведом'!H411</f>
        <v>0</v>
      </c>
    </row>
    <row r="598" spans="1:7" ht="31.5">
      <c r="A598" s="102" t="s">
        <v>86</v>
      </c>
      <c r="B598" s="102">
        <v>2230320300</v>
      </c>
      <c r="C598" s="104" t="s">
        <v>69</v>
      </c>
      <c r="D598" s="103" t="s">
        <v>95</v>
      </c>
      <c r="E598" s="17">
        <f>E599</f>
        <v>128</v>
      </c>
      <c r="F598" s="17">
        <f>F599</f>
        <v>0</v>
      </c>
      <c r="G598" s="17">
        <f>G599</f>
        <v>0</v>
      </c>
    </row>
    <row r="599" spans="1:7" ht="31.5">
      <c r="A599" s="102" t="s">
        <v>86</v>
      </c>
      <c r="B599" s="102">
        <v>2230320300</v>
      </c>
      <c r="C599" s="102">
        <v>240</v>
      </c>
      <c r="D599" s="103" t="s">
        <v>223</v>
      </c>
      <c r="E599" s="17">
        <f>'№ 4 ведом'!F413</f>
        <v>128</v>
      </c>
      <c r="F599" s="17">
        <f>'№ 4 ведом'!G413</f>
        <v>0</v>
      </c>
      <c r="G599" s="17">
        <f>'№ 4 ведом'!H413</f>
        <v>0</v>
      </c>
    </row>
    <row r="600" spans="1:7" ht="12.75">
      <c r="A600" s="102" t="s">
        <v>86</v>
      </c>
      <c r="B600" s="102">
        <v>2230320300</v>
      </c>
      <c r="C600" s="102" t="s">
        <v>70</v>
      </c>
      <c r="D600" s="103" t="s">
        <v>71</v>
      </c>
      <c r="E600" s="17">
        <f>E601</f>
        <v>132.1</v>
      </c>
      <c r="F600" s="17">
        <f>F601</f>
        <v>0</v>
      </c>
      <c r="G600" s="17">
        <f>G601</f>
        <v>0</v>
      </c>
    </row>
    <row r="601" spans="1:7" ht="12.75">
      <c r="A601" s="102" t="s">
        <v>86</v>
      </c>
      <c r="B601" s="102">
        <v>2230320300</v>
      </c>
      <c r="C601" s="102">
        <v>850</v>
      </c>
      <c r="D601" s="103" t="s">
        <v>100</v>
      </c>
      <c r="E601" s="17">
        <f>'№ 4 ведом'!F415</f>
        <v>132.1</v>
      </c>
      <c r="F601" s="17">
        <f>'№ 4 ведом'!G415</f>
        <v>0</v>
      </c>
      <c r="G601" s="17">
        <f>'№ 4 ведом'!H415</f>
        <v>0</v>
      </c>
    </row>
    <row r="602" spans="1:7" ht="12.75">
      <c r="A602" s="102" t="s">
        <v>86</v>
      </c>
      <c r="B602" s="102">
        <v>2230320320</v>
      </c>
      <c r="C602" s="102"/>
      <c r="D602" s="103" t="s">
        <v>140</v>
      </c>
      <c r="E602" s="17">
        <f>E603+E605+E607</f>
        <v>677</v>
      </c>
      <c r="F602" s="17">
        <f>F603+F605+F607</f>
        <v>0</v>
      </c>
      <c r="G602" s="17">
        <f>G603+G605+G607</f>
        <v>0</v>
      </c>
    </row>
    <row r="603" spans="1:7" ht="63">
      <c r="A603" s="102" t="s">
        <v>86</v>
      </c>
      <c r="B603" s="102">
        <v>2230320320</v>
      </c>
      <c r="C603" s="104" t="s">
        <v>68</v>
      </c>
      <c r="D603" s="103" t="s">
        <v>1</v>
      </c>
      <c r="E603" s="17">
        <f>E604</f>
        <v>278.4</v>
      </c>
      <c r="F603" s="17">
        <f>F604</f>
        <v>0</v>
      </c>
      <c r="G603" s="17">
        <f>G604</f>
        <v>0</v>
      </c>
    </row>
    <row r="604" spans="1:7" ht="31.5">
      <c r="A604" s="102" t="s">
        <v>86</v>
      </c>
      <c r="B604" s="102">
        <v>2230320320</v>
      </c>
      <c r="C604" s="102">
        <v>120</v>
      </c>
      <c r="D604" s="103" t="s">
        <v>224</v>
      </c>
      <c r="E604" s="17">
        <f>'№ 4 ведом'!F418</f>
        <v>278.4</v>
      </c>
      <c r="F604" s="17">
        <f>'№ 4 ведом'!G418</f>
        <v>0</v>
      </c>
      <c r="G604" s="17">
        <f>'№ 4 ведом'!H418</f>
        <v>0</v>
      </c>
    </row>
    <row r="605" spans="1:7" ht="31.5">
      <c r="A605" s="102" t="s">
        <v>86</v>
      </c>
      <c r="B605" s="102">
        <v>2230320320</v>
      </c>
      <c r="C605" s="104" t="s">
        <v>69</v>
      </c>
      <c r="D605" s="103" t="s">
        <v>95</v>
      </c>
      <c r="E605" s="17">
        <f>E606</f>
        <v>213.1</v>
      </c>
      <c r="F605" s="17">
        <f>F606</f>
        <v>0</v>
      </c>
      <c r="G605" s="17">
        <f>G606</f>
        <v>0</v>
      </c>
    </row>
    <row r="606" spans="1:7" ht="31.5">
      <c r="A606" s="102" t="s">
        <v>86</v>
      </c>
      <c r="B606" s="102">
        <v>2230320320</v>
      </c>
      <c r="C606" s="102">
        <v>240</v>
      </c>
      <c r="D606" s="103" t="s">
        <v>223</v>
      </c>
      <c r="E606" s="17">
        <f>'№ 4 ведом'!F420</f>
        <v>213.1</v>
      </c>
      <c r="F606" s="17">
        <f>'№ 4 ведом'!G420</f>
        <v>0</v>
      </c>
      <c r="G606" s="17">
        <f>'№ 4 ведом'!H420</f>
        <v>0</v>
      </c>
    </row>
    <row r="607" spans="1:7" ht="31.5">
      <c r="A607" s="102" t="s">
        <v>86</v>
      </c>
      <c r="B607" s="102">
        <v>2230320320</v>
      </c>
      <c r="C607" s="104" t="s">
        <v>97</v>
      </c>
      <c r="D607" s="103" t="s">
        <v>98</v>
      </c>
      <c r="E607" s="17">
        <f>E608</f>
        <v>185.5</v>
      </c>
      <c r="F607" s="17">
        <f>F608</f>
        <v>0</v>
      </c>
      <c r="G607" s="17">
        <f>G608</f>
        <v>0</v>
      </c>
    </row>
    <row r="608" spans="1:7" ht="12.75">
      <c r="A608" s="102" t="s">
        <v>86</v>
      </c>
      <c r="B608" s="102">
        <v>2230320320</v>
      </c>
      <c r="C608" s="102">
        <v>610</v>
      </c>
      <c r="D608" s="103" t="s">
        <v>104</v>
      </c>
      <c r="E608" s="17">
        <f>'№ 4 ведом'!F422</f>
        <v>185.5</v>
      </c>
      <c r="F608" s="17">
        <f>'№ 4 ведом'!G422</f>
        <v>0</v>
      </c>
      <c r="G608" s="17">
        <f>'№ 4 ведом'!H422</f>
        <v>0</v>
      </c>
    </row>
    <row r="609" spans="1:7" ht="31.5">
      <c r="A609" s="168" t="s">
        <v>86</v>
      </c>
      <c r="B609" s="168" t="s">
        <v>424</v>
      </c>
      <c r="C609" s="168"/>
      <c r="D609" s="119" t="s">
        <v>423</v>
      </c>
      <c r="E609" s="17">
        <f>E610</f>
        <v>490</v>
      </c>
      <c r="F609" s="17">
        <f aca="true" t="shared" si="164" ref="F609:G611">F610</f>
        <v>0</v>
      </c>
      <c r="G609" s="17">
        <f t="shared" si="164"/>
        <v>0</v>
      </c>
    </row>
    <row r="610" spans="1:7" ht="47.25">
      <c r="A610" s="168" t="s">
        <v>86</v>
      </c>
      <c r="B610" s="168" t="s">
        <v>425</v>
      </c>
      <c r="C610" s="168"/>
      <c r="D610" s="119" t="s">
        <v>426</v>
      </c>
      <c r="E610" s="17">
        <f>E611</f>
        <v>490</v>
      </c>
      <c r="F610" s="17">
        <f t="shared" si="164"/>
        <v>0</v>
      </c>
      <c r="G610" s="17">
        <f t="shared" si="164"/>
        <v>0</v>
      </c>
    </row>
    <row r="611" spans="1:7" ht="31.5">
      <c r="A611" s="168" t="s">
        <v>86</v>
      </c>
      <c r="B611" s="168" t="s">
        <v>425</v>
      </c>
      <c r="C611" s="167" t="s">
        <v>97</v>
      </c>
      <c r="D611" s="169" t="s">
        <v>98</v>
      </c>
      <c r="E611" s="17">
        <f>E612</f>
        <v>490</v>
      </c>
      <c r="F611" s="17">
        <f t="shared" si="164"/>
        <v>0</v>
      </c>
      <c r="G611" s="17">
        <f t="shared" si="164"/>
        <v>0</v>
      </c>
    </row>
    <row r="612" spans="1:7" ht="12.75">
      <c r="A612" s="168" t="s">
        <v>86</v>
      </c>
      <c r="B612" s="168" t="s">
        <v>425</v>
      </c>
      <c r="C612" s="168">
        <v>610</v>
      </c>
      <c r="D612" s="169" t="s">
        <v>104</v>
      </c>
      <c r="E612" s="17">
        <f>'№ 4 ведом'!F426</f>
        <v>490</v>
      </c>
      <c r="F612" s="17">
        <f>'№ 4 ведом'!G426</f>
        <v>0</v>
      </c>
      <c r="G612" s="17">
        <f>'№ 4 ведом'!H426</f>
        <v>0</v>
      </c>
    </row>
    <row r="613" spans="1:7" ht="31.5">
      <c r="A613" s="131" t="s">
        <v>86</v>
      </c>
      <c r="B613" s="129">
        <v>2500000000</v>
      </c>
      <c r="C613" s="131"/>
      <c r="D613" s="132" t="s">
        <v>326</v>
      </c>
      <c r="E613" s="17">
        <f>E614</f>
        <v>247.5</v>
      </c>
      <c r="F613" s="17">
        <f aca="true" t="shared" si="165" ref="F613:G617">F614</f>
        <v>247.5</v>
      </c>
      <c r="G613" s="17">
        <f t="shared" si="165"/>
        <v>247.5</v>
      </c>
    </row>
    <row r="614" spans="1:7" ht="31.5">
      <c r="A614" s="131" t="s">
        <v>86</v>
      </c>
      <c r="B614" s="129">
        <v>2520000000</v>
      </c>
      <c r="C614" s="131"/>
      <c r="D614" s="132" t="s">
        <v>249</v>
      </c>
      <c r="E614" s="17">
        <f>E615+E619+E623</f>
        <v>247.5</v>
      </c>
      <c r="F614" s="17">
        <f aca="true" t="shared" si="166" ref="F614:G614">F615+F619+F623</f>
        <v>247.5</v>
      </c>
      <c r="G614" s="17">
        <f t="shared" si="166"/>
        <v>247.5</v>
      </c>
    </row>
    <row r="615" spans="1:7" ht="31.5">
      <c r="A615" s="131" t="s">
        <v>86</v>
      </c>
      <c r="B615" s="129">
        <v>2520400000</v>
      </c>
      <c r="C615" s="131"/>
      <c r="D615" s="56" t="s">
        <v>353</v>
      </c>
      <c r="E615" s="17">
        <f>E616</f>
        <v>130</v>
      </c>
      <c r="F615" s="17">
        <f t="shared" si="165"/>
        <v>130</v>
      </c>
      <c r="G615" s="17">
        <f t="shared" si="165"/>
        <v>130</v>
      </c>
    </row>
    <row r="616" spans="1:7" ht="12.75">
      <c r="A616" s="131" t="s">
        <v>86</v>
      </c>
      <c r="B616" s="129">
        <v>2520420300</v>
      </c>
      <c r="C616" s="131"/>
      <c r="D616" s="56" t="s">
        <v>354</v>
      </c>
      <c r="E616" s="17">
        <f>E617</f>
        <v>130</v>
      </c>
      <c r="F616" s="17">
        <f t="shared" si="165"/>
        <v>130</v>
      </c>
      <c r="G616" s="17">
        <f t="shared" si="165"/>
        <v>130</v>
      </c>
    </row>
    <row r="617" spans="1:7" ht="31.5">
      <c r="A617" s="131" t="s">
        <v>86</v>
      </c>
      <c r="B617" s="129">
        <v>2520420300</v>
      </c>
      <c r="C617" s="129" t="s">
        <v>97</v>
      </c>
      <c r="D617" s="56" t="s">
        <v>98</v>
      </c>
      <c r="E617" s="17">
        <f>E618</f>
        <v>130</v>
      </c>
      <c r="F617" s="17">
        <f t="shared" si="165"/>
        <v>130</v>
      </c>
      <c r="G617" s="17">
        <f t="shared" si="165"/>
        <v>130</v>
      </c>
    </row>
    <row r="618" spans="1:7" ht="12.75">
      <c r="A618" s="131" t="s">
        <v>86</v>
      </c>
      <c r="B618" s="129">
        <v>2520420300</v>
      </c>
      <c r="C618" s="131">
        <v>610</v>
      </c>
      <c r="D618" s="56" t="s">
        <v>104</v>
      </c>
      <c r="E618" s="17">
        <f>'№ 4 ведом'!F432</f>
        <v>130</v>
      </c>
      <c r="F618" s="17">
        <f>'№ 4 ведом'!G432</f>
        <v>130</v>
      </c>
      <c r="G618" s="17">
        <f>'№ 4 ведом'!H432</f>
        <v>130</v>
      </c>
    </row>
    <row r="619" spans="1:7" ht="31.5">
      <c r="A619" s="168" t="s">
        <v>86</v>
      </c>
      <c r="B619" s="167">
        <v>2520500000</v>
      </c>
      <c r="C619" s="168"/>
      <c r="D619" s="169" t="s">
        <v>408</v>
      </c>
      <c r="E619" s="17">
        <f>E620</f>
        <v>73</v>
      </c>
      <c r="F619" s="17">
        <f aca="true" t="shared" si="167" ref="F619:G621">F620</f>
        <v>73</v>
      </c>
      <c r="G619" s="17">
        <f t="shared" si="167"/>
        <v>73</v>
      </c>
    </row>
    <row r="620" spans="1:7" ht="12.75">
      <c r="A620" s="168" t="s">
        <v>86</v>
      </c>
      <c r="B620" s="167">
        <v>2520520300</v>
      </c>
      <c r="C620" s="168"/>
      <c r="D620" s="169" t="s">
        <v>409</v>
      </c>
      <c r="E620" s="17">
        <f>E621</f>
        <v>73</v>
      </c>
      <c r="F620" s="17">
        <f t="shared" si="167"/>
        <v>73</v>
      </c>
      <c r="G620" s="17">
        <f t="shared" si="167"/>
        <v>73</v>
      </c>
    </row>
    <row r="621" spans="1:7" ht="31.5">
      <c r="A621" s="168" t="s">
        <v>86</v>
      </c>
      <c r="B621" s="167">
        <v>2520520300</v>
      </c>
      <c r="C621" s="167" t="s">
        <v>97</v>
      </c>
      <c r="D621" s="56" t="s">
        <v>98</v>
      </c>
      <c r="E621" s="17">
        <f>E622</f>
        <v>73</v>
      </c>
      <c r="F621" s="17">
        <f t="shared" si="167"/>
        <v>73</v>
      </c>
      <c r="G621" s="17">
        <f t="shared" si="167"/>
        <v>73</v>
      </c>
    </row>
    <row r="622" spans="1:7" ht="12.75">
      <c r="A622" s="168" t="s">
        <v>86</v>
      </c>
      <c r="B622" s="167">
        <v>2520520300</v>
      </c>
      <c r="C622" s="168">
        <v>610</v>
      </c>
      <c r="D622" s="56" t="s">
        <v>104</v>
      </c>
      <c r="E622" s="17">
        <f>'№ 4 ведом'!F436</f>
        <v>73</v>
      </c>
      <c r="F622" s="17">
        <f>'№ 4 ведом'!G436</f>
        <v>73</v>
      </c>
      <c r="G622" s="17">
        <f>'№ 4 ведом'!H436</f>
        <v>73</v>
      </c>
    </row>
    <row r="623" spans="1:7" ht="31.5">
      <c r="A623" s="168" t="s">
        <v>86</v>
      </c>
      <c r="B623" s="167">
        <v>2520600000</v>
      </c>
      <c r="C623" s="168"/>
      <c r="D623" s="169" t="s">
        <v>407</v>
      </c>
      <c r="E623" s="17">
        <f>E624</f>
        <v>44.5</v>
      </c>
      <c r="F623" s="17">
        <f aca="true" t="shared" si="168" ref="F623:G625">F624</f>
        <v>44.5</v>
      </c>
      <c r="G623" s="17">
        <f t="shared" si="168"/>
        <v>44.5</v>
      </c>
    </row>
    <row r="624" spans="1:7" ht="12.75">
      <c r="A624" s="168" t="s">
        <v>86</v>
      </c>
      <c r="B624" s="167">
        <v>2520620200</v>
      </c>
      <c r="C624" s="168"/>
      <c r="D624" s="169" t="s">
        <v>286</v>
      </c>
      <c r="E624" s="17">
        <f>E625</f>
        <v>44.5</v>
      </c>
      <c r="F624" s="17">
        <f t="shared" si="168"/>
        <v>44.5</v>
      </c>
      <c r="G624" s="17">
        <f t="shared" si="168"/>
        <v>44.5</v>
      </c>
    </row>
    <row r="625" spans="1:7" ht="31.5">
      <c r="A625" s="168" t="s">
        <v>86</v>
      </c>
      <c r="B625" s="167">
        <v>2520620200</v>
      </c>
      <c r="C625" s="167" t="s">
        <v>97</v>
      </c>
      <c r="D625" s="56" t="s">
        <v>98</v>
      </c>
      <c r="E625" s="17">
        <f>E626</f>
        <v>44.5</v>
      </c>
      <c r="F625" s="17">
        <f t="shared" si="168"/>
        <v>44.5</v>
      </c>
      <c r="G625" s="17">
        <f t="shared" si="168"/>
        <v>44.5</v>
      </c>
    </row>
    <row r="626" spans="1:7" ht="12.75">
      <c r="A626" s="168" t="s">
        <v>86</v>
      </c>
      <c r="B626" s="167">
        <v>2520620200</v>
      </c>
      <c r="C626" s="168">
        <v>610</v>
      </c>
      <c r="D626" s="56" t="s">
        <v>104</v>
      </c>
      <c r="E626" s="17">
        <f>'№ 4 ведом'!F440</f>
        <v>44.5</v>
      </c>
      <c r="F626" s="17">
        <f>'№ 4 ведом'!G440</f>
        <v>44.5</v>
      </c>
      <c r="G626" s="17">
        <f>'№ 4 ведом'!H440</f>
        <v>44.5</v>
      </c>
    </row>
    <row r="627" spans="1:7" ht="12.75">
      <c r="A627" s="102">
        <v>1103</v>
      </c>
      <c r="B627" s="102" t="s">
        <v>66</v>
      </c>
      <c r="C627" s="102" t="s">
        <v>66</v>
      </c>
      <c r="D627" s="103" t="s">
        <v>255</v>
      </c>
      <c r="E627" s="17">
        <f>E628+E638</f>
        <v>20360.1</v>
      </c>
      <c r="F627" s="17">
        <f>F628+F638</f>
        <v>17602.3</v>
      </c>
      <c r="G627" s="17">
        <f>G628+G638</f>
        <v>17602.3</v>
      </c>
    </row>
    <row r="628" spans="1:7" ht="47.25">
      <c r="A628" s="102">
        <v>1103</v>
      </c>
      <c r="B628" s="104">
        <v>2200000000</v>
      </c>
      <c r="C628" s="102"/>
      <c r="D628" s="103" t="s">
        <v>325</v>
      </c>
      <c r="E628" s="17">
        <f>E629</f>
        <v>18942.1</v>
      </c>
      <c r="F628" s="17">
        <f>F629</f>
        <v>16184.3</v>
      </c>
      <c r="G628" s="17">
        <f>G629</f>
        <v>16184.3</v>
      </c>
    </row>
    <row r="629" spans="1:7" ht="31.5">
      <c r="A629" s="102">
        <v>1103</v>
      </c>
      <c r="B629" s="102">
        <v>2250000000</v>
      </c>
      <c r="C629" s="102"/>
      <c r="D629" s="103" t="s">
        <v>256</v>
      </c>
      <c r="E629" s="17">
        <f>E630+E634</f>
        <v>18942.1</v>
      </c>
      <c r="F629" s="17">
        <f aca="true" t="shared" si="169" ref="F629:G629">F630+F634</f>
        <v>16184.3</v>
      </c>
      <c r="G629" s="17">
        <f t="shared" si="169"/>
        <v>16184.3</v>
      </c>
    </row>
    <row r="630" spans="1:7" ht="47.25">
      <c r="A630" s="102">
        <v>1103</v>
      </c>
      <c r="B630" s="102">
        <v>2250100000</v>
      </c>
      <c r="C630" s="102"/>
      <c r="D630" s="103" t="s">
        <v>257</v>
      </c>
      <c r="E630" s="17">
        <f aca="true" t="shared" si="170" ref="E630:G632">E631</f>
        <v>16184.3</v>
      </c>
      <c r="F630" s="17">
        <f t="shared" si="170"/>
        <v>16184.3</v>
      </c>
      <c r="G630" s="17">
        <f t="shared" si="170"/>
        <v>16184.3</v>
      </c>
    </row>
    <row r="631" spans="1:7" ht="31.5">
      <c r="A631" s="102">
        <v>1103</v>
      </c>
      <c r="B631" s="102">
        <v>2250120010</v>
      </c>
      <c r="C631" s="102"/>
      <c r="D631" s="103" t="s">
        <v>123</v>
      </c>
      <c r="E631" s="17">
        <f t="shared" si="170"/>
        <v>16184.3</v>
      </c>
      <c r="F631" s="17">
        <f t="shared" si="170"/>
        <v>16184.3</v>
      </c>
      <c r="G631" s="17">
        <f t="shared" si="170"/>
        <v>16184.3</v>
      </c>
    </row>
    <row r="632" spans="1:7" ht="31.5">
      <c r="A632" s="102">
        <v>1103</v>
      </c>
      <c r="B632" s="102">
        <v>2250120010</v>
      </c>
      <c r="C632" s="104" t="s">
        <v>97</v>
      </c>
      <c r="D632" s="103" t="s">
        <v>98</v>
      </c>
      <c r="E632" s="17">
        <f t="shared" si="170"/>
        <v>16184.3</v>
      </c>
      <c r="F632" s="17">
        <f t="shared" si="170"/>
        <v>16184.3</v>
      </c>
      <c r="G632" s="17">
        <f t="shared" si="170"/>
        <v>16184.3</v>
      </c>
    </row>
    <row r="633" spans="1:7" ht="12.75">
      <c r="A633" s="102">
        <v>1103</v>
      </c>
      <c r="B633" s="102">
        <v>2250120010</v>
      </c>
      <c r="C633" s="102">
        <v>610</v>
      </c>
      <c r="D633" s="103" t="s">
        <v>104</v>
      </c>
      <c r="E633" s="17">
        <f>'№ 4 ведом'!F447</f>
        <v>16184.3</v>
      </c>
      <c r="F633" s="17">
        <f>'№ 4 ведом'!G447</f>
        <v>16184.3</v>
      </c>
      <c r="G633" s="17">
        <f>'№ 4 ведом'!H447</f>
        <v>16184.3</v>
      </c>
    </row>
    <row r="634" spans="1:7" ht="47.25">
      <c r="A634" s="168">
        <v>1103</v>
      </c>
      <c r="B634" s="168">
        <v>2250200000</v>
      </c>
      <c r="C634" s="168"/>
      <c r="D634" s="169" t="s">
        <v>422</v>
      </c>
      <c r="E634" s="17">
        <f>E635</f>
        <v>2757.8</v>
      </c>
      <c r="F634" s="17">
        <f aca="true" t="shared" si="171" ref="F634:G636">F635</f>
        <v>0</v>
      </c>
      <c r="G634" s="17">
        <f t="shared" si="171"/>
        <v>0</v>
      </c>
    </row>
    <row r="635" spans="1:7" ht="78.75">
      <c r="A635" s="168">
        <v>1103</v>
      </c>
      <c r="B635" s="115" t="s">
        <v>382</v>
      </c>
      <c r="C635" s="168"/>
      <c r="D635" s="120" t="s">
        <v>299</v>
      </c>
      <c r="E635" s="17">
        <f>E636</f>
        <v>2757.8</v>
      </c>
      <c r="F635" s="17">
        <f t="shared" si="171"/>
        <v>0</v>
      </c>
      <c r="G635" s="17">
        <f t="shared" si="171"/>
        <v>0</v>
      </c>
    </row>
    <row r="636" spans="1:7" ht="31.5">
      <c r="A636" s="168">
        <v>1103</v>
      </c>
      <c r="B636" s="115" t="s">
        <v>382</v>
      </c>
      <c r="C636" s="167" t="s">
        <v>97</v>
      </c>
      <c r="D636" s="169" t="s">
        <v>98</v>
      </c>
      <c r="E636" s="17">
        <f>E637</f>
        <v>2757.8</v>
      </c>
      <c r="F636" s="17">
        <f t="shared" si="171"/>
        <v>0</v>
      </c>
      <c r="G636" s="17">
        <f t="shared" si="171"/>
        <v>0</v>
      </c>
    </row>
    <row r="637" spans="1:7" ht="12.75">
      <c r="A637" s="168">
        <v>1103</v>
      </c>
      <c r="B637" s="115" t="s">
        <v>382</v>
      </c>
      <c r="C637" s="168">
        <v>610</v>
      </c>
      <c r="D637" s="169" t="s">
        <v>104</v>
      </c>
      <c r="E637" s="17">
        <f>'№ 4 ведом'!F451</f>
        <v>2757.8</v>
      </c>
      <c r="F637" s="17">
        <f>'№ 4 ведом'!G451</f>
        <v>0</v>
      </c>
      <c r="G637" s="17">
        <f>'№ 4 ведом'!H451</f>
        <v>0</v>
      </c>
    </row>
    <row r="638" spans="1:7" ht="31.5">
      <c r="A638" s="168">
        <v>1103</v>
      </c>
      <c r="B638" s="167">
        <v>2500000000</v>
      </c>
      <c r="C638" s="168"/>
      <c r="D638" s="169" t="s">
        <v>326</v>
      </c>
      <c r="E638" s="17">
        <f>E639</f>
        <v>1418</v>
      </c>
      <c r="F638" s="17">
        <f aca="true" t="shared" si="172" ref="F638:G638">F639</f>
        <v>1418</v>
      </c>
      <c r="G638" s="17">
        <f t="shared" si="172"/>
        <v>1418</v>
      </c>
    </row>
    <row r="639" spans="1:7" ht="31.5">
      <c r="A639" s="102">
        <v>1103</v>
      </c>
      <c r="B639" s="104">
        <v>2520000000</v>
      </c>
      <c r="C639" s="102"/>
      <c r="D639" s="103" t="s">
        <v>249</v>
      </c>
      <c r="E639" s="17">
        <f>E640+E644+E648</f>
        <v>1418</v>
      </c>
      <c r="F639" s="17">
        <f aca="true" t="shared" si="173" ref="F639:G639">F640+F644+F648</f>
        <v>1418</v>
      </c>
      <c r="G639" s="17">
        <f t="shared" si="173"/>
        <v>1418</v>
      </c>
    </row>
    <row r="640" spans="1:7" ht="31.5">
      <c r="A640" s="131">
        <v>1103</v>
      </c>
      <c r="B640" s="129">
        <v>2520400000</v>
      </c>
      <c r="C640" s="131"/>
      <c r="D640" s="56" t="s">
        <v>353</v>
      </c>
      <c r="E640" s="17">
        <f>E641</f>
        <v>65.5</v>
      </c>
      <c r="F640" s="17">
        <f aca="true" t="shared" si="174" ref="F640:G642">F641</f>
        <v>65.5</v>
      </c>
      <c r="G640" s="17">
        <f t="shared" si="174"/>
        <v>65.5</v>
      </c>
    </row>
    <row r="641" spans="1:7" ht="12.75">
      <c r="A641" s="131">
        <v>1103</v>
      </c>
      <c r="B641" s="129">
        <v>2520420300</v>
      </c>
      <c r="C641" s="131"/>
      <c r="D641" s="56" t="s">
        <v>354</v>
      </c>
      <c r="E641" s="17">
        <f>E642</f>
        <v>65.5</v>
      </c>
      <c r="F641" s="17">
        <f t="shared" si="174"/>
        <v>65.5</v>
      </c>
      <c r="G641" s="17">
        <f t="shared" si="174"/>
        <v>65.5</v>
      </c>
    </row>
    <row r="642" spans="1:7" ht="31.5">
      <c r="A642" s="131">
        <v>1103</v>
      </c>
      <c r="B642" s="129">
        <v>2520420300</v>
      </c>
      <c r="C642" s="129" t="s">
        <v>97</v>
      </c>
      <c r="D642" s="56" t="s">
        <v>98</v>
      </c>
      <c r="E642" s="17">
        <f>E643</f>
        <v>65.5</v>
      </c>
      <c r="F642" s="17">
        <f t="shared" si="174"/>
        <v>65.5</v>
      </c>
      <c r="G642" s="17">
        <f t="shared" si="174"/>
        <v>65.5</v>
      </c>
    </row>
    <row r="643" spans="1:7" ht="12.75">
      <c r="A643" s="131">
        <v>1103</v>
      </c>
      <c r="B643" s="129">
        <v>2520420300</v>
      </c>
      <c r="C643" s="131">
        <v>610</v>
      </c>
      <c r="D643" s="56" t="s">
        <v>104</v>
      </c>
      <c r="E643" s="17">
        <f>'№ 4 ведом'!F457</f>
        <v>65.5</v>
      </c>
      <c r="F643" s="17">
        <f>'№ 4 ведом'!G457</f>
        <v>65.5</v>
      </c>
      <c r="G643" s="17">
        <f>'№ 4 ведом'!H457</f>
        <v>65.5</v>
      </c>
    </row>
    <row r="644" spans="1:7" ht="31.5">
      <c r="A644" s="168">
        <v>1103</v>
      </c>
      <c r="B644" s="167">
        <v>2520500000</v>
      </c>
      <c r="C644" s="168"/>
      <c r="D644" s="169" t="s">
        <v>408</v>
      </c>
      <c r="E644" s="17">
        <f>E645</f>
        <v>85.5</v>
      </c>
      <c r="F644" s="17">
        <f aca="true" t="shared" si="175" ref="F644:G646">F645</f>
        <v>85.5</v>
      </c>
      <c r="G644" s="17">
        <f t="shared" si="175"/>
        <v>85.5</v>
      </c>
    </row>
    <row r="645" spans="1:7" ht="12.75">
      <c r="A645" s="168">
        <v>1103</v>
      </c>
      <c r="B645" s="167">
        <v>2520520300</v>
      </c>
      <c r="C645" s="168"/>
      <c r="D645" s="169" t="s">
        <v>409</v>
      </c>
      <c r="E645" s="17">
        <f>E646</f>
        <v>85.5</v>
      </c>
      <c r="F645" s="17">
        <f t="shared" si="175"/>
        <v>85.5</v>
      </c>
      <c r="G645" s="17">
        <f t="shared" si="175"/>
        <v>85.5</v>
      </c>
    </row>
    <row r="646" spans="1:7" ht="31.5">
      <c r="A646" s="168">
        <v>1103</v>
      </c>
      <c r="B646" s="167">
        <v>2520520300</v>
      </c>
      <c r="C646" s="167" t="s">
        <v>97</v>
      </c>
      <c r="D646" s="56" t="s">
        <v>98</v>
      </c>
      <c r="E646" s="17">
        <f>E647</f>
        <v>85.5</v>
      </c>
      <c r="F646" s="17">
        <f t="shared" si="175"/>
        <v>85.5</v>
      </c>
      <c r="G646" s="17">
        <f t="shared" si="175"/>
        <v>85.5</v>
      </c>
    </row>
    <row r="647" spans="1:7" ht="12.75">
      <c r="A647" s="168">
        <v>1103</v>
      </c>
      <c r="B647" s="167">
        <v>2520520300</v>
      </c>
      <c r="C647" s="168">
        <v>610</v>
      </c>
      <c r="D647" s="56" t="s">
        <v>104</v>
      </c>
      <c r="E647" s="17">
        <f>'№ 4 ведом'!F461</f>
        <v>85.5</v>
      </c>
      <c r="F647" s="17">
        <f>'№ 4 ведом'!G461</f>
        <v>85.5</v>
      </c>
      <c r="G647" s="17">
        <f>'№ 4 ведом'!H461</f>
        <v>85.5</v>
      </c>
    </row>
    <row r="648" spans="1:7" ht="31.5">
      <c r="A648" s="168">
        <v>1103</v>
      </c>
      <c r="B648" s="167">
        <v>2520600000</v>
      </c>
      <c r="C648" s="168"/>
      <c r="D648" s="169" t="s">
        <v>407</v>
      </c>
      <c r="E648" s="17">
        <f>E649</f>
        <v>1267</v>
      </c>
      <c r="F648" s="17">
        <f aca="true" t="shared" si="176" ref="F648:G650">F649</f>
        <v>1267</v>
      </c>
      <c r="G648" s="17">
        <f t="shared" si="176"/>
        <v>1267</v>
      </c>
    </row>
    <row r="649" spans="1:7" ht="12.75">
      <c r="A649" s="168">
        <v>1103</v>
      </c>
      <c r="B649" s="167">
        <v>2520620200</v>
      </c>
      <c r="C649" s="168"/>
      <c r="D649" s="169" t="s">
        <v>286</v>
      </c>
      <c r="E649" s="17">
        <f>E650</f>
        <v>1267</v>
      </c>
      <c r="F649" s="17">
        <f t="shared" si="176"/>
        <v>1267</v>
      </c>
      <c r="G649" s="17">
        <f t="shared" si="176"/>
        <v>1267</v>
      </c>
    </row>
    <row r="650" spans="1:7" ht="31.5">
      <c r="A650" s="168">
        <v>1103</v>
      </c>
      <c r="B650" s="167">
        <v>2520620200</v>
      </c>
      <c r="C650" s="167" t="s">
        <v>97</v>
      </c>
      <c r="D650" s="56" t="s">
        <v>98</v>
      </c>
      <c r="E650" s="17">
        <f>E651</f>
        <v>1267</v>
      </c>
      <c r="F650" s="17">
        <f t="shared" si="176"/>
        <v>1267</v>
      </c>
      <c r="G650" s="17">
        <f t="shared" si="176"/>
        <v>1267</v>
      </c>
    </row>
    <row r="651" spans="1:7" ht="12.75">
      <c r="A651" s="168">
        <v>1103</v>
      </c>
      <c r="B651" s="167">
        <v>2520620200</v>
      </c>
      <c r="C651" s="168">
        <v>610</v>
      </c>
      <c r="D651" s="56" t="s">
        <v>104</v>
      </c>
      <c r="E651" s="17">
        <f>'№ 4 ведом'!F465</f>
        <v>1267</v>
      </c>
      <c r="F651" s="17">
        <f>'№ 4 ведом'!G465</f>
        <v>1267</v>
      </c>
      <c r="G651" s="17">
        <f>'№ 4 ведом'!H465</f>
        <v>1267</v>
      </c>
    </row>
    <row r="652" spans="1:7" ht="12.75">
      <c r="A652" s="4" t="s">
        <v>92</v>
      </c>
      <c r="B652" s="4" t="s">
        <v>66</v>
      </c>
      <c r="C652" s="4" t="s">
        <v>66</v>
      </c>
      <c r="D652" s="19" t="s">
        <v>63</v>
      </c>
      <c r="E652" s="60">
        <f aca="true" t="shared" si="177" ref="E652:G655">E653</f>
        <v>1759</v>
      </c>
      <c r="F652" s="60">
        <f t="shared" si="177"/>
        <v>1499</v>
      </c>
      <c r="G652" s="60">
        <f t="shared" si="177"/>
        <v>1499</v>
      </c>
    </row>
    <row r="653" spans="1:7" ht="12.75">
      <c r="A653" s="102" t="s">
        <v>64</v>
      </c>
      <c r="B653" s="102" t="s">
        <v>66</v>
      </c>
      <c r="C653" s="102" t="s">
        <v>66</v>
      </c>
      <c r="D653" s="103" t="s">
        <v>65</v>
      </c>
      <c r="E653" s="17">
        <f t="shared" si="177"/>
        <v>1759</v>
      </c>
      <c r="F653" s="17">
        <f t="shared" si="177"/>
        <v>1499</v>
      </c>
      <c r="G653" s="17">
        <f t="shared" si="177"/>
        <v>1499</v>
      </c>
    </row>
    <row r="654" spans="1:7" ht="47.25">
      <c r="A654" s="102" t="s">
        <v>64</v>
      </c>
      <c r="B654" s="104">
        <v>2200000000</v>
      </c>
      <c r="C654" s="102"/>
      <c r="D654" s="103" t="s">
        <v>325</v>
      </c>
      <c r="E654" s="17">
        <f t="shared" si="177"/>
        <v>1759</v>
      </c>
      <c r="F654" s="17">
        <f t="shared" si="177"/>
        <v>1499</v>
      </c>
      <c r="G654" s="17">
        <f t="shared" si="177"/>
        <v>1499</v>
      </c>
    </row>
    <row r="655" spans="1:7" ht="31.5">
      <c r="A655" s="102" t="s">
        <v>64</v>
      </c>
      <c r="B655" s="104">
        <v>2240000000</v>
      </c>
      <c r="C655" s="102"/>
      <c r="D655" s="103" t="s">
        <v>132</v>
      </c>
      <c r="E655" s="17">
        <f t="shared" si="177"/>
        <v>1759</v>
      </c>
      <c r="F655" s="17">
        <f t="shared" si="177"/>
        <v>1499</v>
      </c>
      <c r="G655" s="17">
        <f t="shared" si="177"/>
        <v>1499</v>
      </c>
    </row>
    <row r="656" spans="1:7" ht="12.75">
      <c r="A656" s="102" t="s">
        <v>64</v>
      </c>
      <c r="B656" s="102">
        <v>2240300000</v>
      </c>
      <c r="C656" s="102"/>
      <c r="D656" s="103" t="s">
        <v>190</v>
      </c>
      <c r="E656" s="17">
        <f>E657+E660+E663</f>
        <v>1759</v>
      </c>
      <c r="F656" s="17">
        <f>F657+F660+F663</f>
        <v>1499</v>
      </c>
      <c r="G656" s="17">
        <f>G657+G660+G663</f>
        <v>1499</v>
      </c>
    </row>
    <row r="657" spans="1:7" ht="47.25">
      <c r="A657" s="102" t="s">
        <v>64</v>
      </c>
      <c r="B657" s="102">
        <v>2240310320</v>
      </c>
      <c r="C657" s="102"/>
      <c r="D657" s="56" t="s">
        <v>245</v>
      </c>
      <c r="E657" s="17">
        <f aca="true" t="shared" si="178" ref="E657:G658">E658</f>
        <v>466.5</v>
      </c>
      <c r="F657" s="17">
        <f t="shared" si="178"/>
        <v>466.5</v>
      </c>
      <c r="G657" s="17">
        <f t="shared" si="178"/>
        <v>466.5</v>
      </c>
    </row>
    <row r="658" spans="1:7" ht="31.5">
      <c r="A658" s="102" t="s">
        <v>64</v>
      </c>
      <c r="B658" s="102">
        <v>2240310320</v>
      </c>
      <c r="C658" s="104" t="s">
        <v>97</v>
      </c>
      <c r="D658" s="103" t="s">
        <v>98</v>
      </c>
      <c r="E658" s="17">
        <f t="shared" si="178"/>
        <v>466.5</v>
      </c>
      <c r="F658" s="17">
        <f t="shared" si="178"/>
        <v>466.5</v>
      </c>
      <c r="G658" s="17">
        <f t="shared" si="178"/>
        <v>466.5</v>
      </c>
    </row>
    <row r="659" spans="1:7" ht="31.5">
      <c r="A659" s="102" t="s">
        <v>64</v>
      </c>
      <c r="B659" s="102">
        <v>2240310320</v>
      </c>
      <c r="C659" s="102">
        <v>630</v>
      </c>
      <c r="D659" s="103" t="s">
        <v>144</v>
      </c>
      <c r="E659" s="17">
        <f>'№ 4 ведом'!F473</f>
        <v>466.5</v>
      </c>
      <c r="F659" s="17">
        <f>'№ 4 ведом'!G473</f>
        <v>466.5</v>
      </c>
      <c r="G659" s="17">
        <f>'№ 4 ведом'!H473</f>
        <v>466.5</v>
      </c>
    </row>
    <row r="660" spans="1:7" ht="47.25">
      <c r="A660" s="102" t="s">
        <v>64</v>
      </c>
      <c r="B660" s="102">
        <v>2240320400</v>
      </c>
      <c r="C660" s="102"/>
      <c r="D660" s="103" t="s">
        <v>246</v>
      </c>
      <c r="E660" s="17">
        <f aca="true" t="shared" si="179" ref="E660:G661">E661</f>
        <v>656</v>
      </c>
      <c r="F660" s="17">
        <f t="shared" si="179"/>
        <v>396</v>
      </c>
      <c r="G660" s="17">
        <f t="shared" si="179"/>
        <v>396</v>
      </c>
    </row>
    <row r="661" spans="1:7" ht="31.5">
      <c r="A661" s="102" t="s">
        <v>64</v>
      </c>
      <c r="B661" s="102">
        <v>2240320400</v>
      </c>
      <c r="C661" s="104" t="s">
        <v>69</v>
      </c>
      <c r="D661" s="103" t="s">
        <v>95</v>
      </c>
      <c r="E661" s="17">
        <f t="shared" si="179"/>
        <v>656</v>
      </c>
      <c r="F661" s="17">
        <f t="shared" si="179"/>
        <v>396</v>
      </c>
      <c r="G661" s="17">
        <f t="shared" si="179"/>
        <v>396</v>
      </c>
    </row>
    <row r="662" spans="1:7" ht="31.5">
      <c r="A662" s="102" t="s">
        <v>64</v>
      </c>
      <c r="B662" s="102">
        <v>2240320400</v>
      </c>
      <c r="C662" s="102">
        <v>240</v>
      </c>
      <c r="D662" s="103" t="s">
        <v>223</v>
      </c>
      <c r="E662" s="17">
        <f>'№ 4 ведом'!F476</f>
        <v>656</v>
      </c>
      <c r="F662" s="17">
        <f>'№ 4 ведом'!G476</f>
        <v>396</v>
      </c>
      <c r="G662" s="17">
        <f>'№ 4 ведом'!H476</f>
        <v>396</v>
      </c>
    </row>
    <row r="663" spans="1:7" ht="47.25">
      <c r="A663" s="102" t="s">
        <v>64</v>
      </c>
      <c r="B663" s="102" t="s">
        <v>318</v>
      </c>
      <c r="C663" s="102"/>
      <c r="D663" s="103" t="s">
        <v>146</v>
      </c>
      <c r="E663" s="17">
        <f aca="true" t="shared" si="180" ref="E663:G664">E664</f>
        <v>636.5</v>
      </c>
      <c r="F663" s="21">
        <f t="shared" si="180"/>
        <v>636.5</v>
      </c>
      <c r="G663" s="21">
        <f t="shared" si="180"/>
        <v>636.5</v>
      </c>
    </row>
    <row r="664" spans="1:7" ht="31.5">
      <c r="A664" s="102" t="s">
        <v>64</v>
      </c>
      <c r="B664" s="102" t="s">
        <v>318</v>
      </c>
      <c r="C664" s="104" t="s">
        <v>97</v>
      </c>
      <c r="D664" s="103" t="s">
        <v>98</v>
      </c>
      <c r="E664" s="17">
        <f t="shared" si="180"/>
        <v>636.5</v>
      </c>
      <c r="F664" s="21">
        <f t="shared" si="180"/>
        <v>636.5</v>
      </c>
      <c r="G664" s="21">
        <f t="shared" si="180"/>
        <v>636.5</v>
      </c>
    </row>
    <row r="665" spans="1:7" ht="31.5">
      <c r="A665" s="102" t="s">
        <v>64</v>
      </c>
      <c r="B665" s="102" t="s">
        <v>318</v>
      </c>
      <c r="C665" s="102">
        <v>630</v>
      </c>
      <c r="D665" s="103" t="s">
        <v>144</v>
      </c>
      <c r="E665" s="21">
        <f>'№ 4 ведом'!F479</f>
        <v>636.5</v>
      </c>
      <c r="F665" s="21">
        <f>'№ 4 ведом'!G479</f>
        <v>636.5</v>
      </c>
      <c r="G665" s="21">
        <f>'№ 4 ведом'!H479</f>
        <v>636.5</v>
      </c>
    </row>
    <row r="666" spans="1:7" ht="12.75">
      <c r="A666" s="168" t="s">
        <v>427</v>
      </c>
      <c r="B666" s="168" t="s">
        <v>66</v>
      </c>
      <c r="C666" s="168" t="s">
        <v>66</v>
      </c>
      <c r="D666" s="56" t="s">
        <v>428</v>
      </c>
      <c r="E666" s="177">
        <f aca="true" t="shared" si="181" ref="E666:E671">E667</f>
        <v>29</v>
      </c>
      <c r="F666" s="177">
        <f aca="true" t="shared" si="182" ref="F666:G671">F667</f>
        <v>29</v>
      </c>
      <c r="G666" s="177">
        <f t="shared" si="182"/>
        <v>29</v>
      </c>
    </row>
    <row r="667" spans="1:7" ht="31.5">
      <c r="A667" s="168" t="s">
        <v>429</v>
      </c>
      <c r="B667" s="168" t="s">
        <v>66</v>
      </c>
      <c r="C667" s="168" t="s">
        <v>66</v>
      </c>
      <c r="D667" s="56" t="s">
        <v>430</v>
      </c>
      <c r="E667" s="177">
        <f t="shared" si="181"/>
        <v>29</v>
      </c>
      <c r="F667" s="177">
        <f t="shared" si="182"/>
        <v>29</v>
      </c>
      <c r="G667" s="177">
        <f t="shared" si="182"/>
        <v>29</v>
      </c>
    </row>
    <row r="668" spans="1:7" ht="12.75">
      <c r="A668" s="168" t="s">
        <v>429</v>
      </c>
      <c r="B668" s="168">
        <v>9900000000</v>
      </c>
      <c r="C668" s="168"/>
      <c r="D668" s="56" t="s">
        <v>105</v>
      </c>
      <c r="E668" s="177">
        <f t="shared" si="181"/>
        <v>29</v>
      </c>
      <c r="F668" s="177">
        <f t="shared" si="182"/>
        <v>29</v>
      </c>
      <c r="G668" s="177">
        <f t="shared" si="182"/>
        <v>29</v>
      </c>
    </row>
    <row r="669" spans="1:7" ht="31.5">
      <c r="A669" s="168" t="s">
        <v>429</v>
      </c>
      <c r="B669" s="168">
        <v>9930000000</v>
      </c>
      <c r="C669" s="168"/>
      <c r="D669" s="56" t="s">
        <v>157</v>
      </c>
      <c r="E669" s="177">
        <f t="shared" si="181"/>
        <v>29</v>
      </c>
      <c r="F669" s="177">
        <f t="shared" si="182"/>
        <v>29</v>
      </c>
      <c r="G669" s="177">
        <f t="shared" si="182"/>
        <v>29</v>
      </c>
    </row>
    <row r="670" spans="1:7" ht="12.75">
      <c r="A670" s="168" t="s">
        <v>429</v>
      </c>
      <c r="B670" s="168">
        <v>9930020500</v>
      </c>
      <c r="C670" s="168"/>
      <c r="D670" s="56" t="s">
        <v>431</v>
      </c>
      <c r="E670" s="177">
        <f t="shared" si="181"/>
        <v>29</v>
      </c>
      <c r="F670" s="177">
        <f t="shared" si="182"/>
        <v>29</v>
      </c>
      <c r="G670" s="177">
        <f t="shared" si="182"/>
        <v>29</v>
      </c>
    </row>
    <row r="671" spans="1:7" ht="12.75">
      <c r="A671" s="168" t="s">
        <v>429</v>
      </c>
      <c r="B671" s="168">
        <v>9930020500</v>
      </c>
      <c r="C671" s="168" t="s">
        <v>432</v>
      </c>
      <c r="D671" s="56" t="s">
        <v>433</v>
      </c>
      <c r="E671" s="177">
        <f t="shared" si="181"/>
        <v>29</v>
      </c>
      <c r="F671" s="177">
        <f t="shared" si="182"/>
        <v>29</v>
      </c>
      <c r="G671" s="177">
        <f t="shared" si="182"/>
        <v>29</v>
      </c>
    </row>
    <row r="672" spans="1:7" ht="12.75">
      <c r="A672" s="168" t="s">
        <v>429</v>
      </c>
      <c r="B672" s="168">
        <v>9930020500</v>
      </c>
      <c r="C672" s="1" t="s">
        <v>434</v>
      </c>
      <c r="D672" s="152" t="s">
        <v>431</v>
      </c>
      <c r="E672" s="177">
        <f>'№ 4 ведом'!F503</f>
        <v>29</v>
      </c>
      <c r="F672" s="177">
        <f>'№ 4 ведом'!G503</f>
        <v>29</v>
      </c>
      <c r="G672" s="177">
        <f>'№ 4 ведом'!H503</f>
        <v>29</v>
      </c>
    </row>
  </sheetData>
  <autoFilter ref="A7:K7"/>
  <mergeCells count="9">
    <mergeCell ref="A1:G1"/>
    <mergeCell ref="A3:G3"/>
    <mergeCell ref="A4:A6"/>
    <mergeCell ref="B4:B6"/>
    <mergeCell ref="C4:C6"/>
    <mergeCell ref="D4:D6"/>
    <mergeCell ref="E4:G4"/>
    <mergeCell ref="E5:E6"/>
    <mergeCell ref="F5:G5"/>
  </mergeCells>
  <printOptions/>
  <pageMargins left="0.7874015748031497" right="0.1968503937007874" top="0.1968503937007874" bottom="0.1968503937007874" header="0.31496062992125984" footer="0.31496062992125984"/>
  <pageSetup fitToHeight="0" horizontalDpi="600" verticalDpi="600" orientation="portrait" paperSize="9" scale="70" r:id="rId1"/>
  <headerFooter>
    <oddFooter>&amp;C&amp;Ф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1080"/>
  <sheetViews>
    <sheetView view="pageBreakPreview" zoomScaleSheetLayoutView="100" workbookViewId="0" topLeftCell="A1">
      <selection activeCell="A1" sqref="A1:F1"/>
    </sheetView>
  </sheetViews>
  <sheetFormatPr defaultColWidth="8.875" defaultRowHeight="12.75"/>
  <cols>
    <col min="1" max="1" width="15.00390625" style="30" customWidth="1"/>
    <col min="2" max="2" width="8.75390625" style="30" customWidth="1"/>
    <col min="3" max="3" width="73.25390625" style="54" customWidth="1"/>
    <col min="4" max="4" width="12.25390625" style="38" customWidth="1"/>
    <col min="5" max="5" width="13.125" style="38" customWidth="1"/>
    <col min="6" max="6" width="12.75390625" style="38" customWidth="1"/>
    <col min="7" max="7" width="9.875" style="80" bestFit="1" customWidth="1"/>
    <col min="8" max="16384" width="8.875" style="30" customWidth="1"/>
  </cols>
  <sheetData>
    <row r="1" spans="1:6" ht="52.15" customHeight="1">
      <c r="A1" s="311" t="s">
        <v>751</v>
      </c>
      <c r="B1" s="311"/>
      <c r="C1" s="311"/>
      <c r="D1" s="311"/>
      <c r="E1" s="311"/>
      <c r="F1" s="311"/>
    </row>
    <row r="2" spans="1:6" ht="21.6" customHeight="1">
      <c r="A2" s="148"/>
      <c r="B2" s="148"/>
      <c r="C2" s="147"/>
      <c r="D2" s="173"/>
      <c r="E2" s="173"/>
      <c r="F2" s="173"/>
    </row>
    <row r="3" spans="1:6" ht="50.45" customHeight="1">
      <c r="A3" s="312" t="s">
        <v>388</v>
      </c>
      <c r="B3" s="312"/>
      <c r="C3" s="312"/>
      <c r="D3" s="312"/>
      <c r="E3" s="312"/>
      <c r="F3" s="312"/>
    </row>
    <row r="4" spans="1:6" ht="12.75">
      <c r="A4" s="313"/>
      <c r="B4" s="313" t="s">
        <v>17</v>
      </c>
      <c r="C4" s="313" t="s">
        <v>18</v>
      </c>
      <c r="D4" s="314" t="s">
        <v>87</v>
      </c>
      <c r="E4" s="314"/>
      <c r="F4" s="314"/>
    </row>
    <row r="5" spans="1:6" ht="15.6" customHeight="1">
      <c r="A5" s="313" t="s">
        <v>66</v>
      </c>
      <c r="B5" s="313" t="s">
        <v>66</v>
      </c>
      <c r="C5" s="313" t="s">
        <v>66</v>
      </c>
      <c r="D5" s="291" t="s">
        <v>281</v>
      </c>
      <c r="E5" s="291" t="s">
        <v>88</v>
      </c>
      <c r="F5" s="291"/>
    </row>
    <row r="6" spans="1:6" ht="12.75">
      <c r="A6" s="313" t="s">
        <v>66</v>
      </c>
      <c r="B6" s="313" t="s">
        <v>66</v>
      </c>
      <c r="C6" s="313" t="s">
        <v>66</v>
      </c>
      <c r="D6" s="291" t="s">
        <v>66</v>
      </c>
      <c r="E6" s="172" t="s">
        <v>330</v>
      </c>
      <c r="F6" s="172" t="s">
        <v>384</v>
      </c>
    </row>
    <row r="7" spans="1:6" ht="12.75">
      <c r="A7" s="107" t="s">
        <v>3</v>
      </c>
      <c r="B7" s="107" t="s">
        <v>77</v>
      </c>
      <c r="C7" s="52" t="s">
        <v>78</v>
      </c>
      <c r="D7" s="176" t="s">
        <v>79</v>
      </c>
      <c r="E7" s="176" t="s">
        <v>80</v>
      </c>
      <c r="F7" s="176" t="s">
        <v>81</v>
      </c>
    </row>
    <row r="8" spans="1:6" ht="12.75">
      <c r="A8" s="31" t="s">
        <v>66</v>
      </c>
      <c r="B8" s="31" t="s">
        <v>66</v>
      </c>
      <c r="C8" s="32" t="s">
        <v>0</v>
      </c>
      <c r="D8" s="35">
        <f>D9+D96+D231+D279+D322+D361+D415</f>
        <v>993478.1000000001</v>
      </c>
      <c r="E8" s="35">
        <f>E9+E96+E231+E279+E322+E361+E415</f>
        <v>975883.3000000002</v>
      </c>
      <c r="F8" s="35">
        <f>F9+F96+F231+F279+F322+F361+F415</f>
        <v>967866.4</v>
      </c>
    </row>
    <row r="9" spans="1:6" ht="33" customHeight="1">
      <c r="A9" s="28">
        <v>2100000000</v>
      </c>
      <c r="B9" s="33"/>
      <c r="C9" s="45" t="s">
        <v>327</v>
      </c>
      <c r="D9" s="36">
        <f>D10+D55+D73</f>
        <v>592966.3</v>
      </c>
      <c r="E9" s="36">
        <f>E10+E55+E73</f>
        <v>589827.9</v>
      </c>
      <c r="F9" s="36">
        <f>F10+F55+F73</f>
        <v>589827.9</v>
      </c>
    </row>
    <row r="10" spans="1:6" ht="12.75">
      <c r="A10" s="102">
        <v>2110000000</v>
      </c>
      <c r="B10" s="102"/>
      <c r="C10" s="103" t="s">
        <v>166</v>
      </c>
      <c r="D10" s="37">
        <f>D11+D21+D27+D31+D40+D47+D51</f>
        <v>553850.6000000001</v>
      </c>
      <c r="E10" s="37">
        <f aca="true" t="shared" si="0" ref="E10:F10">E11+E21+E27+E31+E40+E47+E51</f>
        <v>551131.1</v>
      </c>
      <c r="F10" s="37">
        <f t="shared" si="0"/>
        <v>551131.1</v>
      </c>
    </row>
    <row r="11" spans="1:6" ht="47.25">
      <c r="A11" s="102">
        <v>2110100000</v>
      </c>
      <c r="B11" s="24"/>
      <c r="C11" s="103" t="s">
        <v>167</v>
      </c>
      <c r="D11" s="37">
        <f>D18+D12+D15</f>
        <v>495098.5</v>
      </c>
      <c r="E11" s="37">
        <f>E18+E12+E15</f>
        <v>495098.5</v>
      </c>
      <c r="F11" s="37">
        <f>F18+F12+F15</f>
        <v>495098.5</v>
      </c>
    </row>
    <row r="12" spans="1:6" ht="47.25">
      <c r="A12" s="10" t="s">
        <v>319</v>
      </c>
      <c r="B12" s="11"/>
      <c r="C12" s="42" t="s">
        <v>103</v>
      </c>
      <c r="D12" s="37">
        <f aca="true" t="shared" si="1" ref="D12:F13">D13</f>
        <v>120984.9</v>
      </c>
      <c r="E12" s="37">
        <f t="shared" si="1"/>
        <v>120984.9</v>
      </c>
      <c r="F12" s="37">
        <f t="shared" si="1"/>
        <v>120984.9</v>
      </c>
    </row>
    <row r="13" spans="1:6" ht="31.5">
      <c r="A13" s="10" t="s">
        <v>319</v>
      </c>
      <c r="B13" s="104" t="s">
        <v>97</v>
      </c>
      <c r="C13" s="103" t="s">
        <v>98</v>
      </c>
      <c r="D13" s="37">
        <f t="shared" si="1"/>
        <v>120984.9</v>
      </c>
      <c r="E13" s="37">
        <f t="shared" si="1"/>
        <v>120984.9</v>
      </c>
      <c r="F13" s="37">
        <f t="shared" si="1"/>
        <v>120984.9</v>
      </c>
    </row>
    <row r="14" spans="1:6" ht="12.75">
      <c r="A14" s="10" t="s">
        <v>319</v>
      </c>
      <c r="B14" s="102">
        <v>610</v>
      </c>
      <c r="C14" s="103" t="s">
        <v>104</v>
      </c>
      <c r="D14" s="37">
        <f>' № 5  рп, кцср, квр'!E292</f>
        <v>120984.9</v>
      </c>
      <c r="E14" s="37">
        <f>' № 5  рп, кцср, квр'!F292</f>
        <v>120984.9</v>
      </c>
      <c r="F14" s="37">
        <f>' № 5  рп, кцср, квр'!G292</f>
        <v>120984.9</v>
      </c>
    </row>
    <row r="15" spans="1:6" ht="81" customHeight="1">
      <c r="A15" s="102">
        <v>2110110750</v>
      </c>
      <c r="B15" s="102"/>
      <c r="C15" s="103" t="s">
        <v>168</v>
      </c>
      <c r="D15" s="37">
        <f aca="true" t="shared" si="2" ref="D15:F16">D16</f>
        <v>210678.5</v>
      </c>
      <c r="E15" s="37">
        <f t="shared" si="2"/>
        <v>210678.5</v>
      </c>
      <c r="F15" s="37">
        <f t="shared" si="2"/>
        <v>210678.5</v>
      </c>
    </row>
    <row r="16" spans="1:6" ht="31.5">
      <c r="A16" s="102">
        <v>2110110750</v>
      </c>
      <c r="B16" s="104" t="s">
        <v>97</v>
      </c>
      <c r="C16" s="103" t="s">
        <v>98</v>
      </c>
      <c r="D16" s="37">
        <f t="shared" si="2"/>
        <v>210678.5</v>
      </c>
      <c r="E16" s="37">
        <f t="shared" si="2"/>
        <v>210678.5</v>
      </c>
      <c r="F16" s="37">
        <f t="shared" si="2"/>
        <v>210678.5</v>
      </c>
    </row>
    <row r="17" spans="1:6" ht="12.75">
      <c r="A17" s="102">
        <v>2110110750</v>
      </c>
      <c r="B17" s="102">
        <v>610</v>
      </c>
      <c r="C17" s="103" t="s">
        <v>104</v>
      </c>
      <c r="D17" s="37">
        <f>' № 5  рп, кцср, квр'!E326</f>
        <v>210678.5</v>
      </c>
      <c r="E17" s="37">
        <f>' № 5  рп, кцср, квр'!F326</f>
        <v>210678.5</v>
      </c>
      <c r="F17" s="37">
        <f>' № 5  рп, кцср, квр'!G326</f>
        <v>210678.5</v>
      </c>
    </row>
    <row r="18" spans="1:6" ht="31.5">
      <c r="A18" s="10" t="s">
        <v>320</v>
      </c>
      <c r="B18" s="10"/>
      <c r="C18" s="42" t="s">
        <v>123</v>
      </c>
      <c r="D18" s="37">
        <f aca="true" t="shared" si="3" ref="D18:F19">D19</f>
        <v>163435.1</v>
      </c>
      <c r="E18" s="37">
        <f t="shared" si="3"/>
        <v>163435.1</v>
      </c>
      <c r="F18" s="37">
        <f t="shared" si="3"/>
        <v>163435.1</v>
      </c>
    </row>
    <row r="19" spans="1:6" ht="31.5">
      <c r="A19" s="10" t="s">
        <v>320</v>
      </c>
      <c r="B19" s="104" t="s">
        <v>97</v>
      </c>
      <c r="C19" s="103" t="s">
        <v>98</v>
      </c>
      <c r="D19" s="37">
        <f t="shared" si="3"/>
        <v>163435.1</v>
      </c>
      <c r="E19" s="37">
        <f t="shared" si="3"/>
        <v>163435.1</v>
      </c>
      <c r="F19" s="37">
        <f t="shared" si="3"/>
        <v>163435.1</v>
      </c>
    </row>
    <row r="20" spans="1:6" ht="12.75">
      <c r="A20" s="10" t="s">
        <v>320</v>
      </c>
      <c r="B20" s="102">
        <v>610</v>
      </c>
      <c r="C20" s="103" t="s">
        <v>104</v>
      </c>
      <c r="D20" s="37">
        <f>' № 5  рп, кцср, квр'!E295+' № 5  рп, кцср, квр'!E327</f>
        <v>163435.1</v>
      </c>
      <c r="E20" s="37">
        <f>' № 5  рп, кцср, квр'!F295+' № 5  рп, кцср, квр'!F327</f>
        <v>163435.1</v>
      </c>
      <c r="F20" s="37">
        <f>' № 5  рп, кцср, квр'!G295+' № 5  рп, кцср, квр'!G327</f>
        <v>163435.1</v>
      </c>
    </row>
    <row r="21" spans="1:6" ht="33.75" customHeight="1">
      <c r="A21" s="102">
        <v>2110200000</v>
      </c>
      <c r="B21" s="102"/>
      <c r="C21" s="103" t="s">
        <v>174</v>
      </c>
      <c r="D21" s="37">
        <f>D22</f>
        <v>9567</v>
      </c>
      <c r="E21" s="37">
        <f>E22</f>
        <v>9567</v>
      </c>
      <c r="F21" s="37">
        <f>F22</f>
        <v>9567</v>
      </c>
    </row>
    <row r="22" spans="1:6" ht="78.75">
      <c r="A22" s="102">
        <v>2110210500</v>
      </c>
      <c r="B22" s="102"/>
      <c r="C22" s="103" t="s">
        <v>218</v>
      </c>
      <c r="D22" s="37">
        <f>D23+D25</f>
        <v>9567</v>
      </c>
      <c r="E22" s="37">
        <f>E23+E25</f>
        <v>9567</v>
      </c>
      <c r="F22" s="37">
        <f>F23+F25</f>
        <v>9567</v>
      </c>
    </row>
    <row r="23" spans="1:6" ht="31.5">
      <c r="A23" s="102">
        <v>2110210500</v>
      </c>
      <c r="B23" s="102" t="s">
        <v>69</v>
      </c>
      <c r="C23" s="103" t="s">
        <v>95</v>
      </c>
      <c r="D23" s="37">
        <f>D24</f>
        <v>233.3</v>
      </c>
      <c r="E23" s="37">
        <f>E24</f>
        <v>233.3</v>
      </c>
      <c r="F23" s="37">
        <f>F24</f>
        <v>233.3</v>
      </c>
    </row>
    <row r="24" spans="1:6" ht="31.5">
      <c r="A24" s="102">
        <v>2110210500</v>
      </c>
      <c r="B24" s="102">
        <v>240</v>
      </c>
      <c r="C24" s="103" t="s">
        <v>223</v>
      </c>
      <c r="D24" s="37">
        <f>' № 5  рп, кцср, квр'!E561</f>
        <v>233.3</v>
      </c>
      <c r="E24" s="37">
        <f>' № 5  рп, кцср, квр'!F561</f>
        <v>233.3</v>
      </c>
      <c r="F24" s="37">
        <f>' № 5  рп, кцср, квр'!G561</f>
        <v>233.3</v>
      </c>
    </row>
    <row r="25" spans="1:6" ht="12.75">
      <c r="A25" s="102">
        <v>2110210500</v>
      </c>
      <c r="B25" s="102" t="s">
        <v>73</v>
      </c>
      <c r="C25" s="103" t="s">
        <v>74</v>
      </c>
      <c r="D25" s="37">
        <f>D26</f>
        <v>9333.7</v>
      </c>
      <c r="E25" s="37">
        <f>E26</f>
        <v>9333.7</v>
      </c>
      <c r="F25" s="37">
        <f>F26</f>
        <v>9333.7</v>
      </c>
    </row>
    <row r="26" spans="1:6" ht="31.5">
      <c r="A26" s="102">
        <v>2110210500</v>
      </c>
      <c r="B26" s="1" t="s">
        <v>101</v>
      </c>
      <c r="C26" s="47" t="s">
        <v>102</v>
      </c>
      <c r="D26" s="37">
        <f>' № 5  рп, кцср, квр'!E563</f>
        <v>9333.7</v>
      </c>
      <c r="E26" s="37">
        <f>' № 5  рп, кцср, квр'!F563</f>
        <v>9333.7</v>
      </c>
      <c r="F26" s="37">
        <f>' № 5  рп, кцср, квр'!G563</f>
        <v>9333.7</v>
      </c>
    </row>
    <row r="27" spans="1:6" ht="31.5">
      <c r="A27" s="102">
        <v>2110300000</v>
      </c>
      <c r="B27" s="102"/>
      <c r="C27" s="103" t="s">
        <v>169</v>
      </c>
      <c r="D27" s="37">
        <f aca="true" t="shared" si="4" ref="D27:F29">D28</f>
        <v>24376.399999999998</v>
      </c>
      <c r="E27" s="37">
        <f t="shared" si="4"/>
        <v>25066.2</v>
      </c>
      <c r="F27" s="37">
        <f t="shared" si="4"/>
        <v>25066.2</v>
      </c>
    </row>
    <row r="28" spans="1:6" ht="47.25">
      <c r="A28" s="102" t="s">
        <v>322</v>
      </c>
      <c r="B28" s="102"/>
      <c r="C28" s="103" t="s">
        <v>276</v>
      </c>
      <c r="D28" s="37">
        <f t="shared" si="4"/>
        <v>24376.399999999998</v>
      </c>
      <c r="E28" s="37">
        <f t="shared" si="4"/>
        <v>25066.2</v>
      </c>
      <c r="F28" s="37">
        <f t="shared" si="4"/>
        <v>25066.2</v>
      </c>
    </row>
    <row r="29" spans="1:6" ht="31.5">
      <c r="A29" s="102" t="s">
        <v>322</v>
      </c>
      <c r="B29" s="104" t="s">
        <v>97</v>
      </c>
      <c r="C29" s="103" t="s">
        <v>98</v>
      </c>
      <c r="D29" s="37">
        <f t="shared" si="4"/>
        <v>24376.399999999998</v>
      </c>
      <c r="E29" s="37">
        <f t="shared" si="4"/>
        <v>25066.2</v>
      </c>
      <c r="F29" s="37">
        <f t="shared" si="4"/>
        <v>25066.2</v>
      </c>
    </row>
    <row r="30" spans="1:6" ht="12.75">
      <c r="A30" s="102" t="s">
        <v>322</v>
      </c>
      <c r="B30" s="102">
        <v>610</v>
      </c>
      <c r="C30" s="103" t="s">
        <v>104</v>
      </c>
      <c r="D30" s="37">
        <f>' № 5  рп, кцср, квр'!E333</f>
        <v>24376.399999999998</v>
      </c>
      <c r="E30" s="37">
        <f>' № 5  рп, кцср, квр'!F333</f>
        <v>25066.2</v>
      </c>
      <c r="F30" s="37">
        <f>' № 5  рп, кцср, квр'!G333</f>
        <v>25066.2</v>
      </c>
    </row>
    <row r="31" spans="1:6" ht="12.75">
      <c r="A31" s="102">
        <v>2110400000</v>
      </c>
      <c r="B31" s="102"/>
      <c r="C31" s="49" t="s">
        <v>170</v>
      </c>
      <c r="D31" s="37">
        <f>D37+D32</f>
        <v>3866</v>
      </c>
      <c r="E31" s="37">
        <f>E37+E32</f>
        <v>3866</v>
      </c>
      <c r="F31" s="37">
        <f>F37+F32</f>
        <v>3866</v>
      </c>
    </row>
    <row r="32" spans="1:6" ht="31.5">
      <c r="A32" s="102">
        <v>2110410240</v>
      </c>
      <c r="B32" s="102"/>
      <c r="C32" s="56" t="s">
        <v>244</v>
      </c>
      <c r="D32" s="37">
        <f>D33+D35</f>
        <v>3479.4</v>
      </c>
      <c r="E32" s="37">
        <f>E33+E35</f>
        <v>3479.4</v>
      </c>
      <c r="F32" s="37">
        <f>F33+F35</f>
        <v>3479.4</v>
      </c>
    </row>
    <row r="33" spans="1:6" ht="12.75">
      <c r="A33" s="102">
        <v>2110410240</v>
      </c>
      <c r="B33" s="1" t="s">
        <v>73</v>
      </c>
      <c r="C33" s="47" t="s">
        <v>74</v>
      </c>
      <c r="D33" s="37">
        <f>D34</f>
        <v>75.4</v>
      </c>
      <c r="E33" s="37">
        <f>E34</f>
        <v>75.4</v>
      </c>
      <c r="F33" s="37">
        <f>F34</f>
        <v>75.4</v>
      </c>
    </row>
    <row r="34" spans="1:6" ht="31.5">
      <c r="A34" s="102">
        <v>2110410240</v>
      </c>
      <c r="B34" s="102">
        <v>320</v>
      </c>
      <c r="C34" s="103" t="s">
        <v>102</v>
      </c>
      <c r="D34" s="37">
        <f>' № 5  рп, кцср, квр'!E448</f>
        <v>75.4</v>
      </c>
      <c r="E34" s="37">
        <f>' № 5  рп, кцср, квр'!F448</f>
        <v>75.4</v>
      </c>
      <c r="F34" s="37">
        <f>' № 5  рп, кцср, квр'!G448</f>
        <v>75.4</v>
      </c>
    </row>
    <row r="35" spans="1:6" ht="31.5">
      <c r="A35" s="102">
        <v>2110410240</v>
      </c>
      <c r="B35" s="104" t="s">
        <v>97</v>
      </c>
      <c r="C35" s="103" t="s">
        <v>98</v>
      </c>
      <c r="D35" s="37">
        <f>D36</f>
        <v>3404</v>
      </c>
      <c r="E35" s="37">
        <f>E36</f>
        <v>3404</v>
      </c>
      <c r="F35" s="37">
        <f>F36</f>
        <v>3404</v>
      </c>
    </row>
    <row r="36" spans="1:6" ht="12.75">
      <c r="A36" s="102">
        <v>2110410240</v>
      </c>
      <c r="B36" s="102">
        <v>610</v>
      </c>
      <c r="C36" s="103" t="s">
        <v>104</v>
      </c>
      <c r="D36" s="37">
        <f>' № 5  рп, кцср, квр'!E450</f>
        <v>3404</v>
      </c>
      <c r="E36" s="37">
        <f>' № 5  рп, кцср, квр'!F450</f>
        <v>3404</v>
      </c>
      <c r="F36" s="37">
        <f>' № 5  рп, кцср, квр'!G450</f>
        <v>3404</v>
      </c>
    </row>
    <row r="37" spans="1:6" ht="31.5">
      <c r="A37" s="102" t="s">
        <v>324</v>
      </c>
      <c r="B37" s="102"/>
      <c r="C37" s="49" t="s">
        <v>171</v>
      </c>
      <c r="D37" s="37">
        <f aca="true" t="shared" si="5" ref="D37:F38">D38</f>
        <v>386.6</v>
      </c>
      <c r="E37" s="37">
        <f t="shared" si="5"/>
        <v>386.6</v>
      </c>
      <c r="F37" s="37">
        <f t="shared" si="5"/>
        <v>386.6</v>
      </c>
    </row>
    <row r="38" spans="1:6" ht="12.75">
      <c r="A38" s="102" t="s">
        <v>324</v>
      </c>
      <c r="B38" s="1" t="s">
        <v>73</v>
      </c>
      <c r="C38" s="50" t="s">
        <v>74</v>
      </c>
      <c r="D38" s="37">
        <f t="shared" si="5"/>
        <v>386.6</v>
      </c>
      <c r="E38" s="37">
        <f t="shared" si="5"/>
        <v>386.6</v>
      </c>
      <c r="F38" s="37">
        <f t="shared" si="5"/>
        <v>386.6</v>
      </c>
    </row>
    <row r="39" spans="1:6" ht="31.5">
      <c r="A39" s="102" t="s">
        <v>324</v>
      </c>
      <c r="B39" s="102">
        <v>320</v>
      </c>
      <c r="C39" s="103" t="s">
        <v>102</v>
      </c>
      <c r="D39" s="37">
        <f>' № 5  рп, кцср, квр'!E453</f>
        <v>386.6</v>
      </c>
      <c r="E39" s="37">
        <f>' № 5  рп, кцср, квр'!F453</f>
        <v>386.6</v>
      </c>
      <c r="F39" s="37">
        <f>' № 5  рп, кцср, квр'!G453</f>
        <v>386.6</v>
      </c>
    </row>
    <row r="40" spans="1:6" ht="63">
      <c r="A40" s="102">
        <v>2110500000</v>
      </c>
      <c r="B40" s="102"/>
      <c r="C40" s="56" t="s">
        <v>252</v>
      </c>
      <c r="D40" s="37">
        <f>D44+D41</f>
        <v>3409.3</v>
      </c>
      <c r="E40" s="37">
        <f aca="true" t="shared" si="6" ref="E40:F40">E44+E41</f>
        <v>0</v>
      </c>
      <c r="F40" s="37">
        <f t="shared" si="6"/>
        <v>0</v>
      </c>
    </row>
    <row r="41" spans="1:6" ht="47.25">
      <c r="A41" s="167">
        <v>2110510440</v>
      </c>
      <c r="B41" s="167"/>
      <c r="C41" s="278" t="s">
        <v>745</v>
      </c>
      <c r="D41" s="133">
        <f>D42</f>
        <v>2727.5</v>
      </c>
      <c r="E41" s="133">
        <f aca="true" t="shared" si="7" ref="E41:F42">E42</f>
        <v>0</v>
      </c>
      <c r="F41" s="133">
        <f t="shared" si="7"/>
        <v>0</v>
      </c>
    </row>
    <row r="42" spans="1:6" ht="31.5">
      <c r="A42" s="167">
        <v>2110510440</v>
      </c>
      <c r="B42" s="167" t="s">
        <v>97</v>
      </c>
      <c r="C42" s="169" t="s">
        <v>98</v>
      </c>
      <c r="D42" s="133">
        <f>D43</f>
        <v>2727.5</v>
      </c>
      <c r="E42" s="133">
        <f t="shared" si="7"/>
        <v>0</v>
      </c>
      <c r="F42" s="133">
        <f t="shared" si="7"/>
        <v>0</v>
      </c>
    </row>
    <row r="43" spans="1:6" ht="12.75">
      <c r="A43" s="167">
        <v>2110510440</v>
      </c>
      <c r="B43" s="167">
        <v>610</v>
      </c>
      <c r="C43" s="169" t="s">
        <v>104</v>
      </c>
      <c r="D43" s="133">
        <f>' № 5  рп, кцср, квр'!E337</f>
        <v>2727.5</v>
      </c>
      <c r="E43" s="133">
        <f>' № 5  рп, кцср, квр'!F337</f>
        <v>0</v>
      </c>
      <c r="F43" s="133">
        <f>' № 5  рп, кцср, квр'!G337</f>
        <v>0</v>
      </c>
    </row>
    <row r="44" spans="1:6" ht="31.5">
      <c r="A44" s="129" t="s">
        <v>351</v>
      </c>
      <c r="B44" s="129"/>
      <c r="C44" s="132" t="s">
        <v>347</v>
      </c>
      <c r="D44" s="133">
        <f aca="true" t="shared" si="8" ref="D44:F45">D45</f>
        <v>681.8</v>
      </c>
      <c r="E44" s="133">
        <f t="shared" si="8"/>
        <v>0</v>
      </c>
      <c r="F44" s="133">
        <f t="shared" si="8"/>
        <v>0</v>
      </c>
    </row>
    <row r="45" spans="1:6" ht="31.5">
      <c r="A45" s="129" t="s">
        <v>351</v>
      </c>
      <c r="B45" s="129" t="s">
        <v>97</v>
      </c>
      <c r="C45" s="132" t="s">
        <v>98</v>
      </c>
      <c r="D45" s="133">
        <f t="shared" si="8"/>
        <v>681.8</v>
      </c>
      <c r="E45" s="133">
        <f t="shared" si="8"/>
        <v>0</v>
      </c>
      <c r="F45" s="133">
        <f t="shared" si="8"/>
        <v>0</v>
      </c>
    </row>
    <row r="46" spans="1:6" ht="12.75">
      <c r="A46" s="129" t="s">
        <v>351</v>
      </c>
      <c r="B46" s="129">
        <v>610</v>
      </c>
      <c r="C46" s="132" t="s">
        <v>104</v>
      </c>
      <c r="D46" s="133">
        <f>' № 5  рп, кцср, квр'!E340</f>
        <v>681.8</v>
      </c>
      <c r="E46" s="133">
        <f>' № 5  рп, кцср, квр'!F340</f>
        <v>0</v>
      </c>
      <c r="F46" s="133">
        <f>' № 5  рп, кцср, квр'!G340</f>
        <v>0</v>
      </c>
    </row>
    <row r="47" spans="1:6" ht="47.25">
      <c r="A47" s="135">
        <v>2110600000</v>
      </c>
      <c r="B47" s="102"/>
      <c r="C47" s="136" t="s">
        <v>277</v>
      </c>
      <c r="D47" s="139">
        <f>D48</f>
        <v>14530.3</v>
      </c>
      <c r="E47" s="97">
        <f aca="true" t="shared" si="9" ref="E47:F49">E48</f>
        <v>14530.3</v>
      </c>
      <c r="F47" s="97">
        <f t="shared" si="9"/>
        <v>14530.3</v>
      </c>
    </row>
    <row r="48" spans="1:6" ht="47.25">
      <c r="A48" s="135">
        <v>2110653031</v>
      </c>
      <c r="B48" s="102"/>
      <c r="C48" s="140" t="s">
        <v>278</v>
      </c>
      <c r="D48" s="139">
        <f>D49</f>
        <v>14530.3</v>
      </c>
      <c r="E48" s="97">
        <f t="shared" si="9"/>
        <v>14530.3</v>
      </c>
      <c r="F48" s="97">
        <f t="shared" si="9"/>
        <v>14530.3</v>
      </c>
    </row>
    <row r="49" spans="1:6" ht="31.5">
      <c r="A49" s="135">
        <v>2110653031</v>
      </c>
      <c r="B49" s="104" t="s">
        <v>97</v>
      </c>
      <c r="C49" s="136" t="s">
        <v>98</v>
      </c>
      <c r="D49" s="139">
        <f>D50</f>
        <v>14530.3</v>
      </c>
      <c r="E49" s="97">
        <f t="shared" si="9"/>
        <v>14530.3</v>
      </c>
      <c r="F49" s="97">
        <f t="shared" si="9"/>
        <v>14530.3</v>
      </c>
    </row>
    <row r="50" spans="1:6" ht="12.75">
      <c r="A50" s="135">
        <v>2110653031</v>
      </c>
      <c r="B50" s="102">
        <v>610</v>
      </c>
      <c r="C50" s="103" t="s">
        <v>104</v>
      </c>
      <c r="D50" s="97">
        <f>' № 5  рп, кцср, квр'!E344</f>
        <v>14530.3</v>
      </c>
      <c r="E50" s="97">
        <f>' № 5  рп, кцср, квр'!F344</f>
        <v>14530.3</v>
      </c>
      <c r="F50" s="97">
        <f>' № 5  рп, кцср, квр'!G344</f>
        <v>14530.3</v>
      </c>
    </row>
    <row r="51" spans="1:6" ht="31.5">
      <c r="A51" s="135">
        <v>2110700000</v>
      </c>
      <c r="B51" s="102"/>
      <c r="C51" s="103" t="s">
        <v>288</v>
      </c>
      <c r="D51" s="97">
        <f>D52</f>
        <v>3003.1</v>
      </c>
      <c r="E51" s="97">
        <f aca="true" t="shared" si="10" ref="E51:F53">E52</f>
        <v>3003.1</v>
      </c>
      <c r="F51" s="97">
        <f t="shared" si="10"/>
        <v>3003.1</v>
      </c>
    </row>
    <row r="52" spans="1:6" ht="47.25">
      <c r="A52" s="135">
        <v>2110720020</v>
      </c>
      <c r="B52" s="102"/>
      <c r="C52" s="103" t="s">
        <v>295</v>
      </c>
      <c r="D52" s="97">
        <f>D53</f>
        <v>3003.1</v>
      </c>
      <c r="E52" s="97">
        <f t="shared" si="10"/>
        <v>3003.1</v>
      </c>
      <c r="F52" s="97">
        <f t="shared" si="10"/>
        <v>3003.1</v>
      </c>
    </row>
    <row r="53" spans="1:6" ht="31.5">
      <c r="A53" s="135">
        <v>2110720020</v>
      </c>
      <c r="B53" s="104" t="s">
        <v>97</v>
      </c>
      <c r="C53" s="103" t="s">
        <v>98</v>
      </c>
      <c r="D53" s="97">
        <f>D54</f>
        <v>3003.1</v>
      </c>
      <c r="E53" s="97">
        <f t="shared" si="10"/>
        <v>3003.1</v>
      </c>
      <c r="F53" s="97">
        <f t="shared" si="10"/>
        <v>3003.1</v>
      </c>
    </row>
    <row r="54" spans="1:6" ht="12.75">
      <c r="A54" s="135">
        <v>2110720020</v>
      </c>
      <c r="B54" s="102">
        <v>610</v>
      </c>
      <c r="C54" s="103" t="s">
        <v>104</v>
      </c>
      <c r="D54" s="97">
        <f>' № 5  рп, кцср, квр'!E348</f>
        <v>3003.1</v>
      </c>
      <c r="E54" s="97">
        <f>' № 5  рп, кцср, квр'!F348</f>
        <v>3003.1</v>
      </c>
      <c r="F54" s="97">
        <f>' № 5  рп, кцср, квр'!G348</f>
        <v>3003.1</v>
      </c>
    </row>
    <row r="55" spans="1:6" ht="12.75">
      <c r="A55" s="102">
        <v>2120000000</v>
      </c>
      <c r="B55" s="102"/>
      <c r="C55" s="103" t="s">
        <v>121</v>
      </c>
      <c r="D55" s="37">
        <f>D56+D66</f>
        <v>38395.6</v>
      </c>
      <c r="E55" s="37">
        <f>E56+E66</f>
        <v>38286.5</v>
      </c>
      <c r="F55" s="37">
        <f>F56+F66</f>
        <v>38286.5</v>
      </c>
    </row>
    <row r="56" spans="1:6" ht="47.25">
      <c r="A56" s="102">
        <v>2120100000</v>
      </c>
      <c r="B56" s="102"/>
      <c r="C56" s="103" t="s">
        <v>122</v>
      </c>
      <c r="D56" s="37">
        <f>D60+D57+D63</f>
        <v>38286.5</v>
      </c>
      <c r="E56" s="37">
        <f>E60+E57+E63</f>
        <v>38286.5</v>
      </c>
      <c r="F56" s="37">
        <f>F60+F57+F63</f>
        <v>38286.5</v>
      </c>
    </row>
    <row r="57" spans="1:6" ht="47.25">
      <c r="A57" s="102">
        <v>2120110690</v>
      </c>
      <c r="B57" s="102"/>
      <c r="C57" s="56" t="s">
        <v>238</v>
      </c>
      <c r="D57" s="37">
        <f aca="true" t="shared" si="11" ref="D57:F58">D58</f>
        <v>8315.8</v>
      </c>
      <c r="E57" s="37">
        <f t="shared" si="11"/>
        <v>8315.8</v>
      </c>
      <c r="F57" s="37">
        <f t="shared" si="11"/>
        <v>8315.8</v>
      </c>
    </row>
    <row r="58" spans="1:6" ht="31.5">
      <c r="A58" s="102">
        <v>2120110690</v>
      </c>
      <c r="B58" s="104" t="s">
        <v>97</v>
      </c>
      <c r="C58" s="56" t="s">
        <v>98</v>
      </c>
      <c r="D58" s="37">
        <f t="shared" si="11"/>
        <v>8315.8</v>
      </c>
      <c r="E58" s="37">
        <f t="shared" si="11"/>
        <v>8315.8</v>
      </c>
      <c r="F58" s="37">
        <f t="shared" si="11"/>
        <v>8315.8</v>
      </c>
    </row>
    <row r="59" spans="1:6" ht="12.75">
      <c r="A59" s="102">
        <v>2120110690</v>
      </c>
      <c r="B59" s="102">
        <v>610</v>
      </c>
      <c r="C59" s="56" t="s">
        <v>104</v>
      </c>
      <c r="D59" s="37">
        <f>' № 5  рп, кцср, квр'!E382</f>
        <v>8315.8</v>
      </c>
      <c r="E59" s="37">
        <f>' № 5  рп, кцср, квр'!F382</f>
        <v>8315.8</v>
      </c>
      <c r="F59" s="37">
        <f>' № 5  рп, кцср, квр'!G382</f>
        <v>8315.8</v>
      </c>
    </row>
    <row r="60" spans="1:6" ht="31.5">
      <c r="A60" s="102">
        <v>2120120010</v>
      </c>
      <c r="B60" s="102"/>
      <c r="C60" s="103" t="s">
        <v>123</v>
      </c>
      <c r="D60" s="37">
        <f aca="true" t="shared" si="12" ref="D60:F61">D61</f>
        <v>29886.7</v>
      </c>
      <c r="E60" s="37">
        <f t="shared" si="12"/>
        <v>29886.7</v>
      </c>
      <c r="F60" s="37">
        <f t="shared" si="12"/>
        <v>29886.7</v>
      </c>
    </row>
    <row r="61" spans="1:6" ht="31.5">
      <c r="A61" s="102">
        <v>2120120010</v>
      </c>
      <c r="B61" s="104" t="s">
        <v>97</v>
      </c>
      <c r="C61" s="103" t="s">
        <v>98</v>
      </c>
      <c r="D61" s="37">
        <f t="shared" si="12"/>
        <v>29886.7</v>
      </c>
      <c r="E61" s="37">
        <f t="shared" si="12"/>
        <v>29886.7</v>
      </c>
      <c r="F61" s="37">
        <f t="shared" si="12"/>
        <v>29886.7</v>
      </c>
    </row>
    <row r="62" spans="1:6" ht="12.75">
      <c r="A62" s="102">
        <v>2120120010</v>
      </c>
      <c r="B62" s="102">
        <v>610</v>
      </c>
      <c r="C62" s="103" t="s">
        <v>104</v>
      </c>
      <c r="D62" s="37">
        <f>' № 5  рп, кцср, квр'!E385+' № 5  рп, кцср, квр'!E353</f>
        <v>29886.7</v>
      </c>
      <c r="E62" s="37">
        <f>' № 5  рп, кцср, квр'!F385+' № 5  рп, кцср, квр'!F353</f>
        <v>29886.7</v>
      </c>
      <c r="F62" s="37">
        <f>' № 5  рп, кцср, квр'!G385+' № 5  рп, кцср, квр'!G353</f>
        <v>29886.7</v>
      </c>
    </row>
    <row r="63" spans="1:6" ht="47.25">
      <c r="A63" s="102" t="s">
        <v>309</v>
      </c>
      <c r="B63" s="102"/>
      <c r="C63" s="56" t="s">
        <v>247</v>
      </c>
      <c r="D63" s="37">
        <f aca="true" t="shared" si="13" ref="D63:F64">D64</f>
        <v>84</v>
      </c>
      <c r="E63" s="37">
        <f t="shared" si="13"/>
        <v>84</v>
      </c>
      <c r="F63" s="37">
        <f t="shared" si="13"/>
        <v>84</v>
      </c>
    </row>
    <row r="64" spans="1:6" ht="31.5">
      <c r="A64" s="102" t="s">
        <v>309</v>
      </c>
      <c r="B64" s="104" t="s">
        <v>97</v>
      </c>
      <c r="C64" s="56" t="s">
        <v>98</v>
      </c>
      <c r="D64" s="37">
        <f t="shared" si="13"/>
        <v>84</v>
      </c>
      <c r="E64" s="37">
        <f t="shared" si="13"/>
        <v>84</v>
      </c>
      <c r="F64" s="37">
        <f t="shared" si="13"/>
        <v>84</v>
      </c>
    </row>
    <row r="65" spans="1:6" ht="12.75">
      <c r="A65" s="102" t="s">
        <v>309</v>
      </c>
      <c r="B65" s="102">
        <v>610</v>
      </c>
      <c r="C65" s="56" t="s">
        <v>104</v>
      </c>
      <c r="D65" s="37">
        <f>' № 5  рп, кцср, квр'!E388</f>
        <v>84</v>
      </c>
      <c r="E65" s="37">
        <f>' № 5  рп, кцср, квр'!F388</f>
        <v>84</v>
      </c>
      <c r="F65" s="37">
        <f>' № 5  рп, кцср, квр'!G388</f>
        <v>84</v>
      </c>
    </row>
    <row r="66" spans="1:6" ht="31.5">
      <c r="A66" s="131" t="s">
        <v>340</v>
      </c>
      <c r="B66" s="131"/>
      <c r="C66" s="56" t="s">
        <v>341</v>
      </c>
      <c r="D66" s="37">
        <f>D67+D70</f>
        <v>109.1</v>
      </c>
      <c r="E66" s="37">
        <f aca="true" t="shared" si="14" ref="E66:F66">E67+E70</f>
        <v>0</v>
      </c>
      <c r="F66" s="37">
        <f t="shared" si="14"/>
        <v>0</v>
      </c>
    </row>
    <row r="67" spans="1:6" ht="47.25">
      <c r="A67" s="131" t="s">
        <v>339</v>
      </c>
      <c r="B67" s="131"/>
      <c r="C67" s="56" t="s">
        <v>342</v>
      </c>
      <c r="D67" s="37">
        <f>D68</f>
        <v>82.2</v>
      </c>
      <c r="E67" s="37">
        <f aca="true" t="shared" si="15" ref="E67:F68">E68</f>
        <v>0</v>
      </c>
      <c r="F67" s="37">
        <f t="shared" si="15"/>
        <v>0</v>
      </c>
    </row>
    <row r="68" spans="1:6" ht="31.5">
      <c r="A68" s="131" t="s">
        <v>339</v>
      </c>
      <c r="B68" s="129" t="s">
        <v>97</v>
      </c>
      <c r="C68" s="56" t="s">
        <v>98</v>
      </c>
      <c r="D68" s="37">
        <f>D69</f>
        <v>82.2</v>
      </c>
      <c r="E68" s="37">
        <f t="shared" si="15"/>
        <v>0</v>
      </c>
      <c r="F68" s="37">
        <f t="shared" si="15"/>
        <v>0</v>
      </c>
    </row>
    <row r="69" spans="1:6" ht="12.75">
      <c r="A69" s="131" t="s">
        <v>339</v>
      </c>
      <c r="B69" s="131">
        <v>610</v>
      </c>
      <c r="C69" s="56" t="s">
        <v>104</v>
      </c>
      <c r="D69" s="37">
        <f>' № 5  рп, кцср, квр'!E392</f>
        <v>82.2</v>
      </c>
      <c r="E69" s="37">
        <f>' № 5  рп, кцср, квр'!F392</f>
        <v>0</v>
      </c>
      <c r="F69" s="37">
        <f>' № 5  рп, кцср, квр'!G392</f>
        <v>0</v>
      </c>
    </row>
    <row r="70" spans="1:6" ht="47.25">
      <c r="A70" s="168" t="s">
        <v>417</v>
      </c>
      <c r="B70" s="168"/>
      <c r="C70" s="56" t="s">
        <v>418</v>
      </c>
      <c r="D70" s="21">
        <f>D71</f>
        <v>26.9</v>
      </c>
      <c r="E70" s="21">
        <f aca="true" t="shared" si="16" ref="E70:F71">E71</f>
        <v>0</v>
      </c>
      <c r="F70" s="21">
        <f t="shared" si="16"/>
        <v>0</v>
      </c>
    </row>
    <row r="71" spans="1:6" ht="31.5">
      <c r="A71" s="168" t="s">
        <v>417</v>
      </c>
      <c r="B71" s="167" t="s">
        <v>97</v>
      </c>
      <c r="C71" s="56" t="s">
        <v>98</v>
      </c>
      <c r="D71" s="21">
        <f>D72</f>
        <v>26.9</v>
      </c>
      <c r="E71" s="21">
        <f t="shared" si="16"/>
        <v>0</v>
      </c>
      <c r="F71" s="21">
        <f t="shared" si="16"/>
        <v>0</v>
      </c>
    </row>
    <row r="72" spans="1:6" ht="12.75">
      <c r="A72" s="168" t="s">
        <v>417</v>
      </c>
      <c r="B72" s="168">
        <v>610</v>
      </c>
      <c r="C72" s="56" t="s">
        <v>104</v>
      </c>
      <c r="D72" s="21">
        <f>' № 5  рп, кцср, квр'!E395</f>
        <v>26.9</v>
      </c>
      <c r="E72" s="21">
        <f>' № 5  рп, кцср, квр'!F395</f>
        <v>0</v>
      </c>
      <c r="F72" s="21">
        <f>' № 5  рп, кцср, квр'!G395</f>
        <v>0</v>
      </c>
    </row>
    <row r="73" spans="1:6" ht="31.5">
      <c r="A73" s="104">
        <v>2130000000</v>
      </c>
      <c r="B73" s="24"/>
      <c r="C73" s="49" t="s">
        <v>114</v>
      </c>
      <c r="D73" s="37">
        <f>D74+D84+D88+D92</f>
        <v>720.1</v>
      </c>
      <c r="E73" s="37">
        <f>E74+E84+E88+E92</f>
        <v>410.3</v>
      </c>
      <c r="F73" s="37">
        <f>F74+F84+F88+F92</f>
        <v>410.3</v>
      </c>
    </row>
    <row r="74" spans="1:6" ht="31.5">
      <c r="A74" s="102">
        <v>2130100000</v>
      </c>
      <c r="B74" s="24"/>
      <c r="C74" s="49" t="s">
        <v>209</v>
      </c>
      <c r="D74" s="37">
        <f>D75+D81+D78</f>
        <v>317.20000000000005</v>
      </c>
      <c r="E74" s="37">
        <f>E75+E81+E78</f>
        <v>191.4</v>
      </c>
      <c r="F74" s="37">
        <f>F75+F81+F78</f>
        <v>191.4</v>
      </c>
    </row>
    <row r="75" spans="1:6" ht="31.5">
      <c r="A75" s="104">
        <v>2130120260</v>
      </c>
      <c r="B75" s="24"/>
      <c r="C75" s="49" t="s">
        <v>210</v>
      </c>
      <c r="D75" s="37">
        <f aca="true" t="shared" si="17" ref="D75:F76">D76</f>
        <v>125.8</v>
      </c>
      <c r="E75" s="37">
        <f t="shared" si="17"/>
        <v>0</v>
      </c>
      <c r="F75" s="37">
        <f t="shared" si="17"/>
        <v>0</v>
      </c>
    </row>
    <row r="76" spans="1:6" ht="31.5">
      <c r="A76" s="104">
        <v>2130120260</v>
      </c>
      <c r="B76" s="102" t="s">
        <v>69</v>
      </c>
      <c r="C76" s="49" t="s">
        <v>95</v>
      </c>
      <c r="D76" s="37">
        <f t="shared" si="17"/>
        <v>125.8</v>
      </c>
      <c r="E76" s="37">
        <f t="shared" si="17"/>
        <v>0</v>
      </c>
      <c r="F76" s="37">
        <f t="shared" si="17"/>
        <v>0</v>
      </c>
    </row>
    <row r="77" spans="1:6" ht="31.5">
      <c r="A77" s="104">
        <v>2130120260</v>
      </c>
      <c r="B77" s="102">
        <v>240</v>
      </c>
      <c r="C77" s="49" t="s">
        <v>223</v>
      </c>
      <c r="D77" s="37">
        <f>' № 5  рп, кцср, квр'!E458</f>
        <v>125.8</v>
      </c>
      <c r="E77" s="37">
        <f>' № 5  рп, кцср, квр'!F458</f>
        <v>0</v>
      </c>
      <c r="F77" s="37">
        <f>' № 5  рп, кцср, квр'!G458</f>
        <v>0</v>
      </c>
    </row>
    <row r="78" spans="1:6" ht="31.5">
      <c r="A78" s="104">
        <v>2130111080</v>
      </c>
      <c r="B78" s="102"/>
      <c r="C78" s="103" t="s">
        <v>243</v>
      </c>
      <c r="D78" s="37">
        <f aca="true" t="shared" si="18" ref="D78:F79">D79</f>
        <v>123.9</v>
      </c>
      <c r="E78" s="37">
        <f t="shared" si="18"/>
        <v>123.9</v>
      </c>
      <c r="F78" s="37">
        <f t="shared" si="18"/>
        <v>123.9</v>
      </c>
    </row>
    <row r="79" spans="1:6" ht="31.5">
      <c r="A79" s="104">
        <v>2130111080</v>
      </c>
      <c r="B79" s="104" t="s">
        <v>97</v>
      </c>
      <c r="C79" s="103" t="s">
        <v>98</v>
      </c>
      <c r="D79" s="37">
        <f t="shared" si="18"/>
        <v>123.9</v>
      </c>
      <c r="E79" s="37">
        <f t="shared" si="18"/>
        <v>123.9</v>
      </c>
      <c r="F79" s="37">
        <f t="shared" si="18"/>
        <v>123.9</v>
      </c>
    </row>
    <row r="80" spans="1:6" ht="12.75">
      <c r="A80" s="104">
        <v>2130111080</v>
      </c>
      <c r="B80" s="102">
        <v>610</v>
      </c>
      <c r="C80" s="103" t="s">
        <v>104</v>
      </c>
      <c r="D80" s="37">
        <f>' № 5  рп, кцср, квр'!E358</f>
        <v>123.9</v>
      </c>
      <c r="E80" s="37">
        <f>' № 5  рп, кцср, квр'!F358</f>
        <v>123.9</v>
      </c>
      <c r="F80" s="37">
        <f>' № 5  рп, кцср, квр'!G358</f>
        <v>123.9</v>
      </c>
    </row>
    <row r="81" spans="1:6" ht="31.5">
      <c r="A81" s="104" t="s">
        <v>323</v>
      </c>
      <c r="B81" s="102"/>
      <c r="C81" s="103" t="s">
        <v>228</v>
      </c>
      <c r="D81" s="37">
        <f aca="true" t="shared" si="19" ref="D81:F82">D82</f>
        <v>67.5</v>
      </c>
      <c r="E81" s="37">
        <f t="shared" si="19"/>
        <v>67.5</v>
      </c>
      <c r="F81" s="37">
        <f t="shared" si="19"/>
        <v>67.5</v>
      </c>
    </row>
    <row r="82" spans="1:6" ht="31.5">
      <c r="A82" s="104" t="s">
        <v>323</v>
      </c>
      <c r="B82" s="104" t="s">
        <v>97</v>
      </c>
      <c r="C82" s="103" t="s">
        <v>98</v>
      </c>
      <c r="D82" s="37">
        <f t="shared" si="19"/>
        <v>67.5</v>
      </c>
      <c r="E82" s="37">
        <f t="shared" si="19"/>
        <v>67.5</v>
      </c>
      <c r="F82" s="37">
        <f t="shared" si="19"/>
        <v>67.5</v>
      </c>
    </row>
    <row r="83" spans="1:6" ht="12.75">
      <c r="A83" s="104" t="s">
        <v>323</v>
      </c>
      <c r="B83" s="102">
        <v>610</v>
      </c>
      <c r="C83" s="103" t="s">
        <v>104</v>
      </c>
      <c r="D83" s="37">
        <f>' № 5  рп, кцср, квр'!E361</f>
        <v>67.5</v>
      </c>
      <c r="E83" s="37">
        <f>' № 5  рп, кцср, квр'!F361</f>
        <v>67.5</v>
      </c>
      <c r="F83" s="37">
        <f>' № 5  рп, кцср, квр'!G361</f>
        <v>67.5</v>
      </c>
    </row>
    <row r="84" spans="1:6" ht="31.5">
      <c r="A84" s="102">
        <v>2130200000</v>
      </c>
      <c r="B84" s="102"/>
      <c r="C84" s="49" t="s">
        <v>172</v>
      </c>
      <c r="D84" s="37">
        <f aca="true" t="shared" si="20" ref="D84:F86">D85</f>
        <v>114.2</v>
      </c>
      <c r="E84" s="37">
        <f t="shared" si="20"/>
        <v>0</v>
      </c>
      <c r="F84" s="37">
        <f t="shared" si="20"/>
        <v>0</v>
      </c>
    </row>
    <row r="85" spans="1:6" ht="31.5">
      <c r="A85" s="102">
        <v>2130220270</v>
      </c>
      <c r="B85" s="102"/>
      <c r="C85" s="49" t="s">
        <v>173</v>
      </c>
      <c r="D85" s="37">
        <f t="shared" si="20"/>
        <v>114.2</v>
      </c>
      <c r="E85" s="37">
        <f t="shared" si="20"/>
        <v>0</v>
      </c>
      <c r="F85" s="37">
        <f t="shared" si="20"/>
        <v>0</v>
      </c>
    </row>
    <row r="86" spans="1:6" ht="31.5">
      <c r="A86" s="102">
        <v>2130220270</v>
      </c>
      <c r="B86" s="102" t="s">
        <v>69</v>
      </c>
      <c r="C86" s="49" t="s">
        <v>95</v>
      </c>
      <c r="D86" s="37">
        <f t="shared" si="20"/>
        <v>114.2</v>
      </c>
      <c r="E86" s="37">
        <f t="shared" si="20"/>
        <v>0</v>
      </c>
      <c r="F86" s="37">
        <f t="shared" si="20"/>
        <v>0</v>
      </c>
    </row>
    <row r="87" spans="1:6" ht="31.5">
      <c r="A87" s="102">
        <v>2130220270</v>
      </c>
      <c r="B87" s="102">
        <v>240</v>
      </c>
      <c r="C87" s="49" t="s">
        <v>223</v>
      </c>
      <c r="D87" s="37">
        <f>' № 5  рп, кцср, квр'!E462+' № 5  рп, кцср, квр'!E422</f>
        <v>114.2</v>
      </c>
      <c r="E87" s="37">
        <f>' № 5  рп, кцср, квр'!F462+' № 5  рп, кцср, квр'!F422</f>
        <v>0</v>
      </c>
      <c r="F87" s="37">
        <f>' № 5  рп, кцср, квр'!G462+' № 5  рп, кцср, квр'!G422</f>
        <v>0</v>
      </c>
    </row>
    <row r="88" spans="1:6" ht="47.25">
      <c r="A88" s="104">
        <v>2130300000</v>
      </c>
      <c r="B88" s="24"/>
      <c r="C88" s="49" t="s">
        <v>115</v>
      </c>
      <c r="D88" s="37">
        <f>D89</f>
        <v>218.9</v>
      </c>
      <c r="E88" s="37">
        <f aca="true" t="shared" si="21" ref="E88:F90">E89</f>
        <v>218.9</v>
      </c>
      <c r="F88" s="37">
        <f t="shared" si="21"/>
        <v>218.9</v>
      </c>
    </row>
    <row r="89" spans="1:6" ht="31.5">
      <c r="A89" s="104">
        <v>2130320280</v>
      </c>
      <c r="B89" s="24"/>
      <c r="C89" s="49" t="s">
        <v>116</v>
      </c>
      <c r="D89" s="37">
        <f>D90</f>
        <v>218.9</v>
      </c>
      <c r="E89" s="37">
        <f t="shared" si="21"/>
        <v>218.9</v>
      </c>
      <c r="F89" s="37">
        <f t="shared" si="21"/>
        <v>218.9</v>
      </c>
    </row>
    <row r="90" spans="1:6" ht="31.5">
      <c r="A90" s="104">
        <v>2130320280</v>
      </c>
      <c r="B90" s="104" t="s">
        <v>97</v>
      </c>
      <c r="C90" s="103" t="s">
        <v>98</v>
      </c>
      <c r="D90" s="37">
        <f>D91</f>
        <v>218.9</v>
      </c>
      <c r="E90" s="37">
        <f t="shared" si="21"/>
        <v>218.9</v>
      </c>
      <c r="F90" s="37">
        <f t="shared" si="21"/>
        <v>218.9</v>
      </c>
    </row>
    <row r="91" spans="1:6" ht="12.75">
      <c r="A91" s="104">
        <v>2130320280</v>
      </c>
      <c r="B91" s="102">
        <v>610</v>
      </c>
      <c r="C91" s="103" t="s">
        <v>104</v>
      </c>
      <c r="D91" s="37">
        <f>' № 5  рп, кцср, квр'!E478</f>
        <v>218.9</v>
      </c>
      <c r="E91" s="37">
        <f>' № 5  рп, кцср, квр'!F478</f>
        <v>218.9</v>
      </c>
      <c r="F91" s="37">
        <f>' № 5  рп, кцср, квр'!G478</f>
        <v>218.9</v>
      </c>
    </row>
    <row r="92" spans="1:6" ht="31.5">
      <c r="A92" s="102">
        <v>2130400000</v>
      </c>
      <c r="B92" s="102"/>
      <c r="C92" s="49" t="s">
        <v>137</v>
      </c>
      <c r="D92" s="37">
        <f>D93</f>
        <v>69.8</v>
      </c>
      <c r="E92" s="37">
        <f aca="true" t="shared" si="22" ref="E92:F94">E93</f>
        <v>0</v>
      </c>
      <c r="F92" s="37">
        <f t="shared" si="22"/>
        <v>0</v>
      </c>
    </row>
    <row r="93" spans="1:6" ht="31.5">
      <c r="A93" s="102">
        <v>2130420290</v>
      </c>
      <c r="B93" s="102"/>
      <c r="C93" s="49" t="s">
        <v>138</v>
      </c>
      <c r="D93" s="37">
        <f>D94</f>
        <v>69.8</v>
      </c>
      <c r="E93" s="37">
        <f t="shared" si="22"/>
        <v>0</v>
      </c>
      <c r="F93" s="37">
        <f t="shared" si="22"/>
        <v>0</v>
      </c>
    </row>
    <row r="94" spans="1:6" ht="31.5">
      <c r="A94" s="102">
        <v>2130420290</v>
      </c>
      <c r="B94" s="104" t="s">
        <v>69</v>
      </c>
      <c r="C94" s="103" t="s">
        <v>95</v>
      </c>
      <c r="D94" s="37">
        <f>D95</f>
        <v>69.8</v>
      </c>
      <c r="E94" s="37">
        <f t="shared" si="22"/>
        <v>0</v>
      </c>
      <c r="F94" s="37">
        <f t="shared" si="22"/>
        <v>0</v>
      </c>
    </row>
    <row r="95" spans="1:6" ht="31.5">
      <c r="A95" s="102">
        <v>2130420290</v>
      </c>
      <c r="B95" s="102">
        <v>240</v>
      </c>
      <c r="C95" s="103" t="s">
        <v>223</v>
      </c>
      <c r="D95" s="37">
        <f>' № 5  рп, кцср, квр'!E426</f>
        <v>69.8</v>
      </c>
      <c r="E95" s="37">
        <f>' № 5  рп, кцср, квр'!F426</f>
        <v>0</v>
      </c>
      <c r="F95" s="37">
        <f>' № 5  рп, кцср, квр'!G426</f>
        <v>0</v>
      </c>
    </row>
    <row r="96" spans="1:7" s="34" customFormat="1" ht="47.25">
      <c r="A96" s="28">
        <v>2200000000</v>
      </c>
      <c r="B96" s="16"/>
      <c r="C96" s="53" t="s">
        <v>349</v>
      </c>
      <c r="D96" s="36">
        <f>D97+D112+D135+D163+D222</f>
        <v>83524.4</v>
      </c>
      <c r="E96" s="36">
        <f>E97+E112+E135+E163+E222</f>
        <v>73075.49999999999</v>
      </c>
      <c r="F96" s="36">
        <f>F97+F112+F135+F163+F222</f>
        <v>73075.29999999999</v>
      </c>
      <c r="G96" s="83"/>
    </row>
    <row r="97" spans="1:6" ht="12.75">
      <c r="A97" s="104">
        <v>2210000000</v>
      </c>
      <c r="B97" s="102"/>
      <c r="C97" s="103" t="s">
        <v>182</v>
      </c>
      <c r="D97" s="39">
        <f>D98+D108</f>
        <v>13818.4</v>
      </c>
      <c r="E97" s="39">
        <f>E98+E108</f>
        <v>13738.4</v>
      </c>
      <c r="F97" s="39">
        <f>F98+F108</f>
        <v>13738.4</v>
      </c>
    </row>
    <row r="98" spans="1:6" ht="31.5">
      <c r="A98" s="104">
        <v>2210100000</v>
      </c>
      <c r="B98" s="102"/>
      <c r="C98" s="103" t="s">
        <v>183</v>
      </c>
      <c r="D98" s="37">
        <f>D102+D99+D105</f>
        <v>13738.4</v>
      </c>
      <c r="E98" s="37">
        <f>E102+E99+E105</f>
        <v>13738.4</v>
      </c>
      <c r="F98" s="37">
        <f>F102+F99+F105</f>
        <v>13738.4</v>
      </c>
    </row>
    <row r="99" spans="1:6" ht="47.25">
      <c r="A99" s="104">
        <v>2210110680</v>
      </c>
      <c r="B99" s="102"/>
      <c r="C99" s="62" t="s">
        <v>239</v>
      </c>
      <c r="D99" s="37">
        <f aca="true" t="shared" si="23" ref="D99:F100">D100</f>
        <v>5601</v>
      </c>
      <c r="E99" s="37">
        <f t="shared" si="23"/>
        <v>5601</v>
      </c>
      <c r="F99" s="37">
        <f t="shared" si="23"/>
        <v>5601</v>
      </c>
    </row>
    <row r="100" spans="1:6" ht="31.5">
      <c r="A100" s="104">
        <v>2210110680</v>
      </c>
      <c r="B100" s="104" t="s">
        <v>97</v>
      </c>
      <c r="C100" s="56" t="s">
        <v>98</v>
      </c>
      <c r="D100" s="37">
        <f t="shared" si="23"/>
        <v>5601</v>
      </c>
      <c r="E100" s="37">
        <f t="shared" si="23"/>
        <v>5601</v>
      </c>
      <c r="F100" s="37">
        <f t="shared" si="23"/>
        <v>5601</v>
      </c>
    </row>
    <row r="101" spans="1:6" ht="12.75">
      <c r="A101" s="104">
        <v>2210110680</v>
      </c>
      <c r="B101" s="102">
        <v>610</v>
      </c>
      <c r="C101" s="56" t="s">
        <v>104</v>
      </c>
      <c r="D101" s="37">
        <f>' № 5  рп, кцср, квр'!E484</f>
        <v>5601</v>
      </c>
      <c r="E101" s="37">
        <f>' № 5  рп, кцср, квр'!F484</f>
        <v>5601</v>
      </c>
      <c r="F101" s="37">
        <f>' № 5  рп, кцср, квр'!G484</f>
        <v>5601</v>
      </c>
    </row>
    <row r="102" spans="1:6" ht="31.5">
      <c r="A102" s="104">
        <v>2210120010</v>
      </c>
      <c r="B102" s="102"/>
      <c r="C102" s="103" t="s">
        <v>123</v>
      </c>
      <c r="D102" s="37">
        <f aca="true" t="shared" si="24" ref="D102:F103">D103</f>
        <v>8080.8</v>
      </c>
      <c r="E102" s="37">
        <f t="shared" si="24"/>
        <v>8080.8</v>
      </c>
      <c r="F102" s="37">
        <f t="shared" si="24"/>
        <v>8080.8</v>
      </c>
    </row>
    <row r="103" spans="1:6" ht="31.5">
      <c r="A103" s="104">
        <v>2210120010</v>
      </c>
      <c r="B103" s="104" t="s">
        <v>97</v>
      </c>
      <c r="C103" s="103" t="s">
        <v>98</v>
      </c>
      <c r="D103" s="37">
        <f t="shared" si="24"/>
        <v>8080.8</v>
      </c>
      <c r="E103" s="37">
        <f t="shared" si="24"/>
        <v>8080.8</v>
      </c>
      <c r="F103" s="37">
        <f t="shared" si="24"/>
        <v>8080.8</v>
      </c>
    </row>
    <row r="104" spans="1:6" ht="12.75">
      <c r="A104" s="104">
        <v>2210120010</v>
      </c>
      <c r="B104" s="102">
        <v>610</v>
      </c>
      <c r="C104" s="103" t="s">
        <v>104</v>
      </c>
      <c r="D104" s="37">
        <f>' № 5  рп, кцср, квр'!E487</f>
        <v>8080.8</v>
      </c>
      <c r="E104" s="37">
        <f>' № 5  рп, кцср, квр'!F487</f>
        <v>8080.8</v>
      </c>
      <c r="F104" s="37">
        <f>' № 5  рп, кцср, квр'!G487</f>
        <v>8080.8</v>
      </c>
    </row>
    <row r="105" spans="1:6" ht="29.25" customHeight="1">
      <c r="A105" s="104" t="s">
        <v>315</v>
      </c>
      <c r="B105" s="102"/>
      <c r="C105" s="62" t="s">
        <v>248</v>
      </c>
      <c r="D105" s="37">
        <f aca="true" t="shared" si="25" ref="D105:F106">D106</f>
        <v>56.6</v>
      </c>
      <c r="E105" s="37">
        <f t="shared" si="25"/>
        <v>56.6</v>
      </c>
      <c r="F105" s="37">
        <f t="shared" si="25"/>
        <v>56.6</v>
      </c>
    </row>
    <row r="106" spans="1:6" ht="31.5">
      <c r="A106" s="104" t="s">
        <v>315</v>
      </c>
      <c r="B106" s="104" t="s">
        <v>97</v>
      </c>
      <c r="C106" s="56" t="s">
        <v>98</v>
      </c>
      <c r="D106" s="37">
        <f t="shared" si="25"/>
        <v>56.6</v>
      </c>
      <c r="E106" s="37">
        <f t="shared" si="25"/>
        <v>56.6</v>
      </c>
      <c r="F106" s="37">
        <f t="shared" si="25"/>
        <v>56.6</v>
      </c>
    </row>
    <row r="107" spans="1:6" ht="12.75">
      <c r="A107" s="104" t="s">
        <v>315</v>
      </c>
      <c r="B107" s="102">
        <v>610</v>
      </c>
      <c r="C107" s="56" t="s">
        <v>104</v>
      </c>
      <c r="D107" s="37">
        <f>' № 5  рп, кцср, квр'!E490</f>
        <v>56.6</v>
      </c>
      <c r="E107" s="37">
        <f>' № 5  рп, кцср, квр'!F490</f>
        <v>56.6</v>
      </c>
      <c r="F107" s="37">
        <f>' № 5  рп, кцср, квр'!G490</f>
        <v>56.6</v>
      </c>
    </row>
    <row r="108" spans="1:6" ht="31.5">
      <c r="A108" s="137">
        <v>2210200000</v>
      </c>
      <c r="B108" s="102"/>
      <c r="C108" s="103" t="s">
        <v>184</v>
      </c>
      <c r="D108" s="37">
        <f aca="true" t="shared" si="26" ref="D108:F110">D109</f>
        <v>80</v>
      </c>
      <c r="E108" s="37">
        <f t="shared" si="26"/>
        <v>0</v>
      </c>
      <c r="F108" s="37">
        <f t="shared" si="26"/>
        <v>0</v>
      </c>
    </row>
    <row r="109" spans="1:6" ht="12.75">
      <c r="A109" s="167">
        <v>2210220010</v>
      </c>
      <c r="B109" s="168"/>
      <c r="C109" s="169" t="s">
        <v>419</v>
      </c>
      <c r="D109" s="37">
        <f t="shared" si="26"/>
        <v>80</v>
      </c>
      <c r="E109" s="37">
        <f t="shared" si="26"/>
        <v>0</v>
      </c>
      <c r="F109" s="37">
        <f t="shared" si="26"/>
        <v>0</v>
      </c>
    </row>
    <row r="110" spans="1:6" ht="31.5">
      <c r="A110" s="167">
        <v>2210220010</v>
      </c>
      <c r="B110" s="167" t="s">
        <v>97</v>
      </c>
      <c r="C110" s="169" t="s">
        <v>98</v>
      </c>
      <c r="D110" s="37">
        <f t="shared" si="26"/>
        <v>80</v>
      </c>
      <c r="E110" s="37">
        <f t="shared" si="26"/>
        <v>0</v>
      </c>
      <c r="F110" s="37">
        <f t="shared" si="26"/>
        <v>0</v>
      </c>
    </row>
    <row r="111" spans="1:6" ht="12.75">
      <c r="A111" s="167">
        <v>2210220010</v>
      </c>
      <c r="B111" s="168">
        <v>610</v>
      </c>
      <c r="C111" s="169" t="s">
        <v>104</v>
      </c>
      <c r="D111" s="37">
        <f>' № 5  рп, кцср, квр'!E494</f>
        <v>80</v>
      </c>
      <c r="E111" s="37">
        <f>' № 5  рп, кцср, квр'!F494</f>
        <v>0</v>
      </c>
      <c r="F111" s="37">
        <f>' № 5  рп, кцср, квр'!G494</f>
        <v>0</v>
      </c>
    </row>
    <row r="112" spans="1:6" ht="31.5">
      <c r="A112" s="104">
        <v>2220000000</v>
      </c>
      <c r="B112" s="102"/>
      <c r="C112" s="103" t="s">
        <v>139</v>
      </c>
      <c r="D112" s="37">
        <f>D113+D123+D127+D131</f>
        <v>29675.499999999996</v>
      </c>
      <c r="E112" s="37">
        <f>E113+E123+E127+E131</f>
        <v>26340.499999999996</v>
      </c>
      <c r="F112" s="37">
        <f>F113+F123+F127+F131</f>
        <v>26340.299999999996</v>
      </c>
    </row>
    <row r="113" spans="1:6" ht="31.5">
      <c r="A113" s="102">
        <v>2220100000</v>
      </c>
      <c r="B113" s="102"/>
      <c r="C113" s="103" t="s">
        <v>185</v>
      </c>
      <c r="D113" s="37">
        <f>D117+D114+D120</f>
        <v>26310.699999999997</v>
      </c>
      <c r="E113" s="37">
        <f>E117+E114+E120</f>
        <v>26310.699999999997</v>
      </c>
      <c r="F113" s="37">
        <f>F117+F114+F120</f>
        <v>26310.699999999997</v>
      </c>
    </row>
    <row r="114" spans="1:6" ht="47.25">
      <c r="A114" s="102">
        <v>2220110680</v>
      </c>
      <c r="B114" s="102"/>
      <c r="C114" s="62" t="s">
        <v>239</v>
      </c>
      <c r="D114" s="37">
        <f aca="true" t="shared" si="27" ref="D114:F115">D115</f>
        <v>11139.8</v>
      </c>
      <c r="E114" s="37">
        <f t="shared" si="27"/>
        <v>11139.8</v>
      </c>
      <c r="F114" s="37">
        <f t="shared" si="27"/>
        <v>11139.8</v>
      </c>
    </row>
    <row r="115" spans="1:6" ht="31.5">
      <c r="A115" s="102">
        <v>2220110680</v>
      </c>
      <c r="B115" s="104" t="s">
        <v>97</v>
      </c>
      <c r="C115" s="56" t="s">
        <v>98</v>
      </c>
      <c r="D115" s="37">
        <f t="shared" si="27"/>
        <v>11139.8</v>
      </c>
      <c r="E115" s="37">
        <f t="shared" si="27"/>
        <v>11139.8</v>
      </c>
      <c r="F115" s="37">
        <f t="shared" si="27"/>
        <v>11139.8</v>
      </c>
    </row>
    <row r="116" spans="1:6" ht="12.75">
      <c r="A116" s="102">
        <v>2220110680</v>
      </c>
      <c r="B116" s="102">
        <v>610</v>
      </c>
      <c r="C116" s="56" t="s">
        <v>104</v>
      </c>
      <c r="D116" s="37">
        <f>' № 5  рп, кцср, квр'!E499</f>
        <v>11139.8</v>
      </c>
      <c r="E116" s="37">
        <f>' № 5  рп, кцср, квр'!F499</f>
        <v>11139.8</v>
      </c>
      <c r="F116" s="37">
        <f>' № 5  рп, кцср, квр'!G499</f>
        <v>11139.8</v>
      </c>
    </row>
    <row r="117" spans="1:6" ht="31.5">
      <c r="A117" s="102">
        <v>2220120010</v>
      </c>
      <c r="B117" s="102"/>
      <c r="C117" s="103" t="s">
        <v>123</v>
      </c>
      <c r="D117" s="37">
        <f aca="true" t="shared" si="28" ref="D117:F118">D118</f>
        <v>15058.3</v>
      </c>
      <c r="E117" s="37">
        <f t="shared" si="28"/>
        <v>15058.3</v>
      </c>
      <c r="F117" s="37">
        <f t="shared" si="28"/>
        <v>15058.3</v>
      </c>
    </row>
    <row r="118" spans="1:6" ht="31.5">
      <c r="A118" s="102">
        <v>2220120010</v>
      </c>
      <c r="B118" s="104" t="s">
        <v>97</v>
      </c>
      <c r="C118" s="103" t="s">
        <v>98</v>
      </c>
      <c r="D118" s="37">
        <f t="shared" si="28"/>
        <v>15058.3</v>
      </c>
      <c r="E118" s="37">
        <f t="shared" si="28"/>
        <v>15058.3</v>
      </c>
      <c r="F118" s="37">
        <f t="shared" si="28"/>
        <v>15058.3</v>
      </c>
    </row>
    <row r="119" spans="1:6" ht="12.75">
      <c r="A119" s="102">
        <v>2220120010</v>
      </c>
      <c r="B119" s="102">
        <v>610</v>
      </c>
      <c r="C119" s="103" t="s">
        <v>104</v>
      </c>
      <c r="D119" s="37">
        <f>' № 5  рп, кцср, квр'!E502</f>
        <v>15058.3</v>
      </c>
      <c r="E119" s="37">
        <f>' № 5  рп, кцср, квр'!F502</f>
        <v>15058.3</v>
      </c>
      <c r="F119" s="37">
        <f>' № 5  рп, кцср, квр'!G502</f>
        <v>15058.3</v>
      </c>
    </row>
    <row r="120" spans="1:6" ht="30.75" customHeight="1">
      <c r="A120" s="102" t="s">
        <v>316</v>
      </c>
      <c r="B120" s="102"/>
      <c r="C120" s="62" t="s">
        <v>248</v>
      </c>
      <c r="D120" s="37">
        <f aca="true" t="shared" si="29" ref="D120:F121">D121</f>
        <v>112.6</v>
      </c>
      <c r="E120" s="37">
        <f t="shared" si="29"/>
        <v>112.6</v>
      </c>
      <c r="F120" s="37">
        <f t="shared" si="29"/>
        <v>112.6</v>
      </c>
    </row>
    <row r="121" spans="1:6" ht="31.5">
      <c r="A121" s="102" t="s">
        <v>316</v>
      </c>
      <c r="B121" s="104" t="s">
        <v>97</v>
      </c>
      <c r="C121" s="56" t="s">
        <v>98</v>
      </c>
      <c r="D121" s="37">
        <f t="shared" si="29"/>
        <v>112.6</v>
      </c>
      <c r="E121" s="37">
        <f t="shared" si="29"/>
        <v>112.6</v>
      </c>
      <c r="F121" s="37">
        <f t="shared" si="29"/>
        <v>112.6</v>
      </c>
    </row>
    <row r="122" spans="1:6" ht="12.75">
      <c r="A122" s="102" t="s">
        <v>316</v>
      </c>
      <c r="B122" s="102">
        <v>610</v>
      </c>
      <c r="C122" s="56" t="s">
        <v>104</v>
      </c>
      <c r="D122" s="37">
        <f>' № 5  рп, кцср, квр'!E505</f>
        <v>112.6</v>
      </c>
      <c r="E122" s="37">
        <f>' № 5  рп, кцср, квр'!F505</f>
        <v>112.6</v>
      </c>
      <c r="F122" s="37">
        <f>' № 5  рп, кцср, квр'!G505</f>
        <v>112.6</v>
      </c>
    </row>
    <row r="123" spans="1:6" ht="31.5">
      <c r="A123" s="102">
        <v>2220200000</v>
      </c>
      <c r="B123" s="102"/>
      <c r="C123" s="103" t="s">
        <v>186</v>
      </c>
      <c r="D123" s="37">
        <f aca="true" t="shared" si="30" ref="D123:F125">D124</f>
        <v>870.8</v>
      </c>
      <c r="E123" s="37">
        <f t="shared" si="30"/>
        <v>0</v>
      </c>
      <c r="F123" s="37">
        <f t="shared" si="30"/>
        <v>0</v>
      </c>
    </row>
    <row r="124" spans="1:6" ht="12.75">
      <c r="A124" s="138">
        <v>2220220320</v>
      </c>
      <c r="B124" s="102"/>
      <c r="C124" s="103" t="s">
        <v>140</v>
      </c>
      <c r="D124" s="37">
        <f t="shared" si="30"/>
        <v>870.8</v>
      </c>
      <c r="E124" s="37">
        <f t="shared" si="30"/>
        <v>0</v>
      </c>
      <c r="F124" s="37">
        <f t="shared" si="30"/>
        <v>0</v>
      </c>
    </row>
    <row r="125" spans="1:6" ht="31.5">
      <c r="A125" s="102">
        <v>2220220320</v>
      </c>
      <c r="B125" s="104" t="s">
        <v>97</v>
      </c>
      <c r="C125" s="103" t="s">
        <v>98</v>
      </c>
      <c r="D125" s="37">
        <f t="shared" si="30"/>
        <v>870.8</v>
      </c>
      <c r="E125" s="37">
        <f t="shared" si="30"/>
        <v>0</v>
      </c>
      <c r="F125" s="37">
        <f t="shared" si="30"/>
        <v>0</v>
      </c>
    </row>
    <row r="126" spans="1:6" ht="12.75">
      <c r="A126" s="102">
        <v>2220220320</v>
      </c>
      <c r="B126" s="102">
        <v>610</v>
      </c>
      <c r="C126" s="103" t="s">
        <v>104</v>
      </c>
      <c r="D126" s="37">
        <f>' № 5  рп, кцср, квр'!E509</f>
        <v>870.8</v>
      </c>
      <c r="E126" s="37">
        <f>' № 5  рп, кцср, квр'!F509</f>
        <v>0</v>
      </c>
      <c r="F126" s="37">
        <f>' № 5  рп, кцср, квр'!G509</f>
        <v>0</v>
      </c>
    </row>
    <row r="127" spans="1:6" ht="47.25">
      <c r="A127" s="138">
        <v>2220300000</v>
      </c>
      <c r="B127" s="131"/>
      <c r="C127" s="56" t="s">
        <v>343</v>
      </c>
      <c r="D127" s="37">
        <f>D128</f>
        <v>91.9</v>
      </c>
      <c r="E127" s="37">
        <f aca="true" t="shared" si="31" ref="E127:F129">E128</f>
        <v>29.8</v>
      </c>
      <c r="F127" s="37">
        <f t="shared" si="31"/>
        <v>29.6</v>
      </c>
    </row>
    <row r="128" spans="1:6" ht="47.25">
      <c r="A128" s="131" t="s">
        <v>344</v>
      </c>
      <c r="B128" s="131"/>
      <c r="C128" s="56" t="s">
        <v>360</v>
      </c>
      <c r="D128" s="37">
        <f>D129</f>
        <v>91.9</v>
      </c>
      <c r="E128" s="37">
        <f t="shared" si="31"/>
        <v>29.8</v>
      </c>
      <c r="F128" s="37">
        <f t="shared" si="31"/>
        <v>29.6</v>
      </c>
    </row>
    <row r="129" spans="1:6" ht="31.5">
      <c r="A129" s="131" t="s">
        <v>344</v>
      </c>
      <c r="B129" s="129" t="s">
        <v>97</v>
      </c>
      <c r="C129" s="56" t="s">
        <v>98</v>
      </c>
      <c r="D129" s="37">
        <f>D130</f>
        <v>91.9</v>
      </c>
      <c r="E129" s="37">
        <f t="shared" si="31"/>
        <v>29.8</v>
      </c>
      <c r="F129" s="37">
        <f t="shared" si="31"/>
        <v>29.6</v>
      </c>
    </row>
    <row r="130" spans="1:6" ht="12.75">
      <c r="A130" s="131" t="s">
        <v>344</v>
      </c>
      <c r="B130" s="131">
        <v>610</v>
      </c>
      <c r="C130" s="56" t="s">
        <v>104</v>
      </c>
      <c r="D130" s="37">
        <f>' № 5  рп, кцср, квр'!E513</f>
        <v>91.9</v>
      </c>
      <c r="E130" s="37">
        <f>' № 5  рп, кцср, квр'!F513</f>
        <v>29.8</v>
      </c>
      <c r="F130" s="37">
        <f>' № 5  рп, кцср, квр'!G513</f>
        <v>29.6</v>
      </c>
    </row>
    <row r="131" spans="1:6" ht="47.25">
      <c r="A131" s="134">
        <v>2220400000</v>
      </c>
      <c r="B131" s="134"/>
      <c r="C131" s="56" t="s">
        <v>348</v>
      </c>
      <c r="D131" s="37">
        <f>D132</f>
        <v>2402.1</v>
      </c>
      <c r="E131" s="37">
        <f aca="true" t="shared" si="32" ref="E131:F131">E132</f>
        <v>0</v>
      </c>
      <c r="F131" s="37">
        <f t="shared" si="32"/>
        <v>0</v>
      </c>
    </row>
    <row r="132" spans="1:6" ht="63">
      <c r="A132" s="168" t="s">
        <v>421</v>
      </c>
      <c r="B132" s="168"/>
      <c r="C132" s="56" t="s">
        <v>420</v>
      </c>
      <c r="D132" s="37">
        <f>D133</f>
        <v>2402.1</v>
      </c>
      <c r="E132" s="37">
        <f aca="true" t="shared" si="33" ref="E132:F133">E133</f>
        <v>0</v>
      </c>
      <c r="F132" s="37">
        <f t="shared" si="33"/>
        <v>0</v>
      </c>
    </row>
    <row r="133" spans="1:6" ht="31.5">
      <c r="A133" s="168" t="s">
        <v>421</v>
      </c>
      <c r="B133" s="167" t="s">
        <v>97</v>
      </c>
      <c r="C133" s="56" t="s">
        <v>98</v>
      </c>
      <c r="D133" s="37">
        <f>D134</f>
        <v>2402.1</v>
      </c>
      <c r="E133" s="37">
        <f t="shared" si="33"/>
        <v>0</v>
      </c>
      <c r="F133" s="37">
        <f t="shared" si="33"/>
        <v>0</v>
      </c>
    </row>
    <row r="134" spans="1:6" ht="12.75">
      <c r="A134" s="168" t="s">
        <v>421</v>
      </c>
      <c r="B134" s="168">
        <v>610</v>
      </c>
      <c r="C134" s="56" t="s">
        <v>104</v>
      </c>
      <c r="D134" s="37">
        <f>' № 5  рп, кцср, квр'!E517</f>
        <v>2402.1</v>
      </c>
      <c r="E134" s="37">
        <f>' № 5  рп, кцср, квр'!F517</f>
        <v>0</v>
      </c>
      <c r="F134" s="37">
        <f>' № 5  рп, кцср, квр'!G517</f>
        <v>0</v>
      </c>
    </row>
    <row r="135" spans="1:6" ht="12.75">
      <c r="A135" s="102">
        <v>2230000000</v>
      </c>
      <c r="B135" s="102"/>
      <c r="C135" s="103" t="s">
        <v>191</v>
      </c>
      <c r="D135" s="37">
        <f>D136+D140+D144+D159</f>
        <v>15416.8</v>
      </c>
      <c r="E135" s="37">
        <f aca="true" t="shared" si="34" ref="E135:F135">E136+E140+E144+E159</f>
        <v>13855.199999999999</v>
      </c>
      <c r="F135" s="37">
        <f t="shared" si="34"/>
        <v>13855.199999999999</v>
      </c>
    </row>
    <row r="136" spans="1:6" ht="31.5">
      <c r="A136" s="102">
        <v>2230100000</v>
      </c>
      <c r="B136" s="102"/>
      <c r="C136" s="103" t="s">
        <v>192</v>
      </c>
      <c r="D136" s="37">
        <f>D137</f>
        <v>13487.4</v>
      </c>
      <c r="E136" s="37">
        <f>E137</f>
        <v>13487.4</v>
      </c>
      <c r="F136" s="37">
        <f>F137</f>
        <v>13487.4</v>
      </c>
    </row>
    <row r="137" spans="1:6" ht="31.5">
      <c r="A137" s="102">
        <v>2230120010</v>
      </c>
      <c r="B137" s="102"/>
      <c r="C137" s="103" t="s">
        <v>123</v>
      </c>
      <c r="D137" s="37">
        <f aca="true" t="shared" si="35" ref="D137:F138">D138</f>
        <v>13487.4</v>
      </c>
      <c r="E137" s="37">
        <f t="shared" si="35"/>
        <v>13487.4</v>
      </c>
      <c r="F137" s="37">
        <f t="shared" si="35"/>
        <v>13487.4</v>
      </c>
    </row>
    <row r="138" spans="1:6" ht="31.5">
      <c r="A138" s="102">
        <v>2230120010</v>
      </c>
      <c r="B138" s="104" t="s">
        <v>97</v>
      </c>
      <c r="C138" s="103" t="s">
        <v>98</v>
      </c>
      <c r="D138" s="37">
        <f t="shared" si="35"/>
        <v>13487.4</v>
      </c>
      <c r="E138" s="37">
        <f t="shared" si="35"/>
        <v>13487.4</v>
      </c>
      <c r="F138" s="37">
        <f t="shared" si="35"/>
        <v>13487.4</v>
      </c>
    </row>
    <row r="139" spans="1:6" ht="12.75">
      <c r="A139" s="102">
        <v>2230120010</v>
      </c>
      <c r="B139" s="102">
        <v>610</v>
      </c>
      <c r="C139" s="103" t="s">
        <v>104</v>
      </c>
      <c r="D139" s="37">
        <f>' № 5  рп, кцср, квр'!E589</f>
        <v>13487.4</v>
      </c>
      <c r="E139" s="37">
        <f>' № 5  рп, кцср, квр'!F589</f>
        <v>13487.4</v>
      </c>
      <c r="F139" s="37">
        <f>' № 5  рп, кцср, квр'!G589</f>
        <v>13487.4</v>
      </c>
    </row>
    <row r="140" spans="1:6" ht="63">
      <c r="A140" s="102">
        <v>2230200000</v>
      </c>
      <c r="B140" s="102"/>
      <c r="C140" s="103" t="s">
        <v>193</v>
      </c>
      <c r="D140" s="37">
        <f aca="true" t="shared" si="36" ref="D140:F142">D141</f>
        <v>367.8</v>
      </c>
      <c r="E140" s="37">
        <f t="shared" si="36"/>
        <v>367.8</v>
      </c>
      <c r="F140" s="37">
        <f t="shared" si="36"/>
        <v>367.8</v>
      </c>
    </row>
    <row r="141" spans="1:6" ht="12.75">
      <c r="A141" s="102">
        <v>2230220040</v>
      </c>
      <c r="B141" s="102"/>
      <c r="C141" s="103" t="s">
        <v>194</v>
      </c>
      <c r="D141" s="37">
        <f t="shared" si="36"/>
        <v>367.8</v>
      </c>
      <c r="E141" s="37">
        <f t="shared" si="36"/>
        <v>367.8</v>
      </c>
      <c r="F141" s="37">
        <f t="shared" si="36"/>
        <v>367.8</v>
      </c>
    </row>
    <row r="142" spans="1:6" ht="31.5">
      <c r="A142" s="102">
        <v>2230220040</v>
      </c>
      <c r="B142" s="104" t="s">
        <v>97</v>
      </c>
      <c r="C142" s="103" t="s">
        <v>98</v>
      </c>
      <c r="D142" s="37">
        <f t="shared" si="36"/>
        <v>367.8</v>
      </c>
      <c r="E142" s="37">
        <f t="shared" si="36"/>
        <v>367.8</v>
      </c>
      <c r="F142" s="37">
        <f t="shared" si="36"/>
        <v>367.8</v>
      </c>
    </row>
    <row r="143" spans="1:6" ht="12.75">
      <c r="A143" s="102">
        <v>2230220040</v>
      </c>
      <c r="B143" s="102">
        <v>610</v>
      </c>
      <c r="C143" s="103" t="s">
        <v>104</v>
      </c>
      <c r="D143" s="37">
        <f>' № 5  рп, кцср, квр'!E593</f>
        <v>367.8</v>
      </c>
      <c r="E143" s="37">
        <f>' № 5  рп, кцср, квр'!F593</f>
        <v>367.8</v>
      </c>
      <c r="F143" s="37">
        <f>' № 5  рп, кцср, квр'!G593</f>
        <v>367.8</v>
      </c>
    </row>
    <row r="144" spans="1:6" ht="31.5">
      <c r="A144" s="102">
        <v>2230300000</v>
      </c>
      <c r="B144" s="102"/>
      <c r="C144" s="103" t="s">
        <v>195</v>
      </c>
      <c r="D144" s="37">
        <f>D145+D152</f>
        <v>1071.6</v>
      </c>
      <c r="E144" s="37">
        <f>E145+E152</f>
        <v>0</v>
      </c>
      <c r="F144" s="37">
        <f>F145+F152</f>
        <v>0</v>
      </c>
    </row>
    <row r="145" spans="1:6" ht="31.5">
      <c r="A145" s="102">
        <v>2230320300</v>
      </c>
      <c r="B145" s="102"/>
      <c r="C145" s="103" t="s">
        <v>196</v>
      </c>
      <c r="D145" s="37">
        <f>D146+D148+D150</f>
        <v>394.6</v>
      </c>
      <c r="E145" s="37">
        <f>E146+E148+E150</f>
        <v>0</v>
      </c>
      <c r="F145" s="37">
        <f>F146+F148+F150</f>
        <v>0</v>
      </c>
    </row>
    <row r="146" spans="1:6" ht="63">
      <c r="A146" s="102">
        <v>2230320300</v>
      </c>
      <c r="B146" s="104" t="s">
        <v>68</v>
      </c>
      <c r="C146" s="103" t="s">
        <v>1</v>
      </c>
      <c r="D146" s="37">
        <f>D147</f>
        <v>134.5</v>
      </c>
      <c r="E146" s="37">
        <f>E147</f>
        <v>0</v>
      </c>
      <c r="F146" s="37">
        <f>F147</f>
        <v>0</v>
      </c>
    </row>
    <row r="147" spans="1:6" ht="31.5">
      <c r="A147" s="102">
        <v>2230320300</v>
      </c>
      <c r="B147" s="102">
        <v>120</v>
      </c>
      <c r="C147" s="103" t="s">
        <v>224</v>
      </c>
      <c r="D147" s="37">
        <f>' № 5  рп, кцср, квр'!E597</f>
        <v>134.5</v>
      </c>
      <c r="E147" s="37">
        <f>' № 5  рп, кцср, квр'!F597</f>
        <v>0</v>
      </c>
      <c r="F147" s="37">
        <f>' № 5  рп, кцср, квр'!G597</f>
        <v>0</v>
      </c>
    </row>
    <row r="148" spans="1:6" ht="31.5">
      <c r="A148" s="102">
        <v>2230320300</v>
      </c>
      <c r="B148" s="104" t="s">
        <v>69</v>
      </c>
      <c r="C148" s="103" t="s">
        <v>95</v>
      </c>
      <c r="D148" s="37">
        <f>D149</f>
        <v>128</v>
      </c>
      <c r="E148" s="37">
        <f>E149</f>
        <v>0</v>
      </c>
      <c r="F148" s="37">
        <f>F149</f>
        <v>0</v>
      </c>
    </row>
    <row r="149" spans="1:6" ht="31.5">
      <c r="A149" s="102">
        <v>2230320300</v>
      </c>
      <c r="B149" s="102">
        <v>240</v>
      </c>
      <c r="C149" s="103" t="s">
        <v>223</v>
      </c>
      <c r="D149" s="37">
        <f>' № 5  рп, кцср, квр'!E599</f>
        <v>128</v>
      </c>
      <c r="E149" s="37">
        <f>' № 5  рп, кцср, квр'!F599</f>
        <v>0</v>
      </c>
      <c r="F149" s="37">
        <f>' № 5  рп, кцср, квр'!G599</f>
        <v>0</v>
      </c>
    </row>
    <row r="150" spans="1:6" ht="12.75">
      <c r="A150" s="102">
        <v>2230320300</v>
      </c>
      <c r="B150" s="102" t="s">
        <v>70</v>
      </c>
      <c r="C150" s="103" t="s">
        <v>71</v>
      </c>
      <c r="D150" s="37">
        <f>D151</f>
        <v>132.1</v>
      </c>
      <c r="E150" s="37">
        <f>E151</f>
        <v>0</v>
      </c>
      <c r="F150" s="37">
        <f>F151</f>
        <v>0</v>
      </c>
    </row>
    <row r="151" spans="1:6" ht="12.75">
      <c r="A151" s="102">
        <v>2230320300</v>
      </c>
      <c r="B151" s="102">
        <v>850</v>
      </c>
      <c r="C151" s="103" t="s">
        <v>100</v>
      </c>
      <c r="D151" s="37">
        <f>' № 5  рп, кцср, квр'!E601</f>
        <v>132.1</v>
      </c>
      <c r="E151" s="37">
        <f>' № 5  рп, кцср, квр'!F601</f>
        <v>0</v>
      </c>
      <c r="F151" s="37">
        <f>' № 5  рп, кцср, квр'!G601</f>
        <v>0</v>
      </c>
    </row>
    <row r="152" spans="1:6" ht="12.75">
      <c r="A152" s="102">
        <v>2230320320</v>
      </c>
      <c r="B152" s="102"/>
      <c r="C152" s="103" t="s">
        <v>140</v>
      </c>
      <c r="D152" s="37">
        <f>D153+D155+D157</f>
        <v>677</v>
      </c>
      <c r="E152" s="37">
        <f>E153+E155+E157</f>
        <v>0</v>
      </c>
      <c r="F152" s="37">
        <f>F153+F155+F157</f>
        <v>0</v>
      </c>
    </row>
    <row r="153" spans="1:6" ht="63">
      <c r="A153" s="102">
        <v>2230320320</v>
      </c>
      <c r="B153" s="104" t="s">
        <v>68</v>
      </c>
      <c r="C153" s="103" t="s">
        <v>1</v>
      </c>
      <c r="D153" s="37">
        <f>D154</f>
        <v>278.4</v>
      </c>
      <c r="E153" s="37">
        <f>E154</f>
        <v>0</v>
      </c>
      <c r="F153" s="37">
        <f>F154</f>
        <v>0</v>
      </c>
    </row>
    <row r="154" spans="1:6" ht="31.5">
      <c r="A154" s="102">
        <v>2230320320</v>
      </c>
      <c r="B154" s="102">
        <v>120</v>
      </c>
      <c r="C154" s="103" t="s">
        <v>224</v>
      </c>
      <c r="D154" s="37">
        <f>' № 5  рп, кцср, квр'!E604</f>
        <v>278.4</v>
      </c>
      <c r="E154" s="37">
        <f>' № 5  рп, кцср, квр'!F604</f>
        <v>0</v>
      </c>
      <c r="F154" s="37">
        <f>' № 5  рп, кцср, квр'!G604</f>
        <v>0</v>
      </c>
    </row>
    <row r="155" spans="1:6" ht="31.5">
      <c r="A155" s="102">
        <v>2230320320</v>
      </c>
      <c r="B155" s="104" t="s">
        <v>69</v>
      </c>
      <c r="C155" s="103" t="s">
        <v>95</v>
      </c>
      <c r="D155" s="37">
        <f>D156</f>
        <v>213.1</v>
      </c>
      <c r="E155" s="37">
        <f>E156</f>
        <v>0</v>
      </c>
      <c r="F155" s="37">
        <f>F156</f>
        <v>0</v>
      </c>
    </row>
    <row r="156" spans="1:6" ht="31.5">
      <c r="A156" s="102">
        <v>2230320320</v>
      </c>
      <c r="B156" s="102">
        <v>240</v>
      </c>
      <c r="C156" s="103" t="s">
        <v>223</v>
      </c>
      <c r="D156" s="37">
        <f>' № 5  рп, кцср, квр'!E606</f>
        <v>213.1</v>
      </c>
      <c r="E156" s="37">
        <f>' № 5  рп, кцср, квр'!F606</f>
        <v>0</v>
      </c>
      <c r="F156" s="37">
        <f>' № 5  рп, кцср, квр'!G606</f>
        <v>0</v>
      </c>
    </row>
    <row r="157" spans="1:6" ht="31.5">
      <c r="A157" s="102">
        <v>2230320320</v>
      </c>
      <c r="B157" s="104" t="s">
        <v>97</v>
      </c>
      <c r="C157" s="103" t="s">
        <v>98</v>
      </c>
      <c r="D157" s="37">
        <f>D158</f>
        <v>185.5</v>
      </c>
      <c r="E157" s="37">
        <f>E158</f>
        <v>0</v>
      </c>
      <c r="F157" s="37">
        <f>F158</f>
        <v>0</v>
      </c>
    </row>
    <row r="158" spans="1:6" ht="12.75">
      <c r="A158" s="102">
        <v>2230320320</v>
      </c>
      <c r="B158" s="102">
        <v>610</v>
      </c>
      <c r="C158" s="103" t="s">
        <v>104</v>
      </c>
      <c r="D158" s="37">
        <f>' № 5  рп, кцср, квр'!E608</f>
        <v>185.5</v>
      </c>
      <c r="E158" s="37">
        <f>' № 5  рп, кцср, квр'!F608</f>
        <v>0</v>
      </c>
      <c r="F158" s="37">
        <f>' № 5  рп, кцср, квр'!G608</f>
        <v>0</v>
      </c>
    </row>
    <row r="159" spans="1:6" ht="31.5">
      <c r="A159" s="168" t="s">
        <v>424</v>
      </c>
      <c r="B159" s="168"/>
      <c r="C159" s="119" t="s">
        <v>423</v>
      </c>
      <c r="D159" s="37">
        <f>D160</f>
        <v>490</v>
      </c>
      <c r="E159" s="37">
        <f aca="true" t="shared" si="37" ref="E159:F161">E160</f>
        <v>0</v>
      </c>
      <c r="F159" s="37">
        <f t="shared" si="37"/>
        <v>0</v>
      </c>
    </row>
    <row r="160" spans="1:6" ht="47.25">
      <c r="A160" s="168" t="s">
        <v>425</v>
      </c>
      <c r="B160" s="168"/>
      <c r="C160" s="119" t="s">
        <v>426</v>
      </c>
      <c r="D160" s="37">
        <f>D161</f>
        <v>490</v>
      </c>
      <c r="E160" s="37">
        <f t="shared" si="37"/>
        <v>0</v>
      </c>
      <c r="F160" s="37">
        <f t="shared" si="37"/>
        <v>0</v>
      </c>
    </row>
    <row r="161" spans="1:6" ht="31.5">
      <c r="A161" s="168" t="s">
        <v>425</v>
      </c>
      <c r="B161" s="167" t="s">
        <v>97</v>
      </c>
      <c r="C161" s="169" t="s">
        <v>98</v>
      </c>
      <c r="D161" s="37">
        <f>D162</f>
        <v>490</v>
      </c>
      <c r="E161" s="37">
        <f t="shared" si="37"/>
        <v>0</v>
      </c>
      <c r="F161" s="37">
        <f t="shared" si="37"/>
        <v>0</v>
      </c>
    </row>
    <row r="162" spans="1:6" ht="12.75">
      <c r="A162" s="168" t="s">
        <v>425</v>
      </c>
      <c r="B162" s="168">
        <v>610</v>
      </c>
      <c r="C162" s="169" t="s">
        <v>104</v>
      </c>
      <c r="D162" s="37">
        <f>' № 5  рп, кцср, квр'!E612</f>
        <v>490</v>
      </c>
      <c r="E162" s="37">
        <f>' № 5  рп, кцср, квр'!F612</f>
        <v>0</v>
      </c>
      <c r="F162" s="37">
        <f>' № 5  рп, кцср, квр'!G612</f>
        <v>0</v>
      </c>
    </row>
    <row r="163" spans="1:6" ht="31.5">
      <c r="A163" s="104">
        <v>2240000000</v>
      </c>
      <c r="B163" s="102"/>
      <c r="C163" s="103" t="s">
        <v>132</v>
      </c>
      <c r="D163" s="37">
        <f>D164+D168+D182+D201+D209+D192</f>
        <v>5671.6</v>
      </c>
      <c r="E163" s="37">
        <f aca="true" t="shared" si="38" ref="E163:F163">E164+E168+E182+E201+E209+E192</f>
        <v>2957.1</v>
      </c>
      <c r="F163" s="37">
        <f t="shared" si="38"/>
        <v>2957.1</v>
      </c>
    </row>
    <row r="164" spans="1:6" ht="31.5">
      <c r="A164" s="104">
        <v>2240100000</v>
      </c>
      <c r="B164" s="102"/>
      <c r="C164" s="103" t="s">
        <v>188</v>
      </c>
      <c r="D164" s="37">
        <f aca="true" t="shared" si="39" ref="D164:F166">D165</f>
        <v>500</v>
      </c>
      <c r="E164" s="37">
        <f t="shared" si="39"/>
        <v>0</v>
      </c>
      <c r="F164" s="37">
        <f t="shared" si="39"/>
        <v>0</v>
      </c>
    </row>
    <row r="165" spans="1:6" ht="31.5">
      <c r="A165" s="104">
        <v>2240120330</v>
      </c>
      <c r="B165" s="102"/>
      <c r="C165" s="103" t="s">
        <v>143</v>
      </c>
      <c r="D165" s="37">
        <f t="shared" si="39"/>
        <v>500</v>
      </c>
      <c r="E165" s="37">
        <f t="shared" si="39"/>
        <v>0</v>
      </c>
      <c r="F165" s="37">
        <f t="shared" si="39"/>
        <v>0</v>
      </c>
    </row>
    <row r="166" spans="1:6" ht="31.5">
      <c r="A166" s="104">
        <v>2240120330</v>
      </c>
      <c r="B166" s="104" t="s">
        <v>97</v>
      </c>
      <c r="C166" s="103" t="s">
        <v>98</v>
      </c>
      <c r="D166" s="37">
        <f t="shared" si="39"/>
        <v>500</v>
      </c>
      <c r="E166" s="37">
        <f t="shared" si="39"/>
        <v>0</v>
      </c>
      <c r="F166" s="37">
        <f t="shared" si="39"/>
        <v>0</v>
      </c>
    </row>
    <row r="167" spans="1:6" ht="31.5">
      <c r="A167" s="104">
        <v>2240120330</v>
      </c>
      <c r="B167" s="102">
        <v>630</v>
      </c>
      <c r="C167" s="103" t="s">
        <v>144</v>
      </c>
      <c r="D167" s="37">
        <f>' № 5  рп, кцср, квр'!E548</f>
        <v>500</v>
      </c>
      <c r="E167" s="37">
        <f>' № 5  рп, кцср, квр'!F548</f>
        <v>0</v>
      </c>
      <c r="F167" s="37">
        <f>' № 5  рп, кцср, квр'!G548</f>
        <v>0</v>
      </c>
    </row>
    <row r="168" spans="1:6" ht="31.5">
      <c r="A168" s="104">
        <v>2240200000</v>
      </c>
      <c r="B168" s="102"/>
      <c r="C168" s="103" t="s">
        <v>145</v>
      </c>
      <c r="D168" s="37">
        <f>D174+D169+D179</f>
        <v>262.9</v>
      </c>
      <c r="E168" s="37">
        <f>E174+E169+E179</f>
        <v>107.1</v>
      </c>
      <c r="F168" s="37">
        <f>F174+F169+F179</f>
        <v>107.1</v>
      </c>
    </row>
    <row r="169" spans="1:6" ht="12.75">
      <c r="A169" s="102">
        <v>2240220340</v>
      </c>
      <c r="B169" s="102"/>
      <c r="C169" s="49" t="s">
        <v>150</v>
      </c>
      <c r="D169" s="37">
        <f>D170+D172</f>
        <v>149.2</v>
      </c>
      <c r="E169" s="37">
        <f>E170+E172</f>
        <v>0</v>
      </c>
      <c r="F169" s="37">
        <f>F170+F172</f>
        <v>0</v>
      </c>
    </row>
    <row r="170" spans="1:6" ht="31.5">
      <c r="A170" s="102">
        <v>2240220340</v>
      </c>
      <c r="B170" s="104" t="s">
        <v>69</v>
      </c>
      <c r="C170" s="103" t="s">
        <v>95</v>
      </c>
      <c r="D170" s="37">
        <f>D171</f>
        <v>109.4</v>
      </c>
      <c r="E170" s="37">
        <f>E171</f>
        <v>0</v>
      </c>
      <c r="F170" s="37">
        <f>F171</f>
        <v>0</v>
      </c>
    </row>
    <row r="171" spans="1:6" ht="31.5">
      <c r="A171" s="102">
        <v>2240220340</v>
      </c>
      <c r="B171" s="102">
        <v>240</v>
      </c>
      <c r="C171" s="49" t="s">
        <v>223</v>
      </c>
      <c r="D171" s="37">
        <f>' № 5  рп, кцср, квр'!E71</f>
        <v>109.4</v>
      </c>
      <c r="E171" s="37">
        <f>' № 5  рп, кцср, квр'!F71</f>
        <v>0</v>
      </c>
      <c r="F171" s="37">
        <f>' № 5  рп, кцср, квр'!G71</f>
        <v>0</v>
      </c>
    </row>
    <row r="172" spans="1:6" ht="12.75">
      <c r="A172" s="102">
        <v>2240220340</v>
      </c>
      <c r="B172" s="104" t="s">
        <v>73</v>
      </c>
      <c r="C172" s="103" t="s">
        <v>74</v>
      </c>
      <c r="D172" s="37">
        <f>D173</f>
        <v>39.8</v>
      </c>
      <c r="E172" s="37">
        <f>E173</f>
        <v>0</v>
      </c>
      <c r="F172" s="37">
        <f>F173</f>
        <v>0</v>
      </c>
    </row>
    <row r="173" spans="1:6" ht="12.75">
      <c r="A173" s="102">
        <v>2240220340</v>
      </c>
      <c r="B173" s="102">
        <v>350</v>
      </c>
      <c r="C173" s="47" t="s">
        <v>151</v>
      </c>
      <c r="D173" s="37">
        <f>' № 5  рп, кцср, квр'!E73</f>
        <v>39.8</v>
      </c>
      <c r="E173" s="37">
        <f>' № 5  рп, кцср, квр'!F73</f>
        <v>0</v>
      </c>
      <c r="F173" s="37">
        <f>' № 5  рп, кцср, квр'!G73</f>
        <v>0</v>
      </c>
    </row>
    <row r="174" spans="1:6" ht="31.5">
      <c r="A174" s="104">
        <v>2240220350</v>
      </c>
      <c r="B174" s="102"/>
      <c r="C174" s="103" t="s">
        <v>189</v>
      </c>
      <c r="D174" s="37">
        <f>D175+D177</f>
        <v>107.1</v>
      </c>
      <c r="E174" s="37">
        <f>E175+E177</f>
        <v>107.1</v>
      </c>
      <c r="F174" s="37">
        <f>F175+F177</f>
        <v>107.1</v>
      </c>
    </row>
    <row r="175" spans="1:6" ht="31.5">
      <c r="A175" s="104">
        <v>2240220350</v>
      </c>
      <c r="B175" s="104" t="s">
        <v>69</v>
      </c>
      <c r="C175" s="103" t="s">
        <v>95</v>
      </c>
      <c r="D175" s="37">
        <f>D176</f>
        <v>3.1</v>
      </c>
      <c r="E175" s="37">
        <f>E176</f>
        <v>3.1</v>
      </c>
      <c r="F175" s="37">
        <f>F176</f>
        <v>3.1</v>
      </c>
    </row>
    <row r="176" spans="1:6" ht="31.5">
      <c r="A176" s="104">
        <v>2240220350</v>
      </c>
      <c r="B176" s="102">
        <v>240</v>
      </c>
      <c r="C176" s="103" t="s">
        <v>223</v>
      </c>
      <c r="D176" s="37">
        <f>' № 5  рп, кцср, квр'!E552</f>
        <v>3.1</v>
      </c>
      <c r="E176" s="37">
        <f>' № 5  рп, кцср, квр'!F552</f>
        <v>3.1</v>
      </c>
      <c r="F176" s="37">
        <f>' № 5  рп, кцср, квр'!G552</f>
        <v>3.1</v>
      </c>
    </row>
    <row r="177" spans="1:6" ht="12.75">
      <c r="A177" s="104">
        <v>2240220350</v>
      </c>
      <c r="B177" s="102" t="s">
        <v>73</v>
      </c>
      <c r="C177" s="103" t="s">
        <v>74</v>
      </c>
      <c r="D177" s="37">
        <f>D178</f>
        <v>104</v>
      </c>
      <c r="E177" s="37">
        <f>E178</f>
        <v>104</v>
      </c>
      <c r="F177" s="37">
        <f>F178</f>
        <v>104</v>
      </c>
    </row>
    <row r="178" spans="1:6" ht="12.75">
      <c r="A178" s="104">
        <v>2240220350</v>
      </c>
      <c r="B178" s="102" t="s">
        <v>141</v>
      </c>
      <c r="C178" s="103" t="s">
        <v>142</v>
      </c>
      <c r="D178" s="37">
        <f>' № 5  рп, кцср, квр'!E554</f>
        <v>104</v>
      </c>
      <c r="E178" s="37">
        <f>' № 5  рп, кцср, квр'!F554</f>
        <v>104</v>
      </c>
      <c r="F178" s="37">
        <f>' № 5  рп, кцср, квр'!G554</f>
        <v>104</v>
      </c>
    </row>
    <row r="179" spans="1:6" ht="31.5">
      <c r="A179" s="102">
        <v>2240220360</v>
      </c>
      <c r="B179" s="102"/>
      <c r="C179" s="47" t="s">
        <v>227</v>
      </c>
      <c r="D179" s="37">
        <f aca="true" t="shared" si="40" ref="D179:F180">D180</f>
        <v>6.6</v>
      </c>
      <c r="E179" s="37">
        <f t="shared" si="40"/>
        <v>0</v>
      </c>
      <c r="F179" s="37">
        <f t="shared" si="40"/>
        <v>0</v>
      </c>
    </row>
    <row r="180" spans="1:6" ht="12.75">
      <c r="A180" s="102">
        <v>2240220360</v>
      </c>
      <c r="B180" s="104" t="s">
        <v>73</v>
      </c>
      <c r="C180" s="103" t="s">
        <v>74</v>
      </c>
      <c r="D180" s="37">
        <f t="shared" si="40"/>
        <v>6.6</v>
      </c>
      <c r="E180" s="37">
        <f t="shared" si="40"/>
        <v>0</v>
      </c>
      <c r="F180" s="37">
        <f t="shared" si="40"/>
        <v>0</v>
      </c>
    </row>
    <row r="181" spans="1:6" ht="12.75">
      <c r="A181" s="102">
        <v>2240220360</v>
      </c>
      <c r="B181" s="102">
        <v>350</v>
      </c>
      <c r="C181" s="47" t="s">
        <v>151</v>
      </c>
      <c r="D181" s="37">
        <f>' № 5  рп, кцср, квр'!E76</f>
        <v>6.6</v>
      </c>
      <c r="E181" s="37">
        <f>' № 5  рп, кцср, квр'!F76</f>
        <v>0</v>
      </c>
      <c r="F181" s="37">
        <f>' № 5  рп, кцср, квр'!G76</f>
        <v>0</v>
      </c>
    </row>
    <row r="182" spans="1:6" ht="12.75">
      <c r="A182" s="102">
        <v>2240300000</v>
      </c>
      <c r="B182" s="102"/>
      <c r="C182" s="103" t="s">
        <v>190</v>
      </c>
      <c r="D182" s="37">
        <f>D189+D186+D183</f>
        <v>1759</v>
      </c>
      <c r="E182" s="37">
        <f>E189+E186+E183</f>
        <v>1499</v>
      </c>
      <c r="F182" s="37">
        <f>F189+F186+F183</f>
        <v>1499</v>
      </c>
    </row>
    <row r="183" spans="1:6" ht="47.25">
      <c r="A183" s="102">
        <v>2240310320</v>
      </c>
      <c r="B183" s="102"/>
      <c r="C183" s="56" t="s">
        <v>245</v>
      </c>
      <c r="D183" s="37">
        <f aca="true" t="shared" si="41" ref="D183:F184">D184</f>
        <v>466.5</v>
      </c>
      <c r="E183" s="37">
        <f t="shared" si="41"/>
        <v>466.5</v>
      </c>
      <c r="F183" s="37">
        <f t="shared" si="41"/>
        <v>466.5</v>
      </c>
    </row>
    <row r="184" spans="1:6" ht="31.5">
      <c r="A184" s="102">
        <v>2240310320</v>
      </c>
      <c r="B184" s="104" t="s">
        <v>97</v>
      </c>
      <c r="C184" s="103" t="s">
        <v>98</v>
      </c>
      <c r="D184" s="37">
        <f t="shared" si="41"/>
        <v>466.5</v>
      </c>
      <c r="E184" s="37">
        <f t="shared" si="41"/>
        <v>466.5</v>
      </c>
      <c r="F184" s="37">
        <f t="shared" si="41"/>
        <v>466.5</v>
      </c>
    </row>
    <row r="185" spans="1:6" ht="31.5">
      <c r="A185" s="102">
        <v>2240310320</v>
      </c>
      <c r="B185" s="102">
        <v>630</v>
      </c>
      <c r="C185" s="103" t="s">
        <v>144</v>
      </c>
      <c r="D185" s="37">
        <f>' № 5  рп, кцср, квр'!E659</f>
        <v>466.5</v>
      </c>
      <c r="E185" s="37">
        <f>' № 5  рп, кцср, квр'!F659</f>
        <v>466.5</v>
      </c>
      <c r="F185" s="37">
        <f>' № 5  рп, кцср, квр'!G659</f>
        <v>466.5</v>
      </c>
    </row>
    <row r="186" spans="1:6" ht="47.25">
      <c r="A186" s="102">
        <v>2240320400</v>
      </c>
      <c r="B186" s="102"/>
      <c r="C186" s="103" t="s">
        <v>246</v>
      </c>
      <c r="D186" s="37">
        <f aca="true" t="shared" si="42" ref="D186:F187">D187</f>
        <v>656</v>
      </c>
      <c r="E186" s="37">
        <f t="shared" si="42"/>
        <v>396</v>
      </c>
      <c r="F186" s="37">
        <f t="shared" si="42"/>
        <v>396</v>
      </c>
    </row>
    <row r="187" spans="1:6" ht="31.5">
      <c r="A187" s="102">
        <v>2240320400</v>
      </c>
      <c r="B187" s="104" t="s">
        <v>69</v>
      </c>
      <c r="C187" s="103" t="s">
        <v>95</v>
      </c>
      <c r="D187" s="37">
        <f t="shared" si="42"/>
        <v>656</v>
      </c>
      <c r="E187" s="37">
        <f t="shared" si="42"/>
        <v>396</v>
      </c>
      <c r="F187" s="37">
        <f t="shared" si="42"/>
        <v>396</v>
      </c>
    </row>
    <row r="188" spans="1:6" ht="31.5">
      <c r="A188" s="102">
        <v>2240320400</v>
      </c>
      <c r="B188" s="102">
        <v>240</v>
      </c>
      <c r="C188" s="103" t="s">
        <v>223</v>
      </c>
      <c r="D188" s="37">
        <f>' № 5  рп, кцср, квр'!E662</f>
        <v>656</v>
      </c>
      <c r="E188" s="37">
        <f>' № 5  рп, кцср, квр'!F662</f>
        <v>396</v>
      </c>
      <c r="F188" s="37">
        <f>' № 5  рп, кцср, квр'!G662</f>
        <v>396</v>
      </c>
    </row>
    <row r="189" spans="1:6" ht="47.25">
      <c r="A189" s="102" t="s">
        <v>318</v>
      </c>
      <c r="B189" s="102"/>
      <c r="C189" s="103" t="s">
        <v>146</v>
      </c>
      <c r="D189" s="37">
        <f aca="true" t="shared" si="43" ref="D189:F190">D190</f>
        <v>636.5</v>
      </c>
      <c r="E189" s="37">
        <f t="shared" si="43"/>
        <v>636.5</v>
      </c>
      <c r="F189" s="37">
        <f t="shared" si="43"/>
        <v>636.5</v>
      </c>
    </row>
    <row r="190" spans="1:6" ht="31.5">
      <c r="A190" s="102" t="s">
        <v>318</v>
      </c>
      <c r="B190" s="104" t="s">
        <v>97</v>
      </c>
      <c r="C190" s="103" t="s">
        <v>98</v>
      </c>
      <c r="D190" s="37">
        <f t="shared" si="43"/>
        <v>636.5</v>
      </c>
      <c r="E190" s="37">
        <f t="shared" si="43"/>
        <v>636.5</v>
      </c>
      <c r="F190" s="37">
        <f t="shared" si="43"/>
        <v>636.5</v>
      </c>
    </row>
    <row r="191" spans="1:6" ht="31.5">
      <c r="A191" s="102" t="s">
        <v>318</v>
      </c>
      <c r="B191" s="102">
        <v>630</v>
      </c>
      <c r="C191" s="103" t="s">
        <v>144</v>
      </c>
      <c r="D191" s="37">
        <f>' № 5  рп, кцср, квр'!E665</f>
        <v>636.5</v>
      </c>
      <c r="E191" s="37">
        <f>' № 5  рп, кцср, квр'!F665</f>
        <v>636.5</v>
      </c>
      <c r="F191" s="37">
        <f>' № 5  рп, кцср, квр'!G665</f>
        <v>636.5</v>
      </c>
    </row>
    <row r="192" spans="1:6" ht="12.75">
      <c r="A192" s="174">
        <v>2240400000</v>
      </c>
      <c r="B192" s="174"/>
      <c r="C192" s="175" t="s">
        <v>187</v>
      </c>
      <c r="D192" s="37">
        <f>D193+D198</f>
        <v>2372</v>
      </c>
      <c r="E192" s="37">
        <f aca="true" t="shared" si="44" ref="E192:F192">E193+E198</f>
        <v>1315</v>
      </c>
      <c r="F192" s="37">
        <f t="shared" si="44"/>
        <v>1315</v>
      </c>
    </row>
    <row r="193" spans="1:6" ht="47.25">
      <c r="A193" s="102">
        <v>2240420390</v>
      </c>
      <c r="B193" s="102"/>
      <c r="C193" s="49" t="s">
        <v>67</v>
      </c>
      <c r="D193" s="37">
        <f>D194+D196</f>
        <v>698.3</v>
      </c>
      <c r="E193" s="37">
        <f>E194+E196</f>
        <v>698.3</v>
      </c>
      <c r="F193" s="37">
        <f>F194+F196</f>
        <v>698.3</v>
      </c>
    </row>
    <row r="194" spans="1:6" ht="31.5">
      <c r="A194" s="102">
        <v>2240420390</v>
      </c>
      <c r="B194" s="104" t="s">
        <v>69</v>
      </c>
      <c r="C194" s="103" t="s">
        <v>95</v>
      </c>
      <c r="D194" s="37">
        <f>D195</f>
        <v>20.3</v>
      </c>
      <c r="E194" s="37">
        <f>E195</f>
        <v>20.3</v>
      </c>
      <c r="F194" s="37">
        <f>F195</f>
        <v>20.3</v>
      </c>
    </row>
    <row r="195" spans="1:6" ht="31.5">
      <c r="A195" s="102">
        <v>2240420390</v>
      </c>
      <c r="B195" s="102">
        <v>240</v>
      </c>
      <c r="C195" s="103" t="s">
        <v>223</v>
      </c>
      <c r="D195" s="37">
        <f>' № 5  рп, кцср, квр'!E539</f>
        <v>20.3</v>
      </c>
      <c r="E195" s="37">
        <f>' № 5  рп, кцср, квр'!F539</f>
        <v>20.3</v>
      </c>
      <c r="F195" s="37">
        <f>' № 5  рп, кцср, квр'!G539</f>
        <v>20.3</v>
      </c>
    </row>
    <row r="196" spans="1:6" ht="12.75">
      <c r="A196" s="102">
        <v>2240420390</v>
      </c>
      <c r="B196" s="104" t="s">
        <v>73</v>
      </c>
      <c r="C196" s="103" t="s">
        <v>74</v>
      </c>
      <c r="D196" s="37">
        <f>D197</f>
        <v>678</v>
      </c>
      <c r="E196" s="37">
        <f>E197</f>
        <v>678</v>
      </c>
      <c r="F196" s="37">
        <f>F197</f>
        <v>678</v>
      </c>
    </row>
    <row r="197" spans="1:6" ht="12.75">
      <c r="A197" s="102">
        <v>2240420390</v>
      </c>
      <c r="B197" s="104" t="s">
        <v>141</v>
      </c>
      <c r="C197" s="103" t="s">
        <v>142</v>
      </c>
      <c r="D197" s="37">
        <f>' № 5  рп, кцср, квр'!E541</f>
        <v>678</v>
      </c>
      <c r="E197" s="37">
        <f>' № 5  рп, кцср, квр'!F541</f>
        <v>678</v>
      </c>
      <c r="F197" s="37">
        <f>' № 5  рп, кцср, квр'!G541</f>
        <v>678</v>
      </c>
    </row>
    <row r="198" spans="1:6" ht="12.75">
      <c r="A198" s="102" t="s">
        <v>317</v>
      </c>
      <c r="B198" s="102"/>
      <c r="C198" s="103" t="s">
        <v>222</v>
      </c>
      <c r="D198" s="37">
        <f aca="true" t="shared" si="45" ref="D198:F199">D199</f>
        <v>1673.7</v>
      </c>
      <c r="E198" s="37">
        <f t="shared" si="45"/>
        <v>616.7</v>
      </c>
      <c r="F198" s="37">
        <f t="shared" si="45"/>
        <v>616.7</v>
      </c>
    </row>
    <row r="199" spans="1:6" ht="12.75">
      <c r="A199" s="102" t="s">
        <v>317</v>
      </c>
      <c r="B199" s="1" t="s">
        <v>73</v>
      </c>
      <c r="C199" s="47" t="s">
        <v>74</v>
      </c>
      <c r="D199" s="37">
        <f t="shared" si="45"/>
        <v>1673.7</v>
      </c>
      <c r="E199" s="37">
        <f t="shared" si="45"/>
        <v>616.7</v>
      </c>
      <c r="F199" s="37">
        <f t="shared" si="45"/>
        <v>616.7</v>
      </c>
    </row>
    <row r="200" spans="1:6" ht="31.5">
      <c r="A200" s="102" t="s">
        <v>317</v>
      </c>
      <c r="B200" s="1" t="s">
        <v>101</v>
      </c>
      <c r="C200" s="47" t="s">
        <v>102</v>
      </c>
      <c r="D200" s="37">
        <f>' № 5  рп, кцср, квр'!E569</f>
        <v>1673.7</v>
      </c>
      <c r="E200" s="37">
        <f>' № 5  рп, кцср, квр'!F569</f>
        <v>616.7</v>
      </c>
      <c r="F200" s="37">
        <f>' № 5  рп, кцср, квр'!G569</f>
        <v>616.7</v>
      </c>
    </row>
    <row r="201" spans="1:6" ht="12.75">
      <c r="A201" s="102">
        <v>2240500000</v>
      </c>
      <c r="B201" s="102"/>
      <c r="C201" s="103" t="s">
        <v>133</v>
      </c>
      <c r="D201" s="37">
        <f>D202+D206</f>
        <v>650.8</v>
      </c>
      <c r="E201" s="37">
        <f>E202+E206</f>
        <v>0</v>
      </c>
      <c r="F201" s="37">
        <f>F202+F206</f>
        <v>0</v>
      </c>
    </row>
    <row r="202" spans="1:6" ht="31.5">
      <c r="A202" s="102">
        <v>2240520410</v>
      </c>
      <c r="B202" s="102"/>
      <c r="C202" s="103" t="s">
        <v>203</v>
      </c>
      <c r="D202" s="37">
        <f>D203</f>
        <v>205.39999999999998</v>
      </c>
      <c r="E202" s="37">
        <f>E203</f>
        <v>0</v>
      </c>
      <c r="F202" s="37">
        <f>F203</f>
        <v>0</v>
      </c>
    </row>
    <row r="203" spans="1:6" ht="12.75">
      <c r="A203" s="102">
        <v>2240520410</v>
      </c>
      <c r="B203" s="102" t="s">
        <v>70</v>
      </c>
      <c r="C203" s="103" t="s">
        <v>71</v>
      </c>
      <c r="D203" s="37">
        <f>D204+D205</f>
        <v>205.39999999999998</v>
      </c>
      <c r="E203" s="37">
        <f>E204+E205</f>
        <v>0</v>
      </c>
      <c r="F203" s="37">
        <f>F204+F205</f>
        <v>0</v>
      </c>
    </row>
    <row r="204" spans="1:6" ht="12.75">
      <c r="A204" s="102">
        <v>2240520410</v>
      </c>
      <c r="B204" s="102">
        <v>850</v>
      </c>
      <c r="C204" s="103" t="s">
        <v>100</v>
      </c>
      <c r="D204" s="37">
        <f>' № 5  рп, кцср, квр'!E80</f>
        <v>116.8</v>
      </c>
      <c r="E204" s="37">
        <f>' № 5  рп, кцср, квр'!F80</f>
        <v>0</v>
      </c>
      <c r="F204" s="37">
        <f>' № 5  рп, кцср, квр'!G80</f>
        <v>0</v>
      </c>
    </row>
    <row r="205" spans="1:6" ht="31.5">
      <c r="A205" s="102">
        <v>2240520410</v>
      </c>
      <c r="B205" s="102">
        <v>860</v>
      </c>
      <c r="C205" s="103" t="s">
        <v>226</v>
      </c>
      <c r="D205" s="37">
        <f>' № 5  рп, кцср, квр'!E58</f>
        <v>88.6</v>
      </c>
      <c r="E205" s="37">
        <f>' № 5  рп, кцср, квр'!F58</f>
        <v>0</v>
      </c>
      <c r="F205" s="37">
        <f>' № 5  рп, кцср, квр'!G58</f>
        <v>0</v>
      </c>
    </row>
    <row r="206" spans="1:6" ht="31.5">
      <c r="A206" s="102">
        <v>2240520460</v>
      </c>
      <c r="B206" s="102"/>
      <c r="C206" s="103" t="s">
        <v>152</v>
      </c>
      <c r="D206" s="37">
        <f aca="true" t="shared" si="46" ref="D206:F207">D207</f>
        <v>445.4</v>
      </c>
      <c r="E206" s="37">
        <f t="shared" si="46"/>
        <v>0</v>
      </c>
      <c r="F206" s="37">
        <f t="shared" si="46"/>
        <v>0</v>
      </c>
    </row>
    <row r="207" spans="1:6" ht="31.5">
      <c r="A207" s="102">
        <v>2240520460</v>
      </c>
      <c r="B207" s="104" t="s">
        <v>69</v>
      </c>
      <c r="C207" s="103" t="s">
        <v>95</v>
      </c>
      <c r="D207" s="37">
        <f t="shared" si="46"/>
        <v>445.4</v>
      </c>
      <c r="E207" s="37">
        <f t="shared" si="46"/>
        <v>0</v>
      </c>
      <c r="F207" s="37">
        <f t="shared" si="46"/>
        <v>0</v>
      </c>
    </row>
    <row r="208" spans="1:6" ht="31.5">
      <c r="A208" s="102">
        <v>2240520460</v>
      </c>
      <c r="B208" s="102">
        <v>240</v>
      </c>
      <c r="C208" s="103" t="s">
        <v>223</v>
      </c>
      <c r="D208" s="37">
        <f>' № 5  рп, кцср, квр'!E83</f>
        <v>445.4</v>
      </c>
      <c r="E208" s="37">
        <f>' № 5  рп, кцср, квр'!F83</f>
        <v>0</v>
      </c>
      <c r="F208" s="37">
        <f>' № 5  рп, кцср, квр'!G83</f>
        <v>0</v>
      </c>
    </row>
    <row r="209" spans="1:6" ht="31.5">
      <c r="A209" s="102">
        <v>2240600000</v>
      </c>
      <c r="B209" s="10"/>
      <c r="C209" s="49" t="s">
        <v>137</v>
      </c>
      <c r="D209" s="37">
        <f>D210+D213+D216+D219</f>
        <v>126.89999999999999</v>
      </c>
      <c r="E209" s="37">
        <f>E210+E213+E216+E219</f>
        <v>36</v>
      </c>
      <c r="F209" s="37">
        <f>F210+F213+F216+F219</f>
        <v>36</v>
      </c>
    </row>
    <row r="210" spans="1:6" ht="12.75">
      <c r="A210" s="10" t="s">
        <v>311</v>
      </c>
      <c r="B210" s="11"/>
      <c r="C210" s="103" t="s">
        <v>140</v>
      </c>
      <c r="D210" s="37">
        <f aca="true" t="shared" si="47" ref="D210:F211">D211</f>
        <v>54</v>
      </c>
      <c r="E210" s="37">
        <f t="shared" si="47"/>
        <v>0</v>
      </c>
      <c r="F210" s="37">
        <f t="shared" si="47"/>
        <v>0</v>
      </c>
    </row>
    <row r="211" spans="1:6" ht="31.5">
      <c r="A211" s="10" t="s">
        <v>311</v>
      </c>
      <c r="B211" s="104" t="s">
        <v>69</v>
      </c>
      <c r="C211" s="103" t="s">
        <v>95</v>
      </c>
      <c r="D211" s="37">
        <f t="shared" si="47"/>
        <v>54</v>
      </c>
      <c r="E211" s="37">
        <f t="shared" si="47"/>
        <v>0</v>
      </c>
      <c r="F211" s="37">
        <f t="shared" si="47"/>
        <v>0</v>
      </c>
    </row>
    <row r="212" spans="1:6" ht="31.5">
      <c r="A212" s="10" t="s">
        <v>311</v>
      </c>
      <c r="B212" s="102">
        <v>240</v>
      </c>
      <c r="C212" s="103" t="s">
        <v>223</v>
      </c>
      <c r="D212" s="37">
        <f>' № 5  рп, кцср, квр'!E432</f>
        <v>54</v>
      </c>
      <c r="E212" s="37">
        <f>' № 5  рп, кцср, квр'!F432</f>
        <v>0</v>
      </c>
      <c r="F212" s="37">
        <f>' № 5  рп, кцср, квр'!G432</f>
        <v>0</v>
      </c>
    </row>
    <row r="213" spans="1:6" ht="16.5" customHeight="1">
      <c r="A213" s="10" t="s">
        <v>312</v>
      </c>
      <c r="B213" s="10"/>
      <c r="C213" s="103" t="s">
        <v>134</v>
      </c>
      <c r="D213" s="37">
        <f aca="true" t="shared" si="48" ref="D213:F214">D214</f>
        <v>22.8</v>
      </c>
      <c r="E213" s="37">
        <f t="shared" si="48"/>
        <v>0</v>
      </c>
      <c r="F213" s="37">
        <f t="shared" si="48"/>
        <v>0</v>
      </c>
    </row>
    <row r="214" spans="1:6" ht="31.5">
      <c r="A214" s="10" t="s">
        <v>312</v>
      </c>
      <c r="B214" s="104" t="s">
        <v>69</v>
      </c>
      <c r="C214" s="103" t="s">
        <v>95</v>
      </c>
      <c r="D214" s="37">
        <f t="shared" si="48"/>
        <v>22.8</v>
      </c>
      <c r="E214" s="37">
        <f t="shared" si="48"/>
        <v>0</v>
      </c>
      <c r="F214" s="37">
        <f t="shared" si="48"/>
        <v>0</v>
      </c>
    </row>
    <row r="215" spans="1:6" ht="31.5">
      <c r="A215" s="10" t="s">
        <v>312</v>
      </c>
      <c r="B215" s="102">
        <v>240</v>
      </c>
      <c r="C215" s="103" t="s">
        <v>223</v>
      </c>
      <c r="D215" s="37">
        <f>' № 5  рп, кцср, квр'!E435</f>
        <v>22.8</v>
      </c>
      <c r="E215" s="37">
        <f>' № 5  рп, кцср, квр'!F435</f>
        <v>0</v>
      </c>
      <c r="F215" s="37">
        <f>' № 5  рп, кцср, квр'!G435</f>
        <v>0</v>
      </c>
    </row>
    <row r="216" spans="1:6" ht="18" customHeight="1">
      <c r="A216" s="10" t="s">
        <v>313</v>
      </c>
      <c r="B216" s="10"/>
      <c r="C216" s="103" t="s">
        <v>135</v>
      </c>
      <c r="D216" s="37">
        <f aca="true" t="shared" si="49" ref="D216:F217">D217</f>
        <v>14.1</v>
      </c>
      <c r="E216" s="37">
        <f t="shared" si="49"/>
        <v>0</v>
      </c>
      <c r="F216" s="37">
        <f t="shared" si="49"/>
        <v>0</v>
      </c>
    </row>
    <row r="217" spans="1:6" ht="31.5">
      <c r="A217" s="10" t="s">
        <v>313</v>
      </c>
      <c r="B217" s="104" t="s">
        <v>69</v>
      </c>
      <c r="C217" s="103" t="s">
        <v>95</v>
      </c>
      <c r="D217" s="37">
        <f t="shared" si="49"/>
        <v>14.1</v>
      </c>
      <c r="E217" s="37">
        <f t="shared" si="49"/>
        <v>0</v>
      </c>
      <c r="F217" s="37">
        <f t="shared" si="49"/>
        <v>0</v>
      </c>
    </row>
    <row r="218" spans="1:6" ht="31.5">
      <c r="A218" s="10" t="s">
        <v>313</v>
      </c>
      <c r="B218" s="102">
        <v>240</v>
      </c>
      <c r="C218" s="103" t="s">
        <v>223</v>
      </c>
      <c r="D218" s="37">
        <f>' № 5  рп, кцср, квр'!E438</f>
        <v>14.1</v>
      </c>
      <c r="E218" s="37">
        <f>' № 5  рп, кцср, квр'!F438</f>
        <v>0</v>
      </c>
      <c r="F218" s="37">
        <f>' № 5  рп, кцср, квр'!G438</f>
        <v>0</v>
      </c>
    </row>
    <row r="219" spans="1:6" ht="12.75">
      <c r="A219" s="10" t="s">
        <v>314</v>
      </c>
      <c r="B219" s="10"/>
      <c r="C219" s="103" t="s">
        <v>136</v>
      </c>
      <c r="D219" s="37">
        <f aca="true" t="shared" si="50" ref="D219:F220">D220</f>
        <v>36</v>
      </c>
      <c r="E219" s="37">
        <f t="shared" si="50"/>
        <v>36</v>
      </c>
      <c r="F219" s="37">
        <f t="shared" si="50"/>
        <v>36</v>
      </c>
    </row>
    <row r="220" spans="1:6" ht="12.75">
      <c r="A220" s="10" t="s">
        <v>314</v>
      </c>
      <c r="B220" s="104" t="s">
        <v>73</v>
      </c>
      <c r="C220" s="103" t="s">
        <v>74</v>
      </c>
      <c r="D220" s="37">
        <f t="shared" si="50"/>
        <v>36</v>
      </c>
      <c r="E220" s="37">
        <f t="shared" si="50"/>
        <v>36</v>
      </c>
      <c r="F220" s="37">
        <f t="shared" si="50"/>
        <v>36</v>
      </c>
    </row>
    <row r="221" spans="1:6" ht="31.5">
      <c r="A221" s="10" t="s">
        <v>314</v>
      </c>
      <c r="B221" s="10" t="s">
        <v>358</v>
      </c>
      <c r="C221" s="142" t="s">
        <v>359</v>
      </c>
      <c r="D221" s="37">
        <f>' № 5  рп, кцср, квр'!E441</f>
        <v>36</v>
      </c>
      <c r="E221" s="37">
        <f>' № 5  рп, кцср, квр'!F441</f>
        <v>36</v>
      </c>
      <c r="F221" s="37">
        <f>' № 5  рп, кцср, квр'!G441</f>
        <v>36</v>
      </c>
    </row>
    <row r="222" spans="1:6" ht="31.5">
      <c r="A222" s="102">
        <v>2250000000</v>
      </c>
      <c r="B222" s="102"/>
      <c r="C222" s="103" t="s">
        <v>256</v>
      </c>
      <c r="D222" s="37">
        <f>D223+D227</f>
        <v>18942.1</v>
      </c>
      <c r="E222" s="37">
        <f aca="true" t="shared" si="51" ref="E222:F222">E223+E227</f>
        <v>16184.3</v>
      </c>
      <c r="F222" s="37">
        <f t="shared" si="51"/>
        <v>16184.3</v>
      </c>
    </row>
    <row r="223" spans="1:6" ht="31.5">
      <c r="A223" s="102">
        <v>2250100000</v>
      </c>
      <c r="B223" s="102"/>
      <c r="C223" s="103" t="s">
        <v>257</v>
      </c>
      <c r="D223" s="37">
        <f aca="true" t="shared" si="52" ref="D223:F225">D224</f>
        <v>16184.3</v>
      </c>
      <c r="E223" s="37">
        <f t="shared" si="52"/>
        <v>16184.3</v>
      </c>
      <c r="F223" s="37">
        <f t="shared" si="52"/>
        <v>16184.3</v>
      </c>
    </row>
    <row r="224" spans="1:6" ht="31.5">
      <c r="A224" s="102">
        <v>2250120010</v>
      </c>
      <c r="B224" s="102"/>
      <c r="C224" s="103" t="s">
        <v>123</v>
      </c>
      <c r="D224" s="37">
        <f t="shared" si="52"/>
        <v>16184.3</v>
      </c>
      <c r="E224" s="37">
        <f t="shared" si="52"/>
        <v>16184.3</v>
      </c>
      <c r="F224" s="37">
        <f t="shared" si="52"/>
        <v>16184.3</v>
      </c>
    </row>
    <row r="225" spans="1:6" ht="31.5">
      <c r="A225" s="102">
        <v>2250120010</v>
      </c>
      <c r="B225" s="104" t="s">
        <v>97</v>
      </c>
      <c r="C225" s="103" t="s">
        <v>98</v>
      </c>
      <c r="D225" s="37">
        <f t="shared" si="52"/>
        <v>16184.3</v>
      </c>
      <c r="E225" s="37">
        <f t="shared" si="52"/>
        <v>16184.3</v>
      </c>
      <c r="F225" s="37">
        <f t="shared" si="52"/>
        <v>16184.3</v>
      </c>
    </row>
    <row r="226" spans="1:6" ht="12.75">
      <c r="A226" s="102">
        <v>2250120010</v>
      </c>
      <c r="B226" s="102">
        <v>610</v>
      </c>
      <c r="C226" s="103" t="s">
        <v>104</v>
      </c>
      <c r="D226" s="37">
        <f>' № 5  рп, кцср, квр'!E633</f>
        <v>16184.3</v>
      </c>
      <c r="E226" s="37">
        <f>' № 5  рп, кцср, квр'!F633</f>
        <v>16184.3</v>
      </c>
      <c r="F226" s="37">
        <f>' № 5  рп, кцср, квр'!G633</f>
        <v>16184.3</v>
      </c>
    </row>
    <row r="227" spans="1:6" ht="47.25">
      <c r="A227" s="174">
        <v>2250200000</v>
      </c>
      <c r="B227" s="174"/>
      <c r="C227" s="175" t="s">
        <v>422</v>
      </c>
      <c r="D227" s="37">
        <f>D228</f>
        <v>2757.8</v>
      </c>
      <c r="E227" s="37">
        <f aca="true" t="shared" si="53" ref="E227:F229">E228</f>
        <v>0</v>
      </c>
      <c r="F227" s="37">
        <f t="shared" si="53"/>
        <v>0</v>
      </c>
    </row>
    <row r="228" spans="1:6" ht="78.75">
      <c r="A228" s="115" t="s">
        <v>382</v>
      </c>
      <c r="B228" s="174"/>
      <c r="C228" s="120" t="s">
        <v>299</v>
      </c>
      <c r="D228" s="37">
        <f>D229</f>
        <v>2757.8</v>
      </c>
      <c r="E228" s="37">
        <f t="shared" si="53"/>
        <v>0</v>
      </c>
      <c r="F228" s="37">
        <f t="shared" si="53"/>
        <v>0</v>
      </c>
    </row>
    <row r="229" spans="1:6" ht="31.5">
      <c r="A229" s="115" t="s">
        <v>382</v>
      </c>
      <c r="B229" s="172" t="s">
        <v>97</v>
      </c>
      <c r="C229" s="175" t="s">
        <v>98</v>
      </c>
      <c r="D229" s="37">
        <f>D230</f>
        <v>2757.8</v>
      </c>
      <c r="E229" s="37">
        <f t="shared" si="53"/>
        <v>0</v>
      </c>
      <c r="F229" s="37">
        <f t="shared" si="53"/>
        <v>0</v>
      </c>
    </row>
    <row r="230" spans="1:6" ht="12.75">
      <c r="A230" s="115" t="s">
        <v>382</v>
      </c>
      <c r="B230" s="174">
        <v>610</v>
      </c>
      <c r="C230" s="175" t="s">
        <v>104</v>
      </c>
      <c r="D230" s="37">
        <f>' № 5  рп, кцср, квр'!E637</f>
        <v>2757.8</v>
      </c>
      <c r="E230" s="37">
        <f>' № 5  рп, кцср, квр'!F637</f>
        <v>0</v>
      </c>
      <c r="F230" s="37">
        <f>' № 5  рп, кцср, квр'!G637</f>
        <v>0</v>
      </c>
    </row>
    <row r="231" spans="1:6" ht="47.25">
      <c r="A231" s="28">
        <v>2300000000</v>
      </c>
      <c r="B231" s="16"/>
      <c r="C231" s="45" t="s">
        <v>350</v>
      </c>
      <c r="D231" s="36">
        <f>D232+D247+D271</f>
        <v>49054.9</v>
      </c>
      <c r="E231" s="36">
        <f>E232+E247+E271</f>
        <v>11228.3</v>
      </c>
      <c r="F231" s="36">
        <f>F232+F247+F271</f>
        <v>7973.5</v>
      </c>
    </row>
    <row r="232" spans="1:6" ht="47.25">
      <c r="A232" s="104">
        <v>2310000000</v>
      </c>
      <c r="B232" s="102"/>
      <c r="C232" s="103" t="s">
        <v>212</v>
      </c>
      <c r="D232" s="37">
        <f>D233+D240</f>
        <v>18005.9</v>
      </c>
      <c r="E232" s="37">
        <f aca="true" t="shared" si="54" ref="E232:F232">E233+E240</f>
        <v>155.1</v>
      </c>
      <c r="F232" s="37">
        <f t="shared" si="54"/>
        <v>155.1</v>
      </c>
    </row>
    <row r="233" spans="1:6" ht="47.25">
      <c r="A233" s="104" t="s">
        <v>306</v>
      </c>
      <c r="B233" s="24"/>
      <c r="C233" s="103" t="s">
        <v>229</v>
      </c>
      <c r="D233" s="37">
        <f>D237+D234</f>
        <v>16312.2</v>
      </c>
      <c r="E233" s="37">
        <f>E237+E234</f>
        <v>155.1</v>
      </c>
      <c r="F233" s="37">
        <f>F237+F234</f>
        <v>155.1</v>
      </c>
    </row>
    <row r="234" spans="1:6" ht="12.75">
      <c r="A234" s="102" t="s">
        <v>307</v>
      </c>
      <c r="B234" s="102"/>
      <c r="C234" s="62" t="s">
        <v>231</v>
      </c>
      <c r="D234" s="37">
        <f aca="true" t="shared" si="55" ref="D234:F235">D235</f>
        <v>793.3</v>
      </c>
      <c r="E234" s="37">
        <f t="shared" si="55"/>
        <v>0</v>
      </c>
      <c r="F234" s="37">
        <f t="shared" si="55"/>
        <v>0</v>
      </c>
    </row>
    <row r="235" spans="1:6" ht="31.5">
      <c r="A235" s="102" t="s">
        <v>307</v>
      </c>
      <c r="B235" s="104" t="s">
        <v>69</v>
      </c>
      <c r="C235" s="56" t="s">
        <v>95</v>
      </c>
      <c r="D235" s="37">
        <f t="shared" si="55"/>
        <v>793.3</v>
      </c>
      <c r="E235" s="37">
        <f t="shared" si="55"/>
        <v>0</v>
      </c>
      <c r="F235" s="37">
        <f t="shared" si="55"/>
        <v>0</v>
      </c>
    </row>
    <row r="236" spans="1:6" ht="31.5">
      <c r="A236" s="102" t="s">
        <v>307</v>
      </c>
      <c r="B236" s="102">
        <v>240</v>
      </c>
      <c r="C236" s="56" t="s">
        <v>223</v>
      </c>
      <c r="D236" s="37">
        <f>' № 5  рп, кцср, квр'!E242</f>
        <v>793.3</v>
      </c>
      <c r="E236" s="37">
        <f>' № 5  рп, кцср, квр'!F242</f>
        <v>0</v>
      </c>
      <c r="F236" s="37">
        <f>' № 5  рп, кцср, квр'!G242</f>
        <v>0</v>
      </c>
    </row>
    <row r="237" spans="1:6" ht="12.75">
      <c r="A237" s="104" t="s">
        <v>308</v>
      </c>
      <c r="B237" s="102"/>
      <c r="C237" s="98" t="s">
        <v>221</v>
      </c>
      <c r="D237" s="37">
        <f aca="true" t="shared" si="56" ref="D237:F238">D238</f>
        <v>15518.900000000001</v>
      </c>
      <c r="E237" s="37">
        <f t="shared" si="56"/>
        <v>155.1</v>
      </c>
      <c r="F237" s="37">
        <f t="shared" si="56"/>
        <v>155.1</v>
      </c>
    </row>
    <row r="238" spans="1:6" ht="31.5">
      <c r="A238" s="104" t="s">
        <v>308</v>
      </c>
      <c r="B238" s="104" t="s">
        <v>69</v>
      </c>
      <c r="C238" s="103" t="s">
        <v>95</v>
      </c>
      <c r="D238" s="37">
        <f t="shared" si="56"/>
        <v>15518.900000000001</v>
      </c>
      <c r="E238" s="37">
        <f t="shared" si="56"/>
        <v>155.1</v>
      </c>
      <c r="F238" s="37">
        <f t="shared" si="56"/>
        <v>155.1</v>
      </c>
    </row>
    <row r="239" spans="1:6" ht="31.5">
      <c r="A239" s="104" t="s">
        <v>308</v>
      </c>
      <c r="B239" s="102">
        <v>240</v>
      </c>
      <c r="C239" s="103" t="s">
        <v>223</v>
      </c>
      <c r="D239" s="37">
        <f>' № 5  рп, кцср, квр'!E245</f>
        <v>15518.900000000001</v>
      </c>
      <c r="E239" s="37">
        <f>' № 5  рп, кцср, квр'!F245</f>
        <v>155.1</v>
      </c>
      <c r="F239" s="37">
        <f>' № 5  рп, кцср, квр'!G245</f>
        <v>155.1</v>
      </c>
    </row>
    <row r="240" spans="1:6" ht="12.75">
      <c r="A240" s="167">
        <v>2310100000</v>
      </c>
      <c r="B240" s="168"/>
      <c r="C240" s="119" t="s">
        <v>410</v>
      </c>
      <c r="D240" s="21">
        <f>D241+D244</f>
        <v>1693.7</v>
      </c>
      <c r="E240" s="21">
        <f aca="true" t="shared" si="57" ref="E240:F240">E241+E244</f>
        <v>0</v>
      </c>
      <c r="F240" s="21">
        <f t="shared" si="57"/>
        <v>0</v>
      </c>
    </row>
    <row r="241" spans="1:6" ht="12.75">
      <c r="A241" s="167">
        <v>2310111180</v>
      </c>
      <c r="B241" s="168"/>
      <c r="C241" s="71" t="s">
        <v>411</v>
      </c>
      <c r="D241" s="21">
        <f>D242</f>
        <v>1000</v>
      </c>
      <c r="E241" s="21">
        <f aca="true" t="shared" si="58" ref="E241:F242">E242</f>
        <v>0</v>
      </c>
      <c r="F241" s="21">
        <f t="shared" si="58"/>
        <v>0</v>
      </c>
    </row>
    <row r="242" spans="1:6" ht="31.5">
      <c r="A242" s="167">
        <v>2310111180</v>
      </c>
      <c r="B242" s="167" t="s">
        <v>69</v>
      </c>
      <c r="C242" s="169" t="s">
        <v>95</v>
      </c>
      <c r="D242" s="21">
        <f>D243</f>
        <v>1000</v>
      </c>
      <c r="E242" s="21">
        <f t="shared" si="58"/>
        <v>0</v>
      </c>
      <c r="F242" s="21">
        <f t="shared" si="58"/>
        <v>0</v>
      </c>
    </row>
    <row r="243" spans="1:6" ht="31.5">
      <c r="A243" s="167">
        <v>2310111180</v>
      </c>
      <c r="B243" s="168">
        <v>240</v>
      </c>
      <c r="C243" s="169" t="s">
        <v>223</v>
      </c>
      <c r="D243" s="21">
        <f>' № 5  рп, кцср, квр'!E249</f>
        <v>1000</v>
      </c>
      <c r="E243" s="21">
        <f>' № 5  рп, кцср, квр'!F249</f>
        <v>0</v>
      </c>
      <c r="F243" s="21">
        <f>' № 5  рп, кцср, квр'!G249</f>
        <v>0</v>
      </c>
    </row>
    <row r="244" spans="1:6" ht="12.75">
      <c r="A244" s="167">
        <v>2310120100</v>
      </c>
      <c r="B244" s="168"/>
      <c r="C244" s="169" t="s">
        <v>231</v>
      </c>
      <c r="D244" s="21">
        <f>D245</f>
        <v>693.7</v>
      </c>
      <c r="E244" s="21">
        <f aca="true" t="shared" si="59" ref="E244:F245">E245</f>
        <v>0</v>
      </c>
      <c r="F244" s="21">
        <f t="shared" si="59"/>
        <v>0</v>
      </c>
    </row>
    <row r="245" spans="1:6" ht="31.5">
      <c r="A245" s="167">
        <v>2310120100</v>
      </c>
      <c r="B245" s="167" t="s">
        <v>69</v>
      </c>
      <c r="C245" s="169" t="s">
        <v>95</v>
      </c>
      <c r="D245" s="21">
        <f>D246</f>
        <v>693.7</v>
      </c>
      <c r="E245" s="21">
        <f t="shared" si="59"/>
        <v>0</v>
      </c>
      <c r="F245" s="21">
        <f t="shared" si="59"/>
        <v>0</v>
      </c>
    </row>
    <row r="246" spans="1:6" ht="31.5">
      <c r="A246" s="167">
        <v>2310120100</v>
      </c>
      <c r="B246" s="168">
        <v>240</v>
      </c>
      <c r="C246" s="169" t="s">
        <v>223</v>
      </c>
      <c r="D246" s="21">
        <f>' № 5  рп, кцср, квр'!E252</f>
        <v>693.7</v>
      </c>
      <c r="E246" s="21">
        <f>' № 5  рп, кцср, квр'!F252</f>
        <v>0</v>
      </c>
      <c r="F246" s="21">
        <f>' № 5  рп, кцср, квр'!G252</f>
        <v>0</v>
      </c>
    </row>
    <row r="247" spans="1:6" ht="12.75">
      <c r="A247" s="104">
        <v>2320000000</v>
      </c>
      <c r="B247" s="102"/>
      <c r="C247" s="103" t="s">
        <v>181</v>
      </c>
      <c r="D247" s="37">
        <f>D252+D248</f>
        <v>28034.5</v>
      </c>
      <c r="E247" s="37">
        <f aca="true" t="shared" si="60" ref="E247:F247">E252+E248</f>
        <v>11073.199999999999</v>
      </c>
      <c r="F247" s="37">
        <f t="shared" si="60"/>
        <v>7818.4</v>
      </c>
    </row>
    <row r="248" spans="1:6" ht="31.5">
      <c r="A248" s="158">
        <v>2320100000</v>
      </c>
      <c r="B248" s="159"/>
      <c r="C248" s="160" t="s">
        <v>361</v>
      </c>
      <c r="D248" s="37">
        <f>D249</f>
        <v>58.5</v>
      </c>
      <c r="E248" s="37">
        <f aca="true" t="shared" si="61" ref="E248:F248">E249</f>
        <v>0</v>
      </c>
      <c r="F248" s="37">
        <f t="shared" si="61"/>
        <v>0</v>
      </c>
    </row>
    <row r="249" spans="1:6" ht="63">
      <c r="A249" s="131" t="s">
        <v>337</v>
      </c>
      <c r="B249" s="131"/>
      <c r="C249" s="132" t="s">
        <v>338</v>
      </c>
      <c r="D249" s="37">
        <f aca="true" t="shared" si="62" ref="D249:F250">D250</f>
        <v>58.5</v>
      </c>
      <c r="E249" s="37">
        <f t="shared" si="62"/>
        <v>0</v>
      </c>
      <c r="F249" s="37">
        <f t="shared" si="62"/>
        <v>0</v>
      </c>
    </row>
    <row r="250" spans="1:6" ht="31.5">
      <c r="A250" s="131" t="s">
        <v>337</v>
      </c>
      <c r="B250" s="129" t="s">
        <v>69</v>
      </c>
      <c r="C250" s="132" t="s">
        <v>95</v>
      </c>
      <c r="D250" s="37">
        <f t="shared" si="62"/>
        <v>58.5</v>
      </c>
      <c r="E250" s="37">
        <f t="shared" si="62"/>
        <v>0</v>
      </c>
      <c r="F250" s="37">
        <f t="shared" si="62"/>
        <v>0</v>
      </c>
    </row>
    <row r="251" spans="1:6" ht="31.5">
      <c r="A251" s="131" t="s">
        <v>337</v>
      </c>
      <c r="B251" s="131">
        <v>240</v>
      </c>
      <c r="C251" s="132" t="s">
        <v>223</v>
      </c>
      <c r="D251" s="37">
        <f>' № 5  рп, кцср, квр'!E257</f>
        <v>58.5</v>
      </c>
      <c r="E251" s="37">
        <f>' № 5  рп, кцср, квр'!F257</f>
        <v>0</v>
      </c>
      <c r="F251" s="37">
        <f>' № 5  рп, кцср, квр'!G257</f>
        <v>0</v>
      </c>
    </row>
    <row r="252" spans="1:6" ht="12.75">
      <c r="A252" s="104">
        <v>2320200000</v>
      </c>
      <c r="B252" s="102"/>
      <c r="C252" s="103" t="s">
        <v>128</v>
      </c>
      <c r="D252" s="37">
        <f>D253+D256+D259+D262+D265+D268</f>
        <v>27976</v>
      </c>
      <c r="E252" s="37">
        <f aca="true" t="shared" si="63" ref="E252:F252">E253+E256+E259+E262+E265+E268</f>
        <v>11073.199999999999</v>
      </c>
      <c r="F252" s="37">
        <f t="shared" si="63"/>
        <v>7818.4</v>
      </c>
    </row>
    <row r="253" spans="1:6" ht="12.75">
      <c r="A253" s="102">
        <v>2320220050</v>
      </c>
      <c r="B253" s="102"/>
      <c r="C253" s="103" t="s">
        <v>129</v>
      </c>
      <c r="D253" s="37">
        <f aca="true" t="shared" si="64" ref="D253:F254">D254</f>
        <v>18990.4</v>
      </c>
      <c r="E253" s="37">
        <f t="shared" si="64"/>
        <v>7959.1</v>
      </c>
      <c r="F253" s="37">
        <f t="shared" si="64"/>
        <v>5604.3</v>
      </c>
    </row>
    <row r="254" spans="1:6" ht="31.5">
      <c r="A254" s="102">
        <v>2320220050</v>
      </c>
      <c r="B254" s="104" t="s">
        <v>69</v>
      </c>
      <c r="C254" s="103" t="s">
        <v>95</v>
      </c>
      <c r="D254" s="37">
        <f t="shared" si="64"/>
        <v>18990.4</v>
      </c>
      <c r="E254" s="37">
        <f t="shared" si="64"/>
        <v>7959.1</v>
      </c>
      <c r="F254" s="37">
        <f t="shared" si="64"/>
        <v>5604.3</v>
      </c>
    </row>
    <row r="255" spans="1:6" ht="31.5">
      <c r="A255" s="102">
        <v>2320220050</v>
      </c>
      <c r="B255" s="102">
        <v>240</v>
      </c>
      <c r="C255" s="103" t="s">
        <v>223</v>
      </c>
      <c r="D255" s="37">
        <f>' № 5  рп, кцср, квр'!E261</f>
        <v>18990.4</v>
      </c>
      <c r="E255" s="37">
        <f>' № 5  рп, кцср, квр'!F261</f>
        <v>7959.1</v>
      </c>
      <c r="F255" s="37">
        <f>' № 5  рп, кцср, квр'!G261</f>
        <v>5604.3</v>
      </c>
    </row>
    <row r="256" spans="1:6" ht="12.75">
      <c r="A256" s="102">
        <v>2320220070</v>
      </c>
      <c r="B256" s="102"/>
      <c r="C256" s="103" t="s">
        <v>130</v>
      </c>
      <c r="D256" s="37">
        <f aca="true" t="shared" si="65" ref="D256:F257">D257</f>
        <v>5199.1</v>
      </c>
      <c r="E256" s="37">
        <f t="shared" si="65"/>
        <v>2068.2</v>
      </c>
      <c r="F256" s="37">
        <f t="shared" si="65"/>
        <v>2068.2</v>
      </c>
    </row>
    <row r="257" spans="1:6" ht="31.5">
      <c r="A257" s="128">
        <v>2320220070</v>
      </c>
      <c r="B257" s="104" t="s">
        <v>69</v>
      </c>
      <c r="C257" s="103" t="s">
        <v>95</v>
      </c>
      <c r="D257" s="37">
        <f t="shared" si="65"/>
        <v>5199.1</v>
      </c>
      <c r="E257" s="37">
        <f t="shared" si="65"/>
        <v>2068.2</v>
      </c>
      <c r="F257" s="37">
        <f t="shared" si="65"/>
        <v>2068.2</v>
      </c>
    </row>
    <row r="258" spans="1:6" ht="31.5">
      <c r="A258" s="128">
        <v>2320220070</v>
      </c>
      <c r="B258" s="102">
        <v>240</v>
      </c>
      <c r="C258" s="103" t="s">
        <v>223</v>
      </c>
      <c r="D258" s="37">
        <f>' № 5  рп, кцср, квр'!E264</f>
        <v>5199.1</v>
      </c>
      <c r="E258" s="37">
        <f>' № 5  рп, кцср, квр'!F264</f>
        <v>2068.2</v>
      </c>
      <c r="F258" s="37">
        <f>' № 5  рп, кцср, квр'!G264</f>
        <v>2068.2</v>
      </c>
    </row>
    <row r="259" spans="1:6" ht="12.75">
      <c r="A259" s="102">
        <v>2320220080</v>
      </c>
      <c r="B259" s="102"/>
      <c r="C259" s="103" t="s">
        <v>131</v>
      </c>
      <c r="D259" s="37">
        <f aca="true" t="shared" si="66" ref="D259:F260">D260</f>
        <v>1356.6</v>
      </c>
      <c r="E259" s="37">
        <f t="shared" si="66"/>
        <v>1045.9</v>
      </c>
      <c r="F259" s="37">
        <f t="shared" si="66"/>
        <v>145.9</v>
      </c>
    </row>
    <row r="260" spans="1:6" ht="31.5">
      <c r="A260" s="102">
        <v>2320220080</v>
      </c>
      <c r="B260" s="104" t="s">
        <v>69</v>
      </c>
      <c r="C260" s="103" t="s">
        <v>95</v>
      </c>
      <c r="D260" s="37">
        <f t="shared" si="66"/>
        <v>1356.6</v>
      </c>
      <c r="E260" s="37">
        <f t="shared" si="66"/>
        <v>1045.9</v>
      </c>
      <c r="F260" s="37">
        <f t="shared" si="66"/>
        <v>145.9</v>
      </c>
    </row>
    <row r="261" spans="1:6" ht="31.5">
      <c r="A261" s="102">
        <v>2320220080</v>
      </c>
      <c r="B261" s="102">
        <v>240</v>
      </c>
      <c r="C261" s="103" t="s">
        <v>223</v>
      </c>
      <c r="D261" s="37">
        <f>' № 5  рп, кцср, квр'!E267</f>
        <v>1356.6</v>
      </c>
      <c r="E261" s="37">
        <f>' № 5  рп, кцср, квр'!F267</f>
        <v>1045.9</v>
      </c>
      <c r="F261" s="37">
        <f>' № 5  рп, кцср, квр'!G267</f>
        <v>145.9</v>
      </c>
    </row>
    <row r="262" spans="1:6" ht="12.75">
      <c r="A262" s="168">
        <v>2320220110</v>
      </c>
      <c r="B262" s="168"/>
      <c r="C262" s="169" t="s">
        <v>412</v>
      </c>
      <c r="D262" s="37">
        <f>D263</f>
        <v>1371</v>
      </c>
      <c r="E262" s="37">
        <f aca="true" t="shared" si="67" ref="E262:F263">E263</f>
        <v>0</v>
      </c>
      <c r="F262" s="37">
        <f t="shared" si="67"/>
        <v>0</v>
      </c>
    </row>
    <row r="263" spans="1:6" ht="31.5">
      <c r="A263" s="168">
        <v>2320220110</v>
      </c>
      <c r="B263" s="167" t="s">
        <v>69</v>
      </c>
      <c r="C263" s="169" t="s">
        <v>95</v>
      </c>
      <c r="D263" s="37">
        <f>D264</f>
        <v>1371</v>
      </c>
      <c r="E263" s="37">
        <f t="shared" si="67"/>
        <v>0</v>
      </c>
      <c r="F263" s="37">
        <f t="shared" si="67"/>
        <v>0</v>
      </c>
    </row>
    <row r="264" spans="1:6" ht="31.5">
      <c r="A264" s="168">
        <v>2320220110</v>
      </c>
      <c r="B264" s="168">
        <v>240</v>
      </c>
      <c r="C264" s="169" t="s">
        <v>223</v>
      </c>
      <c r="D264" s="37">
        <f>' № 5  рп, кцср, квр'!E270</f>
        <v>1371</v>
      </c>
      <c r="E264" s="37">
        <f>' № 5  рп, кцср, квр'!F270</f>
        <v>0</v>
      </c>
      <c r="F264" s="37">
        <f>' № 5  рп, кцср, квр'!G270</f>
        <v>0</v>
      </c>
    </row>
    <row r="265" spans="1:6" ht="12.75">
      <c r="A265" s="168" t="s">
        <v>416</v>
      </c>
      <c r="B265" s="168"/>
      <c r="C265" s="169" t="s">
        <v>415</v>
      </c>
      <c r="D265" s="21">
        <f>D266</f>
        <v>93.7</v>
      </c>
      <c r="E265" s="21">
        <f aca="true" t="shared" si="68" ref="E265:F266">E266</f>
        <v>0</v>
      </c>
      <c r="F265" s="21">
        <f t="shared" si="68"/>
        <v>0</v>
      </c>
    </row>
    <row r="266" spans="1:6" ht="31.5">
      <c r="A266" s="168" t="s">
        <v>416</v>
      </c>
      <c r="B266" s="167" t="s">
        <v>69</v>
      </c>
      <c r="C266" s="169" t="s">
        <v>95</v>
      </c>
      <c r="D266" s="21">
        <f>D267</f>
        <v>93.7</v>
      </c>
      <c r="E266" s="21">
        <f t="shared" si="68"/>
        <v>0</v>
      </c>
      <c r="F266" s="21">
        <f t="shared" si="68"/>
        <v>0</v>
      </c>
    </row>
    <row r="267" spans="1:6" ht="31.5">
      <c r="A267" s="168" t="s">
        <v>416</v>
      </c>
      <c r="B267" s="168">
        <v>240</v>
      </c>
      <c r="C267" s="169" t="s">
        <v>223</v>
      </c>
      <c r="D267" s="21">
        <f>' № 5  рп, кцср, квр'!E273</f>
        <v>93.7</v>
      </c>
      <c r="E267" s="21">
        <f>' № 5  рп, кцср, квр'!F273</f>
        <v>0</v>
      </c>
      <c r="F267" s="21">
        <f>' № 5  рп, кцср, квр'!G273</f>
        <v>0</v>
      </c>
    </row>
    <row r="268" spans="1:6" ht="47.25">
      <c r="A268" s="168" t="s">
        <v>414</v>
      </c>
      <c r="B268" s="168"/>
      <c r="C268" s="169" t="s">
        <v>413</v>
      </c>
      <c r="D268" s="21">
        <f>D269</f>
        <v>965.2</v>
      </c>
      <c r="E268" s="21">
        <f aca="true" t="shared" si="69" ref="E268:F269">E269</f>
        <v>0</v>
      </c>
      <c r="F268" s="21">
        <f t="shared" si="69"/>
        <v>0</v>
      </c>
    </row>
    <row r="269" spans="1:6" ht="31.5">
      <c r="A269" s="168" t="s">
        <v>414</v>
      </c>
      <c r="B269" s="167" t="s">
        <v>69</v>
      </c>
      <c r="C269" s="169" t="s">
        <v>95</v>
      </c>
      <c r="D269" s="21">
        <f>D270</f>
        <v>965.2</v>
      </c>
      <c r="E269" s="21">
        <f t="shared" si="69"/>
        <v>0</v>
      </c>
      <c r="F269" s="21">
        <f t="shared" si="69"/>
        <v>0</v>
      </c>
    </row>
    <row r="270" spans="1:6" ht="31.5">
      <c r="A270" s="168" t="s">
        <v>414</v>
      </c>
      <c r="B270" s="168">
        <v>240</v>
      </c>
      <c r="C270" s="169" t="s">
        <v>223</v>
      </c>
      <c r="D270" s="21">
        <f>' № 5  рп, кцср, квр'!E276</f>
        <v>965.2</v>
      </c>
      <c r="E270" s="21">
        <f>' № 5  рп, кцср, квр'!F276</f>
        <v>0</v>
      </c>
      <c r="F270" s="21">
        <f>' № 5  рп, кцср, квр'!G276</f>
        <v>0</v>
      </c>
    </row>
    <row r="271" spans="1:6" ht="18" customHeight="1">
      <c r="A271" s="129">
        <v>2330000000</v>
      </c>
      <c r="B271" s="131"/>
      <c r="C271" s="132" t="s">
        <v>352</v>
      </c>
      <c r="D271" s="37">
        <f>D272</f>
        <v>3014.5</v>
      </c>
      <c r="E271" s="37">
        <f>E272</f>
        <v>0</v>
      </c>
      <c r="F271" s="37">
        <f>F272</f>
        <v>0</v>
      </c>
    </row>
    <row r="272" spans="1:6" ht="47.25">
      <c r="A272" s="129">
        <v>2330100000</v>
      </c>
      <c r="B272" s="131"/>
      <c r="C272" s="132" t="s">
        <v>213</v>
      </c>
      <c r="D272" s="37">
        <f>D273+D276</f>
        <v>3014.5</v>
      </c>
      <c r="E272" s="37">
        <f>E273+E276</f>
        <v>0</v>
      </c>
      <c r="F272" s="37">
        <f>F273+F276</f>
        <v>0</v>
      </c>
    </row>
    <row r="273" spans="1:6" ht="12.75">
      <c r="A273" s="129">
        <v>2330120090</v>
      </c>
      <c r="B273" s="131"/>
      <c r="C273" s="132" t="s">
        <v>335</v>
      </c>
      <c r="D273" s="37">
        <f aca="true" t="shared" si="70" ref="D273:F274">D274</f>
        <v>1238.4</v>
      </c>
      <c r="E273" s="37">
        <f t="shared" si="70"/>
        <v>0</v>
      </c>
      <c r="F273" s="37">
        <f t="shared" si="70"/>
        <v>0</v>
      </c>
    </row>
    <row r="274" spans="1:6" ht="31.5">
      <c r="A274" s="129">
        <v>2330120090</v>
      </c>
      <c r="B274" s="129" t="s">
        <v>69</v>
      </c>
      <c r="C274" s="132" t="s">
        <v>95</v>
      </c>
      <c r="D274" s="37">
        <f t="shared" si="70"/>
        <v>1238.4</v>
      </c>
      <c r="E274" s="37">
        <f t="shared" si="70"/>
        <v>0</v>
      </c>
      <c r="F274" s="37">
        <f t="shared" si="70"/>
        <v>0</v>
      </c>
    </row>
    <row r="275" spans="1:6" ht="31.5">
      <c r="A275" s="129">
        <v>2330120090</v>
      </c>
      <c r="B275" s="131">
        <v>240</v>
      </c>
      <c r="C275" s="132" t="s">
        <v>223</v>
      </c>
      <c r="D275" s="37">
        <f>' № 5  рп, кцср, квр'!E281</f>
        <v>1238.4</v>
      </c>
      <c r="E275" s="37">
        <f>' № 5  рп, кцср, квр'!F281</f>
        <v>0</v>
      </c>
      <c r="F275" s="37">
        <f>' № 5  рп, кцср, квр'!G281</f>
        <v>0</v>
      </c>
    </row>
    <row r="276" spans="1:6" ht="12.75">
      <c r="A276" s="129">
        <v>2330120100</v>
      </c>
      <c r="B276" s="78"/>
      <c r="C276" s="42" t="s">
        <v>336</v>
      </c>
      <c r="D276" s="37">
        <f aca="true" t="shared" si="71" ref="D276:F277">D277</f>
        <v>1776.1</v>
      </c>
      <c r="E276" s="37">
        <f t="shared" si="71"/>
        <v>0</v>
      </c>
      <c r="F276" s="37">
        <f t="shared" si="71"/>
        <v>0</v>
      </c>
    </row>
    <row r="277" spans="1:6" ht="31.5">
      <c r="A277" s="129">
        <v>2330120100</v>
      </c>
      <c r="B277" s="114" t="s">
        <v>69</v>
      </c>
      <c r="C277" s="132" t="s">
        <v>95</v>
      </c>
      <c r="D277" s="37">
        <f t="shared" si="71"/>
        <v>1776.1</v>
      </c>
      <c r="E277" s="37">
        <f t="shared" si="71"/>
        <v>0</v>
      </c>
      <c r="F277" s="37">
        <f t="shared" si="71"/>
        <v>0</v>
      </c>
    </row>
    <row r="278" spans="1:6" ht="31.5">
      <c r="A278" s="129">
        <v>2330120100</v>
      </c>
      <c r="B278" s="78">
        <v>240</v>
      </c>
      <c r="C278" s="132" t="s">
        <v>223</v>
      </c>
      <c r="D278" s="37">
        <f>' № 5  рп, кцср, квр'!E284</f>
        <v>1776.1</v>
      </c>
      <c r="E278" s="37">
        <f>' № 5  рп, кцср, квр'!F284</f>
        <v>0</v>
      </c>
      <c r="F278" s="37">
        <f>' № 5  рп, кцср, квр'!G284</f>
        <v>0</v>
      </c>
    </row>
    <row r="279" spans="1:6" ht="47.25">
      <c r="A279" s="28">
        <v>2400000000</v>
      </c>
      <c r="B279" s="102"/>
      <c r="C279" s="45" t="s">
        <v>328</v>
      </c>
      <c r="D279" s="36">
        <f>D280+D302+D314</f>
        <v>145711.2</v>
      </c>
      <c r="E279" s="36">
        <f>E280+E302+E314</f>
        <v>100154.8</v>
      </c>
      <c r="F279" s="36">
        <f>F280+F302+F314</f>
        <v>95392.90000000001</v>
      </c>
    </row>
    <row r="280" spans="1:6" ht="12.75">
      <c r="A280" s="104">
        <v>2410000000</v>
      </c>
      <c r="B280" s="102"/>
      <c r="C280" s="103" t="s">
        <v>124</v>
      </c>
      <c r="D280" s="37">
        <f>D281+D285+D292</f>
        <v>105330.1</v>
      </c>
      <c r="E280" s="37">
        <f>E281+E285+E292</f>
        <v>94767.5</v>
      </c>
      <c r="F280" s="37">
        <f>F281+F285+F292</f>
        <v>89864.1</v>
      </c>
    </row>
    <row r="281" spans="1:6" ht="12.75">
      <c r="A281" s="104">
        <v>2410100000</v>
      </c>
      <c r="B281" s="24"/>
      <c r="C281" s="103" t="s">
        <v>178</v>
      </c>
      <c r="D281" s="37">
        <f>D282</f>
        <v>27383.1</v>
      </c>
      <c r="E281" s="37">
        <f aca="true" t="shared" si="72" ref="E281:F283">E282</f>
        <v>13926.9</v>
      </c>
      <c r="F281" s="37">
        <f t="shared" si="72"/>
        <v>7436.2</v>
      </c>
    </row>
    <row r="282" spans="1:6" ht="31.5">
      <c r="A282" s="102">
        <v>2410120100</v>
      </c>
      <c r="B282" s="102"/>
      <c r="C282" s="103" t="s">
        <v>125</v>
      </c>
      <c r="D282" s="37">
        <f>D283</f>
        <v>27383.1</v>
      </c>
      <c r="E282" s="37">
        <f t="shared" si="72"/>
        <v>13926.9</v>
      </c>
      <c r="F282" s="37">
        <f t="shared" si="72"/>
        <v>7436.2</v>
      </c>
    </row>
    <row r="283" spans="1:6" ht="31.5">
      <c r="A283" s="102">
        <v>2410120100</v>
      </c>
      <c r="B283" s="104" t="s">
        <v>69</v>
      </c>
      <c r="C283" s="103" t="s">
        <v>95</v>
      </c>
      <c r="D283" s="37">
        <f>D284</f>
        <v>27383.1</v>
      </c>
      <c r="E283" s="37">
        <f t="shared" si="72"/>
        <v>13926.9</v>
      </c>
      <c r="F283" s="37">
        <f t="shared" si="72"/>
        <v>7436.2</v>
      </c>
    </row>
    <row r="284" spans="1:6" ht="31.5">
      <c r="A284" s="102">
        <v>2410120100</v>
      </c>
      <c r="B284" s="102">
        <v>240</v>
      </c>
      <c r="C284" s="103" t="s">
        <v>223</v>
      </c>
      <c r="D284" s="37">
        <f>' № 5  рп, кцср, квр'!E172</f>
        <v>27383.1</v>
      </c>
      <c r="E284" s="37">
        <f>' № 5  рп, кцср, квр'!F172</f>
        <v>13926.9</v>
      </c>
      <c r="F284" s="37">
        <f>' № 5  рп, кцср, квр'!G172</f>
        <v>7436.2</v>
      </c>
    </row>
    <row r="285" spans="1:6" ht="47.25">
      <c r="A285" s="104">
        <v>2410200000</v>
      </c>
      <c r="B285" s="102"/>
      <c r="C285" s="103" t="s">
        <v>179</v>
      </c>
      <c r="D285" s="37">
        <f>D286+D289</f>
        <v>64628.899999999994</v>
      </c>
      <c r="E285" s="37">
        <f aca="true" t="shared" si="73" ref="E285:F285">E286+E289</f>
        <v>67214</v>
      </c>
      <c r="F285" s="37">
        <f t="shared" si="73"/>
        <v>68256.3</v>
      </c>
    </row>
    <row r="286" spans="1:6" ht="31.5">
      <c r="A286" s="102">
        <v>2410211050</v>
      </c>
      <c r="B286" s="102"/>
      <c r="C286" s="103" t="s">
        <v>240</v>
      </c>
      <c r="D286" s="37">
        <f aca="true" t="shared" si="74" ref="D286:F287">D287</f>
        <v>51703.1</v>
      </c>
      <c r="E286" s="37">
        <f t="shared" si="74"/>
        <v>53771.2</v>
      </c>
      <c r="F286" s="37">
        <f t="shared" si="74"/>
        <v>54605</v>
      </c>
    </row>
    <row r="287" spans="1:6" ht="31.5">
      <c r="A287" s="102">
        <v>2410211050</v>
      </c>
      <c r="B287" s="104" t="s">
        <v>69</v>
      </c>
      <c r="C287" s="103" t="s">
        <v>95</v>
      </c>
      <c r="D287" s="37">
        <f t="shared" si="74"/>
        <v>51703.1</v>
      </c>
      <c r="E287" s="37">
        <f t="shared" si="74"/>
        <v>53771.2</v>
      </c>
      <c r="F287" s="37">
        <f t="shared" si="74"/>
        <v>54605</v>
      </c>
    </row>
    <row r="288" spans="1:6" ht="31.5">
      <c r="A288" s="102">
        <v>2410211050</v>
      </c>
      <c r="B288" s="102">
        <v>240</v>
      </c>
      <c r="C288" s="103" t="s">
        <v>223</v>
      </c>
      <c r="D288" s="37">
        <f>' № 5  рп, кцср, квр'!E176</f>
        <v>51703.1</v>
      </c>
      <c r="E288" s="37">
        <f>' № 5  рп, кцср, квр'!F176</f>
        <v>53771.2</v>
      </c>
      <c r="F288" s="37">
        <f>' № 5  рп, кцср, квр'!G176</f>
        <v>54605</v>
      </c>
    </row>
    <row r="289" spans="1:6" ht="31.5">
      <c r="A289" s="102" t="s">
        <v>300</v>
      </c>
      <c r="B289" s="102"/>
      <c r="C289" s="103" t="s">
        <v>253</v>
      </c>
      <c r="D289" s="37">
        <f aca="true" t="shared" si="75" ref="D289:F290">D290</f>
        <v>12925.8</v>
      </c>
      <c r="E289" s="37">
        <f t="shared" si="75"/>
        <v>13442.8</v>
      </c>
      <c r="F289" s="37">
        <f t="shared" si="75"/>
        <v>13651.3</v>
      </c>
    </row>
    <row r="290" spans="1:6" ht="31.5">
      <c r="A290" s="102" t="s">
        <v>300</v>
      </c>
      <c r="B290" s="104" t="s">
        <v>69</v>
      </c>
      <c r="C290" s="103" t="s">
        <v>95</v>
      </c>
      <c r="D290" s="37">
        <f t="shared" si="75"/>
        <v>12925.8</v>
      </c>
      <c r="E290" s="37">
        <f t="shared" si="75"/>
        <v>13442.8</v>
      </c>
      <c r="F290" s="37">
        <f t="shared" si="75"/>
        <v>13651.3</v>
      </c>
    </row>
    <row r="291" spans="1:6" ht="31.5">
      <c r="A291" s="102" t="s">
        <v>300</v>
      </c>
      <c r="B291" s="102">
        <v>240</v>
      </c>
      <c r="C291" s="103" t="s">
        <v>223</v>
      </c>
      <c r="D291" s="37">
        <f>' № 5  рп, кцср, квр'!E179</f>
        <v>12925.8</v>
      </c>
      <c r="E291" s="37">
        <f>' № 5  рп, кцср, квр'!F179</f>
        <v>13442.8</v>
      </c>
      <c r="F291" s="37">
        <f>' № 5  рп, кцср, квр'!G179</f>
        <v>13651.3</v>
      </c>
    </row>
    <row r="292" spans="1:6" ht="47.25">
      <c r="A292" s="102">
        <v>2410300000</v>
      </c>
      <c r="B292" s="102"/>
      <c r="C292" s="103" t="s">
        <v>234</v>
      </c>
      <c r="D292" s="37">
        <f>D293+D299+D296</f>
        <v>13318.1</v>
      </c>
      <c r="E292" s="37">
        <f>E293+E299+E296</f>
        <v>13626.599999999999</v>
      </c>
      <c r="F292" s="37">
        <f>F293+F299+F296</f>
        <v>14171.599999999999</v>
      </c>
    </row>
    <row r="293" spans="1:6" ht="47.25">
      <c r="A293" s="102">
        <v>2410311020</v>
      </c>
      <c r="B293" s="102"/>
      <c r="C293" s="103" t="s">
        <v>241</v>
      </c>
      <c r="D293" s="37">
        <f aca="true" t="shared" si="76" ref="D293:F294">D294</f>
        <v>10482</v>
      </c>
      <c r="E293" s="37">
        <f t="shared" si="76"/>
        <v>10901.3</v>
      </c>
      <c r="F293" s="37">
        <f t="shared" si="76"/>
        <v>11337.3</v>
      </c>
    </row>
    <row r="294" spans="1:6" ht="31.5">
      <c r="A294" s="102">
        <v>2410311020</v>
      </c>
      <c r="B294" s="104" t="s">
        <v>69</v>
      </c>
      <c r="C294" s="103" t="s">
        <v>95</v>
      </c>
      <c r="D294" s="37">
        <f t="shared" si="76"/>
        <v>10482</v>
      </c>
      <c r="E294" s="37">
        <f t="shared" si="76"/>
        <v>10901.3</v>
      </c>
      <c r="F294" s="37">
        <f t="shared" si="76"/>
        <v>11337.3</v>
      </c>
    </row>
    <row r="295" spans="1:6" ht="31.5">
      <c r="A295" s="102">
        <v>2410311020</v>
      </c>
      <c r="B295" s="102">
        <v>240</v>
      </c>
      <c r="C295" s="103" t="s">
        <v>223</v>
      </c>
      <c r="D295" s="37">
        <f>' № 5  рп, кцср, квр'!E183</f>
        <v>10482</v>
      </c>
      <c r="E295" s="37">
        <f>' № 5  рп, кцср, квр'!F183</f>
        <v>10901.3</v>
      </c>
      <c r="F295" s="37">
        <f>' № 5  рп, кцср, квр'!G183</f>
        <v>11337.3</v>
      </c>
    </row>
    <row r="296" spans="1:6" ht="12.75">
      <c r="A296" s="102">
        <v>2410320110</v>
      </c>
      <c r="B296" s="102"/>
      <c r="C296" s="56" t="s">
        <v>232</v>
      </c>
      <c r="D296" s="37">
        <f aca="true" t="shared" si="77" ref="D296:F297">D297</f>
        <v>215.6</v>
      </c>
      <c r="E296" s="37">
        <f t="shared" si="77"/>
        <v>0</v>
      </c>
      <c r="F296" s="37">
        <f t="shared" si="77"/>
        <v>0</v>
      </c>
    </row>
    <row r="297" spans="1:6" ht="31.5">
      <c r="A297" s="102">
        <v>2410320110</v>
      </c>
      <c r="B297" s="104" t="s">
        <v>69</v>
      </c>
      <c r="C297" s="56" t="s">
        <v>95</v>
      </c>
      <c r="D297" s="37">
        <f t="shared" si="77"/>
        <v>215.6</v>
      </c>
      <c r="E297" s="37">
        <f t="shared" si="77"/>
        <v>0</v>
      </c>
      <c r="F297" s="37">
        <f t="shared" si="77"/>
        <v>0</v>
      </c>
    </row>
    <row r="298" spans="1:6" ht="31.5">
      <c r="A298" s="102">
        <v>2410320110</v>
      </c>
      <c r="B298" s="102">
        <v>240</v>
      </c>
      <c r="C298" s="56" t="s">
        <v>223</v>
      </c>
      <c r="D298" s="37">
        <f>' № 5  рп, кцср, квр'!E186</f>
        <v>215.6</v>
      </c>
      <c r="E298" s="37">
        <f>' № 5  рп, кцср, квр'!F186</f>
        <v>0</v>
      </c>
      <c r="F298" s="37">
        <f>' № 5  рп, кцср, квр'!G186</f>
        <v>0</v>
      </c>
    </row>
    <row r="299" spans="1:6" ht="47.25">
      <c r="A299" s="102" t="s">
        <v>301</v>
      </c>
      <c r="B299" s="102"/>
      <c r="C299" s="103" t="s">
        <v>254</v>
      </c>
      <c r="D299" s="37">
        <f aca="true" t="shared" si="78" ref="D299:F300">D300</f>
        <v>2620.5</v>
      </c>
      <c r="E299" s="37">
        <f t="shared" si="78"/>
        <v>2725.3</v>
      </c>
      <c r="F299" s="37">
        <f t="shared" si="78"/>
        <v>2834.3</v>
      </c>
    </row>
    <row r="300" spans="1:6" ht="31.5">
      <c r="A300" s="102" t="s">
        <v>301</v>
      </c>
      <c r="B300" s="104" t="s">
        <v>69</v>
      </c>
      <c r="C300" s="103" t="s">
        <v>95</v>
      </c>
      <c r="D300" s="37">
        <f t="shared" si="78"/>
        <v>2620.5</v>
      </c>
      <c r="E300" s="37">
        <f t="shared" si="78"/>
        <v>2725.3</v>
      </c>
      <c r="F300" s="37">
        <f t="shared" si="78"/>
        <v>2834.3</v>
      </c>
    </row>
    <row r="301" spans="1:6" ht="31.5">
      <c r="A301" s="102" t="s">
        <v>301</v>
      </c>
      <c r="B301" s="102">
        <v>240</v>
      </c>
      <c r="C301" s="103" t="s">
        <v>223</v>
      </c>
      <c r="D301" s="37">
        <f>' № 5  рп, кцср, квр'!E189</f>
        <v>2620.5</v>
      </c>
      <c r="E301" s="37">
        <f>' № 5  рп, кцср, квр'!F189</f>
        <v>2725.3</v>
      </c>
      <c r="F301" s="37">
        <f>' № 5  рп, кцср, квр'!G189</f>
        <v>2834.3</v>
      </c>
    </row>
    <row r="302" spans="1:6" ht="12.75">
      <c r="A302" s="104">
        <v>2420000000</v>
      </c>
      <c r="B302" s="102"/>
      <c r="C302" s="103" t="s">
        <v>126</v>
      </c>
      <c r="D302" s="37">
        <f>D303+D307</f>
        <v>5251.3</v>
      </c>
      <c r="E302" s="37">
        <f>E303+E307</f>
        <v>5387.3</v>
      </c>
      <c r="F302" s="37">
        <f>F303+F307</f>
        <v>5528.8</v>
      </c>
    </row>
    <row r="303" spans="1:6" ht="31.5">
      <c r="A303" s="104">
        <v>2420100000</v>
      </c>
      <c r="B303" s="102"/>
      <c r="C303" s="103" t="s">
        <v>180</v>
      </c>
      <c r="D303" s="37">
        <f aca="true" t="shared" si="79" ref="D303:F305">D304</f>
        <v>1850.7</v>
      </c>
      <c r="E303" s="37">
        <f t="shared" si="79"/>
        <v>1850.7</v>
      </c>
      <c r="F303" s="37">
        <f t="shared" si="79"/>
        <v>1850.7</v>
      </c>
    </row>
    <row r="304" spans="1:6" ht="12.75">
      <c r="A304" s="102">
        <v>2420120120</v>
      </c>
      <c r="B304" s="102"/>
      <c r="C304" s="103" t="s">
        <v>127</v>
      </c>
      <c r="D304" s="37">
        <f t="shared" si="79"/>
        <v>1850.7</v>
      </c>
      <c r="E304" s="37">
        <f t="shared" si="79"/>
        <v>1850.7</v>
      </c>
      <c r="F304" s="37">
        <f t="shared" si="79"/>
        <v>1850.7</v>
      </c>
    </row>
    <row r="305" spans="1:6" ht="31.5">
      <c r="A305" s="102">
        <v>2420120120</v>
      </c>
      <c r="B305" s="104" t="s">
        <v>69</v>
      </c>
      <c r="C305" s="103" t="s">
        <v>95</v>
      </c>
      <c r="D305" s="37">
        <f t="shared" si="79"/>
        <v>1850.7</v>
      </c>
      <c r="E305" s="37">
        <f t="shared" si="79"/>
        <v>1850.7</v>
      </c>
      <c r="F305" s="37">
        <f t="shared" si="79"/>
        <v>1850.7</v>
      </c>
    </row>
    <row r="306" spans="1:6" ht="31.5">
      <c r="A306" s="102">
        <v>2420120120</v>
      </c>
      <c r="B306" s="102">
        <v>240</v>
      </c>
      <c r="C306" s="103" t="s">
        <v>223</v>
      </c>
      <c r="D306" s="37">
        <f>' № 5  рп, кцср, квр'!E194</f>
        <v>1850.7</v>
      </c>
      <c r="E306" s="37">
        <f>' № 5  рп, кцср, квр'!F194</f>
        <v>1850.7</v>
      </c>
      <c r="F306" s="37">
        <f>' № 5  рп, кцср, квр'!G194</f>
        <v>1850.7</v>
      </c>
    </row>
    <row r="307" spans="1:6" ht="47.25">
      <c r="A307" s="102" t="s">
        <v>302</v>
      </c>
      <c r="B307" s="102"/>
      <c r="C307" s="142" t="s">
        <v>357</v>
      </c>
      <c r="D307" s="37">
        <f>D308+D311</f>
        <v>3400.6</v>
      </c>
      <c r="E307" s="37">
        <f aca="true" t="shared" si="80" ref="E307:F307">E308+E311</f>
        <v>3536.6000000000004</v>
      </c>
      <c r="F307" s="37">
        <f t="shared" si="80"/>
        <v>3678.1</v>
      </c>
    </row>
    <row r="308" spans="1:6" ht="47.25">
      <c r="A308" s="102" t="s">
        <v>303</v>
      </c>
      <c r="B308" s="102"/>
      <c r="C308" s="103" t="s">
        <v>242</v>
      </c>
      <c r="D308" s="37">
        <f aca="true" t="shared" si="81" ref="D308:F309">D309</f>
        <v>2720.5</v>
      </c>
      <c r="E308" s="37">
        <f t="shared" si="81"/>
        <v>2829.3</v>
      </c>
      <c r="F308" s="37">
        <f t="shared" si="81"/>
        <v>2942.5</v>
      </c>
    </row>
    <row r="309" spans="1:6" ht="31.5">
      <c r="A309" s="102" t="s">
        <v>303</v>
      </c>
      <c r="B309" s="104" t="s">
        <v>69</v>
      </c>
      <c r="C309" s="103" t="s">
        <v>95</v>
      </c>
      <c r="D309" s="37">
        <f t="shared" si="81"/>
        <v>2720.5</v>
      </c>
      <c r="E309" s="37">
        <f t="shared" si="81"/>
        <v>2829.3</v>
      </c>
      <c r="F309" s="37">
        <f t="shared" si="81"/>
        <v>2942.5</v>
      </c>
    </row>
    <row r="310" spans="1:6" ht="31.5">
      <c r="A310" s="102" t="s">
        <v>303</v>
      </c>
      <c r="B310" s="102">
        <v>240</v>
      </c>
      <c r="C310" s="103" t="s">
        <v>223</v>
      </c>
      <c r="D310" s="37">
        <f>' № 5  рп, кцср, квр'!E198</f>
        <v>2720.5</v>
      </c>
      <c r="E310" s="37">
        <f>' № 5  рп, кцср, квр'!F198</f>
        <v>2829.3</v>
      </c>
      <c r="F310" s="37">
        <f>' № 5  рп, кцср, квр'!G198</f>
        <v>2942.5</v>
      </c>
    </row>
    <row r="311" spans="1:6" ht="47.25">
      <c r="A311" s="102" t="s">
        <v>304</v>
      </c>
      <c r="B311" s="102"/>
      <c r="C311" s="103" t="s">
        <v>233</v>
      </c>
      <c r="D311" s="37">
        <f aca="true" t="shared" si="82" ref="D311:F312">D312</f>
        <v>680.1</v>
      </c>
      <c r="E311" s="37">
        <f t="shared" si="82"/>
        <v>707.3</v>
      </c>
      <c r="F311" s="37">
        <f t="shared" si="82"/>
        <v>735.6</v>
      </c>
    </row>
    <row r="312" spans="1:6" ht="31.5">
      <c r="A312" s="102" t="s">
        <v>304</v>
      </c>
      <c r="B312" s="104" t="s">
        <v>69</v>
      </c>
      <c r="C312" s="103" t="s">
        <v>95</v>
      </c>
      <c r="D312" s="37">
        <f t="shared" si="82"/>
        <v>680.1</v>
      </c>
      <c r="E312" s="37">
        <f t="shared" si="82"/>
        <v>707.3</v>
      </c>
      <c r="F312" s="37">
        <f t="shared" si="82"/>
        <v>735.6</v>
      </c>
    </row>
    <row r="313" spans="1:6" ht="31.5">
      <c r="A313" s="102" t="s">
        <v>304</v>
      </c>
      <c r="B313" s="102">
        <v>240</v>
      </c>
      <c r="C313" s="103" t="s">
        <v>223</v>
      </c>
      <c r="D313" s="37">
        <f>' № 5  рп, кцср, квр'!E201</f>
        <v>680.1</v>
      </c>
      <c r="E313" s="37">
        <f>' № 5  рп, кцср, квр'!F201</f>
        <v>707.3</v>
      </c>
      <c r="F313" s="37">
        <f>' № 5  рп, кцср, квр'!G201</f>
        <v>735.6</v>
      </c>
    </row>
    <row r="314" spans="1:6" ht="12.75">
      <c r="A314" s="104">
        <v>2430000000</v>
      </c>
      <c r="B314" s="102"/>
      <c r="C314" s="8" t="s">
        <v>355</v>
      </c>
      <c r="D314" s="37">
        <f>D315</f>
        <v>35129.8</v>
      </c>
      <c r="E314" s="37">
        <f aca="true" t="shared" si="83" ref="E314:F314">E315</f>
        <v>0</v>
      </c>
      <c r="F314" s="37">
        <f t="shared" si="83"/>
        <v>0</v>
      </c>
    </row>
    <row r="315" spans="1:6" ht="31.5">
      <c r="A315" s="102">
        <v>2430100000</v>
      </c>
      <c r="B315" s="102"/>
      <c r="C315" s="8" t="s">
        <v>356</v>
      </c>
      <c r="D315" s="37">
        <f>D316+D319</f>
        <v>35129.8</v>
      </c>
      <c r="E315" s="37">
        <f>E316+E319</f>
        <v>0</v>
      </c>
      <c r="F315" s="37">
        <f>F316+F319</f>
        <v>0</v>
      </c>
    </row>
    <row r="316" spans="1:6" ht="12.75">
      <c r="A316" s="143">
        <v>2430120100</v>
      </c>
      <c r="B316" s="143"/>
      <c r="C316" s="42" t="s">
        <v>297</v>
      </c>
      <c r="D316" s="37">
        <f>D317</f>
        <v>2719.4</v>
      </c>
      <c r="E316" s="37">
        <f aca="true" t="shared" si="84" ref="E316:F316">E317</f>
        <v>0</v>
      </c>
      <c r="F316" s="37">
        <f t="shared" si="84"/>
        <v>0</v>
      </c>
    </row>
    <row r="317" spans="1:6" ht="31.5">
      <c r="A317" s="128">
        <v>2430120100</v>
      </c>
      <c r="B317" s="104" t="s">
        <v>72</v>
      </c>
      <c r="C317" s="56" t="s">
        <v>96</v>
      </c>
      <c r="D317" s="37">
        <f>D318</f>
        <v>2719.4</v>
      </c>
      <c r="E317" s="37">
        <f>E318</f>
        <v>0</v>
      </c>
      <c r="F317" s="37">
        <f>F318</f>
        <v>0</v>
      </c>
    </row>
    <row r="318" spans="1:6" ht="12.75">
      <c r="A318" s="128">
        <v>2430120100</v>
      </c>
      <c r="B318" s="104" t="s">
        <v>119</v>
      </c>
      <c r="C318" s="56" t="s">
        <v>120</v>
      </c>
      <c r="D318" s="37">
        <f>' № 5  рп, кцср, квр'!E223</f>
        <v>2719.4</v>
      </c>
      <c r="E318" s="37">
        <f>' № 5  рп, кцср, квр'!F223</f>
        <v>0</v>
      </c>
      <c r="F318" s="37">
        <f>' № 5  рп, кцср, квр'!G223</f>
        <v>0</v>
      </c>
    </row>
    <row r="319" spans="1:6" ht="31.5">
      <c r="A319" s="102" t="s">
        <v>305</v>
      </c>
      <c r="B319" s="102"/>
      <c r="C319" s="42" t="s">
        <v>285</v>
      </c>
      <c r="D319" s="37">
        <f aca="true" t="shared" si="85" ref="D319:F320">D320</f>
        <v>32410.4</v>
      </c>
      <c r="E319" s="37">
        <f t="shared" si="85"/>
        <v>0</v>
      </c>
      <c r="F319" s="37">
        <f t="shared" si="85"/>
        <v>0</v>
      </c>
    </row>
    <row r="320" spans="1:6" ht="31.5">
      <c r="A320" s="102" t="s">
        <v>305</v>
      </c>
      <c r="B320" s="104" t="s">
        <v>72</v>
      </c>
      <c r="C320" s="56" t="s">
        <v>96</v>
      </c>
      <c r="D320" s="37">
        <f t="shared" si="85"/>
        <v>32410.4</v>
      </c>
      <c r="E320" s="37">
        <f t="shared" si="85"/>
        <v>0</v>
      </c>
      <c r="F320" s="37">
        <f t="shared" si="85"/>
        <v>0</v>
      </c>
    </row>
    <row r="321" spans="1:6" ht="12.75">
      <c r="A321" s="102" t="s">
        <v>305</v>
      </c>
      <c r="B321" s="104" t="s">
        <v>119</v>
      </c>
      <c r="C321" s="56" t="s">
        <v>120</v>
      </c>
      <c r="D321" s="37">
        <f>' № 5  рп, кцср, квр'!E226</f>
        <v>32410.4</v>
      </c>
      <c r="E321" s="37">
        <f>' № 5  рп, кцср, квр'!F226</f>
        <v>0</v>
      </c>
      <c r="F321" s="37">
        <f>' № 5  рп, кцср, квр'!G226</f>
        <v>0</v>
      </c>
    </row>
    <row r="322" spans="1:6" ht="31.5">
      <c r="A322" s="28">
        <v>2500000000</v>
      </c>
      <c r="B322" s="16"/>
      <c r="C322" s="45" t="s">
        <v>326</v>
      </c>
      <c r="D322" s="36">
        <f>D323+D332</f>
        <v>25611.300000000003</v>
      </c>
      <c r="E322" s="36">
        <f aca="true" t="shared" si="86" ref="E322:F322">E323+E332</f>
        <v>22222.6</v>
      </c>
      <c r="F322" s="36">
        <f t="shared" si="86"/>
        <v>22222.6</v>
      </c>
    </row>
    <row r="323" spans="1:6" ht="12.75">
      <c r="A323" s="102">
        <v>2510000000</v>
      </c>
      <c r="B323" s="102"/>
      <c r="C323" s="103" t="s">
        <v>153</v>
      </c>
      <c r="D323" s="39">
        <f>D324+D328</f>
        <v>8694.9</v>
      </c>
      <c r="E323" s="39">
        <f aca="true" t="shared" si="87" ref="E323:F323">E324+E328</f>
        <v>8584.4</v>
      </c>
      <c r="F323" s="39">
        <f t="shared" si="87"/>
        <v>8584.4</v>
      </c>
    </row>
    <row r="324" spans="1:6" ht="47.25">
      <c r="A324" s="102">
        <v>2510100000</v>
      </c>
      <c r="B324" s="102"/>
      <c r="C324" s="103" t="s">
        <v>177</v>
      </c>
      <c r="D324" s="37">
        <f aca="true" t="shared" si="88" ref="D324:F326">D325</f>
        <v>8584.4</v>
      </c>
      <c r="E324" s="37">
        <f t="shared" si="88"/>
        <v>8584.4</v>
      </c>
      <c r="F324" s="37">
        <f t="shared" si="88"/>
        <v>8584.4</v>
      </c>
    </row>
    <row r="325" spans="1:6" ht="31.5">
      <c r="A325" s="102">
        <v>2510120010</v>
      </c>
      <c r="B325" s="102"/>
      <c r="C325" s="103" t="s">
        <v>123</v>
      </c>
      <c r="D325" s="37">
        <f t="shared" si="88"/>
        <v>8584.4</v>
      </c>
      <c r="E325" s="37">
        <f t="shared" si="88"/>
        <v>8584.4</v>
      </c>
      <c r="F325" s="37">
        <f t="shared" si="88"/>
        <v>8584.4</v>
      </c>
    </row>
    <row r="326" spans="1:6" ht="31.5">
      <c r="A326" s="102">
        <v>2510120010</v>
      </c>
      <c r="B326" s="102">
        <v>600</v>
      </c>
      <c r="C326" s="103" t="s">
        <v>83</v>
      </c>
      <c r="D326" s="37">
        <f t="shared" si="88"/>
        <v>8584.4</v>
      </c>
      <c r="E326" s="37">
        <f t="shared" si="88"/>
        <v>8584.4</v>
      </c>
      <c r="F326" s="37">
        <f t="shared" si="88"/>
        <v>8584.4</v>
      </c>
    </row>
    <row r="327" spans="1:6" ht="12.75">
      <c r="A327" s="102">
        <v>2510120010</v>
      </c>
      <c r="B327" s="102">
        <v>610</v>
      </c>
      <c r="C327" s="103" t="s">
        <v>104</v>
      </c>
      <c r="D327" s="37">
        <f>' № 5  рп, кцср, квр'!E159</f>
        <v>8584.4</v>
      </c>
      <c r="E327" s="37">
        <f>' № 5  рп, кцср, квр'!F159</f>
        <v>8584.4</v>
      </c>
      <c r="F327" s="37">
        <f>' № 5  рп, кцср, квр'!G159</f>
        <v>8584.4</v>
      </c>
    </row>
    <row r="328" spans="1:6" ht="47.25">
      <c r="A328" s="102">
        <v>2510200000</v>
      </c>
      <c r="B328" s="102"/>
      <c r="C328" s="103" t="s">
        <v>175</v>
      </c>
      <c r="D328" s="37">
        <f>D329</f>
        <v>110.5</v>
      </c>
      <c r="E328" s="37">
        <f aca="true" t="shared" si="89" ref="E328:F330">E329</f>
        <v>0</v>
      </c>
      <c r="F328" s="37">
        <f t="shared" si="89"/>
        <v>0</v>
      </c>
    </row>
    <row r="329" spans="1:6" ht="31.5">
      <c r="A329" s="102">
        <v>2510220170</v>
      </c>
      <c r="B329" s="102"/>
      <c r="C329" s="103" t="s">
        <v>176</v>
      </c>
      <c r="D329" s="37">
        <f>D330</f>
        <v>110.5</v>
      </c>
      <c r="E329" s="37">
        <f t="shared" si="89"/>
        <v>0</v>
      </c>
      <c r="F329" s="37">
        <f t="shared" si="89"/>
        <v>0</v>
      </c>
    </row>
    <row r="330" spans="1:6" ht="63">
      <c r="A330" s="102">
        <v>2510220170</v>
      </c>
      <c r="B330" s="102" t="s">
        <v>68</v>
      </c>
      <c r="C330" s="103" t="s">
        <v>1</v>
      </c>
      <c r="D330" s="37">
        <f>D331</f>
        <v>110.5</v>
      </c>
      <c r="E330" s="37">
        <f t="shared" si="89"/>
        <v>0</v>
      </c>
      <c r="F330" s="37">
        <f t="shared" si="89"/>
        <v>0</v>
      </c>
    </row>
    <row r="331" spans="1:6" ht="31.5">
      <c r="A331" s="102">
        <v>2510220170</v>
      </c>
      <c r="B331" s="102">
        <v>120</v>
      </c>
      <c r="C331" s="103" t="s">
        <v>224</v>
      </c>
      <c r="D331" s="37">
        <f>'№ 4 ведом'!F66</f>
        <v>110.5</v>
      </c>
      <c r="E331" s="37">
        <f>'№ 4 ведом'!G66</f>
        <v>0</v>
      </c>
      <c r="F331" s="37">
        <f>'№ 4 ведом'!H66</f>
        <v>0</v>
      </c>
    </row>
    <row r="332" spans="1:6" ht="16.5" customHeight="1">
      <c r="A332" s="104">
        <v>2520000000</v>
      </c>
      <c r="B332" s="102"/>
      <c r="C332" s="56" t="s">
        <v>249</v>
      </c>
      <c r="D332" s="37">
        <f>D333+D343+D349+D355</f>
        <v>16916.4</v>
      </c>
      <c r="E332" s="37">
        <f aca="true" t="shared" si="90" ref="E332:F332">E333+E343+E349+E355</f>
        <v>13638.2</v>
      </c>
      <c r="F332" s="37">
        <f t="shared" si="90"/>
        <v>13638.2</v>
      </c>
    </row>
    <row r="333" spans="1:6" ht="47.25">
      <c r="A333" s="104">
        <v>2520200000</v>
      </c>
      <c r="B333" s="102"/>
      <c r="C333" s="103" t="s">
        <v>298</v>
      </c>
      <c r="D333" s="37">
        <f>D340+D337+D334</f>
        <v>3268</v>
      </c>
      <c r="E333" s="37">
        <f aca="true" t="shared" si="91" ref="E333:F333">E340+E337+E334</f>
        <v>0</v>
      </c>
      <c r="F333" s="37">
        <f t="shared" si="91"/>
        <v>0</v>
      </c>
    </row>
    <row r="334" spans="1:6" ht="47.25">
      <c r="A334" s="167">
        <v>2520211040</v>
      </c>
      <c r="B334" s="168"/>
      <c r="C334" s="95" t="s">
        <v>258</v>
      </c>
      <c r="D334" s="37">
        <f>D335</f>
        <v>1579</v>
      </c>
      <c r="E334" s="37">
        <f aca="true" t="shared" si="92" ref="E334:F335">E335</f>
        <v>0</v>
      </c>
      <c r="F334" s="37">
        <f t="shared" si="92"/>
        <v>0</v>
      </c>
    </row>
    <row r="335" spans="1:6" ht="31.5">
      <c r="A335" s="167">
        <v>2520211040</v>
      </c>
      <c r="B335" s="96">
        <v>600</v>
      </c>
      <c r="C335" s="95" t="s">
        <v>98</v>
      </c>
      <c r="D335" s="37">
        <f>D336</f>
        <v>1579</v>
      </c>
      <c r="E335" s="37">
        <f t="shared" si="92"/>
        <v>0</v>
      </c>
      <c r="F335" s="37">
        <f t="shared" si="92"/>
        <v>0</v>
      </c>
    </row>
    <row r="336" spans="1:6" ht="12.75">
      <c r="A336" s="167">
        <v>2520211040</v>
      </c>
      <c r="B336" s="94">
        <v>610</v>
      </c>
      <c r="C336" s="95" t="s">
        <v>104</v>
      </c>
      <c r="D336" s="37">
        <f>' № 5  рп, кцср, квр'!E301</f>
        <v>1579</v>
      </c>
      <c r="E336" s="37">
        <f>' № 5  рп, кцср, квр'!F301</f>
        <v>0</v>
      </c>
      <c r="F336" s="37">
        <f>' № 5  рп, кцср, квр'!G301</f>
        <v>0</v>
      </c>
    </row>
    <row r="337" spans="1:6" ht="12.75">
      <c r="A337" s="129">
        <v>2520220190</v>
      </c>
      <c r="B337" s="129"/>
      <c r="C337" s="132" t="s">
        <v>346</v>
      </c>
      <c r="D337" s="37">
        <f aca="true" t="shared" si="93" ref="D337:F338">D338</f>
        <v>110</v>
      </c>
      <c r="E337" s="37">
        <f t="shared" si="93"/>
        <v>0</v>
      </c>
      <c r="F337" s="37">
        <f t="shared" si="93"/>
        <v>0</v>
      </c>
    </row>
    <row r="338" spans="1:6" ht="31.5">
      <c r="A338" s="129">
        <v>2520220190</v>
      </c>
      <c r="B338" s="129" t="s">
        <v>97</v>
      </c>
      <c r="C338" s="132" t="s">
        <v>98</v>
      </c>
      <c r="D338" s="37">
        <f t="shared" si="93"/>
        <v>110</v>
      </c>
      <c r="E338" s="37">
        <f t="shared" si="93"/>
        <v>0</v>
      </c>
      <c r="F338" s="37">
        <f t="shared" si="93"/>
        <v>0</v>
      </c>
    </row>
    <row r="339" spans="1:6" ht="12.75">
      <c r="A339" s="129">
        <v>2520220190</v>
      </c>
      <c r="B339" s="129">
        <v>610</v>
      </c>
      <c r="C339" s="132" t="s">
        <v>104</v>
      </c>
      <c r="D339" s="37">
        <f>' № 5  рп, кцср, квр'!E304</f>
        <v>110</v>
      </c>
      <c r="E339" s="37">
        <f>' № 5  рп, кцср, квр'!F304</f>
        <v>0</v>
      </c>
      <c r="F339" s="37">
        <f>' № 5  рп, кцср, квр'!G304</f>
        <v>0</v>
      </c>
    </row>
    <row r="340" spans="1:6" ht="47.25">
      <c r="A340" s="104" t="s">
        <v>321</v>
      </c>
      <c r="B340" s="102"/>
      <c r="C340" s="95" t="s">
        <v>258</v>
      </c>
      <c r="D340" s="37">
        <f>D341</f>
        <v>1579</v>
      </c>
      <c r="E340" s="37">
        <f aca="true" t="shared" si="94" ref="E340:F341">E341</f>
        <v>0</v>
      </c>
      <c r="F340" s="37">
        <f t="shared" si="94"/>
        <v>0</v>
      </c>
    </row>
    <row r="341" spans="1:6" ht="31.5">
      <c r="A341" s="104" t="s">
        <v>321</v>
      </c>
      <c r="B341" s="96">
        <v>600</v>
      </c>
      <c r="C341" s="95" t="s">
        <v>98</v>
      </c>
      <c r="D341" s="37">
        <f>D342</f>
        <v>1579</v>
      </c>
      <c r="E341" s="37">
        <f t="shared" si="94"/>
        <v>0</v>
      </c>
      <c r="F341" s="37">
        <f t="shared" si="94"/>
        <v>0</v>
      </c>
    </row>
    <row r="342" spans="1:6" ht="12.75">
      <c r="A342" s="144" t="s">
        <v>321</v>
      </c>
      <c r="B342" s="144">
        <v>610</v>
      </c>
      <c r="C342" s="145" t="s">
        <v>104</v>
      </c>
      <c r="D342" s="37">
        <f>' № 5  рп, кцср, квр'!E307</f>
        <v>1579</v>
      </c>
      <c r="E342" s="37">
        <f>' № 5  рп, кцср, квр'!F307</f>
        <v>0</v>
      </c>
      <c r="F342" s="37">
        <f>' № 5  рп, кцср, квр'!G307</f>
        <v>0</v>
      </c>
    </row>
    <row r="343" spans="1:6" ht="31.5">
      <c r="A343" s="129">
        <v>2520400000</v>
      </c>
      <c r="B343" s="131"/>
      <c r="C343" s="56" t="s">
        <v>353</v>
      </c>
      <c r="D343" s="37">
        <f>D344</f>
        <v>3092.5</v>
      </c>
      <c r="E343" s="37">
        <f aca="true" t="shared" si="95" ref="E343:F343">E344</f>
        <v>3092.5</v>
      </c>
      <c r="F343" s="37">
        <f t="shared" si="95"/>
        <v>3092.5</v>
      </c>
    </row>
    <row r="344" spans="1:6" ht="12.75">
      <c r="A344" s="129">
        <v>2520420300</v>
      </c>
      <c r="B344" s="131"/>
      <c r="C344" s="56" t="s">
        <v>354</v>
      </c>
      <c r="D344" s="37">
        <f>D347+D345</f>
        <v>3092.5</v>
      </c>
      <c r="E344" s="37">
        <f aca="true" t="shared" si="96" ref="E344:F344">E347+E345</f>
        <v>3092.5</v>
      </c>
      <c r="F344" s="37">
        <f t="shared" si="96"/>
        <v>3092.5</v>
      </c>
    </row>
    <row r="345" spans="1:6" ht="31.5">
      <c r="A345" s="149">
        <v>2520420300</v>
      </c>
      <c r="B345" s="149" t="s">
        <v>69</v>
      </c>
      <c r="C345" s="151" t="s">
        <v>95</v>
      </c>
      <c r="D345" s="37">
        <f>D346</f>
        <v>82.5</v>
      </c>
      <c r="E345" s="37">
        <f aca="true" t="shared" si="97" ref="E345:F345">E346</f>
        <v>82.5</v>
      </c>
      <c r="F345" s="37">
        <f t="shared" si="97"/>
        <v>82.5</v>
      </c>
    </row>
    <row r="346" spans="1:6" ht="31.5">
      <c r="A346" s="149">
        <v>2520420300</v>
      </c>
      <c r="B346" s="150">
        <v>240</v>
      </c>
      <c r="C346" s="151" t="s">
        <v>223</v>
      </c>
      <c r="D346" s="37">
        <f>' № 5  рп, кцср, квр'!E94</f>
        <v>82.5</v>
      </c>
      <c r="E346" s="37">
        <f>' № 5  рп, кцср, квр'!F94</f>
        <v>82.5</v>
      </c>
      <c r="F346" s="37">
        <f>' № 5  рп, кцср, квр'!G94</f>
        <v>82.5</v>
      </c>
    </row>
    <row r="347" spans="1:6" ht="31.5">
      <c r="A347" s="129">
        <v>2520420300</v>
      </c>
      <c r="B347" s="129" t="s">
        <v>97</v>
      </c>
      <c r="C347" s="56" t="s">
        <v>98</v>
      </c>
      <c r="D347" s="37">
        <f>D348</f>
        <v>3010</v>
      </c>
      <c r="E347" s="37">
        <f aca="true" t="shared" si="98" ref="E347:F347">E348</f>
        <v>3010</v>
      </c>
      <c r="F347" s="37">
        <f t="shared" si="98"/>
        <v>3010</v>
      </c>
    </row>
    <row r="348" spans="1:6" ht="12.75">
      <c r="A348" s="129">
        <v>2520420300</v>
      </c>
      <c r="B348" s="131">
        <v>610</v>
      </c>
      <c r="C348" s="56" t="s">
        <v>104</v>
      </c>
      <c r="D348" s="37">
        <f>' № 5  рп, кцср, квр'!E401+' № 5  рп, кцср, квр'!E523+' № 5  рп, кцср, квр'!E618+' № 5  рп, кцср, квр'!E643+' № 5  рп, кцср, квр'!E311+' № 5  рп, кцср, квр'!E367</f>
        <v>3010</v>
      </c>
      <c r="E348" s="37">
        <f>' № 5  рп, кцср, квр'!F401+' № 5  рп, кцср, квр'!F523+' № 5  рп, кцср, квр'!F618+' № 5  рп, кцср, квр'!F643+' № 5  рп, кцср, квр'!F311+' № 5  рп, кцср, квр'!F367</f>
        <v>3010</v>
      </c>
      <c r="F348" s="37">
        <f>' № 5  рп, кцср, квр'!G401+' № 5  рп, кцср, квр'!G523+' № 5  рп, кцср, квр'!G618+' № 5  рп, кцср, квр'!G643+' № 5  рп, кцср, квр'!G311+' № 5  рп, кцср, квр'!G367</f>
        <v>3010</v>
      </c>
    </row>
    <row r="349" spans="1:6" ht="31.5">
      <c r="A349" s="167">
        <v>2520500000</v>
      </c>
      <c r="B349" s="168"/>
      <c r="C349" s="169" t="s">
        <v>408</v>
      </c>
      <c r="D349" s="37">
        <f>D350</f>
        <v>3807.7999999999997</v>
      </c>
      <c r="E349" s="37">
        <f aca="true" t="shared" si="99" ref="E349:F349">E350</f>
        <v>3797.5999999999995</v>
      </c>
      <c r="F349" s="37">
        <f t="shared" si="99"/>
        <v>3797.5999999999995</v>
      </c>
    </row>
    <row r="350" spans="1:6" ht="12.75">
      <c r="A350" s="167">
        <v>2520520300</v>
      </c>
      <c r="B350" s="168"/>
      <c r="C350" s="169" t="s">
        <v>409</v>
      </c>
      <c r="D350" s="37">
        <f>D351+D353</f>
        <v>3807.7999999999997</v>
      </c>
      <c r="E350" s="37">
        <f aca="true" t="shared" si="100" ref="E350:F350">E351+E353</f>
        <v>3797.5999999999995</v>
      </c>
      <c r="F350" s="37">
        <f t="shared" si="100"/>
        <v>3797.5999999999995</v>
      </c>
    </row>
    <row r="351" spans="1:6" ht="31.5">
      <c r="A351" s="167">
        <v>2520520300</v>
      </c>
      <c r="B351" s="167" t="s">
        <v>69</v>
      </c>
      <c r="C351" s="169" t="s">
        <v>95</v>
      </c>
      <c r="D351" s="37">
        <f>D352</f>
        <v>173.8</v>
      </c>
      <c r="E351" s="37">
        <f aca="true" t="shared" si="101" ref="E351:F351">E352</f>
        <v>173.8</v>
      </c>
      <c r="F351" s="37">
        <f t="shared" si="101"/>
        <v>173.8</v>
      </c>
    </row>
    <row r="352" spans="1:6" ht="31.5">
      <c r="A352" s="167">
        <v>2520520300</v>
      </c>
      <c r="B352" s="168">
        <v>240</v>
      </c>
      <c r="C352" s="169" t="s">
        <v>223</v>
      </c>
      <c r="D352" s="37">
        <f>' № 5  рп, кцср, квр'!E98</f>
        <v>173.8</v>
      </c>
      <c r="E352" s="37">
        <f>' № 5  рп, кцср, квр'!F98</f>
        <v>173.8</v>
      </c>
      <c r="F352" s="37">
        <f>' № 5  рп, кцср, квр'!G98</f>
        <v>173.8</v>
      </c>
    </row>
    <row r="353" spans="1:6" ht="31.5">
      <c r="A353" s="167">
        <v>2520520300</v>
      </c>
      <c r="B353" s="167" t="s">
        <v>97</v>
      </c>
      <c r="C353" s="56" t="s">
        <v>98</v>
      </c>
      <c r="D353" s="37">
        <f>D354</f>
        <v>3633.9999999999995</v>
      </c>
      <c r="E353" s="37">
        <f aca="true" t="shared" si="102" ref="E353:F353">E354</f>
        <v>3623.7999999999993</v>
      </c>
      <c r="F353" s="37">
        <f t="shared" si="102"/>
        <v>3623.7999999999993</v>
      </c>
    </row>
    <row r="354" spans="1:6" ht="12.75">
      <c r="A354" s="167">
        <v>2520520300</v>
      </c>
      <c r="B354" s="168">
        <v>610</v>
      </c>
      <c r="C354" s="56" t="s">
        <v>104</v>
      </c>
      <c r="D354" s="37">
        <f>' № 5  рп, кцср, квр'!E161+' № 5  рп, кцср, квр'!E313+' № 5  рп, кцср, квр'!E368+' № 5  рп, кцср, квр'!E403+' № 5  рп, кцср, квр'!E524+' № 5  рп, кцср, квр'!E620+' № 5  рп, кцср, квр'!E645</f>
        <v>3633.9999999999995</v>
      </c>
      <c r="E354" s="37">
        <f>' № 5  рп, кцср, квр'!F161+' № 5  рп, кцср, квр'!F313+' № 5  рп, кцср, квр'!F368+' № 5  рп, кцср, квр'!F403+' № 5  рп, кцср, квр'!F524+' № 5  рп, кцср, квр'!F620+' № 5  рп, кцср, квр'!F645</f>
        <v>3623.7999999999993</v>
      </c>
      <c r="F354" s="37">
        <f>' № 5  рп, кцср, квр'!G161+' № 5  рп, кцср, квр'!G313+' № 5  рп, кцср, квр'!G368+' № 5  рп, кцср, квр'!G403+' № 5  рп, кцср, квр'!G524+' № 5  рп, кцср, квр'!G620+' № 5  рп, кцср, квр'!G645</f>
        <v>3623.7999999999993</v>
      </c>
    </row>
    <row r="355" spans="1:6" ht="31.5">
      <c r="A355" s="167">
        <v>2520600000</v>
      </c>
      <c r="B355" s="168"/>
      <c r="C355" s="169" t="s">
        <v>407</v>
      </c>
      <c r="D355" s="37">
        <f>D356</f>
        <v>6748.1</v>
      </c>
      <c r="E355" s="37">
        <f aca="true" t="shared" si="103" ref="E355:F355">E356</f>
        <v>6748.1</v>
      </c>
      <c r="F355" s="37">
        <f t="shared" si="103"/>
        <v>6748.1</v>
      </c>
    </row>
    <row r="356" spans="1:6" ht="12.75">
      <c r="A356" s="167">
        <v>2520620200</v>
      </c>
      <c r="B356" s="168"/>
      <c r="C356" s="169" t="s">
        <v>286</v>
      </c>
      <c r="D356" s="37">
        <f>D357+D359</f>
        <v>6748.1</v>
      </c>
      <c r="E356" s="37">
        <f aca="true" t="shared" si="104" ref="E356:F356">E357+E359</f>
        <v>6748.1</v>
      </c>
      <c r="F356" s="37">
        <f t="shared" si="104"/>
        <v>6748.1</v>
      </c>
    </row>
    <row r="357" spans="1:6" ht="31.5">
      <c r="A357" s="167">
        <v>2520620200</v>
      </c>
      <c r="B357" s="167" t="s">
        <v>69</v>
      </c>
      <c r="C357" s="169" t="s">
        <v>95</v>
      </c>
      <c r="D357" s="37">
        <f>D358</f>
        <v>1110</v>
      </c>
      <c r="E357" s="37">
        <f aca="true" t="shared" si="105" ref="E357:F357">E358</f>
        <v>1110</v>
      </c>
      <c r="F357" s="37">
        <f t="shared" si="105"/>
        <v>1110</v>
      </c>
    </row>
    <row r="358" spans="1:6" ht="31.5">
      <c r="A358" s="167">
        <v>2520620200</v>
      </c>
      <c r="B358" s="168">
        <v>240</v>
      </c>
      <c r="C358" s="169" t="s">
        <v>223</v>
      </c>
      <c r="D358" s="37">
        <f>' № 5  рп, кцср, квр'!E102</f>
        <v>1110</v>
      </c>
      <c r="E358" s="37">
        <f>' № 5  рп, кцср, квр'!F102</f>
        <v>1110</v>
      </c>
      <c r="F358" s="37">
        <f>' № 5  рп, кцср, квр'!G102</f>
        <v>1110</v>
      </c>
    </row>
    <row r="359" spans="1:6" ht="31.5">
      <c r="A359" s="167">
        <v>2520620200</v>
      </c>
      <c r="B359" s="167" t="s">
        <v>97</v>
      </c>
      <c r="C359" s="56" t="s">
        <v>98</v>
      </c>
      <c r="D359" s="37">
        <f>D360</f>
        <v>5638.1</v>
      </c>
      <c r="E359" s="37">
        <f aca="true" t="shared" si="106" ref="E359:F359">E360</f>
        <v>5638.1</v>
      </c>
      <c r="F359" s="37">
        <f t="shared" si="106"/>
        <v>5638.1</v>
      </c>
    </row>
    <row r="360" spans="1:6" ht="12.75">
      <c r="A360" s="167">
        <v>2520620200</v>
      </c>
      <c r="B360" s="168">
        <v>610</v>
      </c>
      <c r="C360" s="56" t="s">
        <v>104</v>
      </c>
      <c r="D360" s="37">
        <f>' № 5  рп, кцср, квр'!E531+' № 5  рп, кцср, квр'!E409+' № 5  рп, кцср, квр'!E626+' № 5  рп, кцср, квр'!E651+' № 5  рп, кцср, квр'!E319+' № 5  рп, кцср, квр'!E375</f>
        <v>5638.1</v>
      </c>
      <c r="E360" s="37">
        <f>' № 5  рп, кцср, квр'!F531+' № 5  рп, кцср, квр'!F409+' № 5  рп, кцср, квр'!F626+' № 5  рп, кцср, квр'!F651+' № 5  рп, кцср, квр'!F319+' № 5  рп, кцср, квр'!F375</f>
        <v>5638.1</v>
      </c>
      <c r="F360" s="37">
        <f>' № 5  рп, кцср, квр'!G531+' № 5  рп, кцср, квр'!G409+' № 5  рп, кцср, квр'!G626+' № 5  рп, кцср, квр'!G651+' № 5  рп, кцср, квр'!G319+' № 5  рп, кцср, квр'!G375</f>
        <v>5638.1</v>
      </c>
    </row>
    <row r="361" spans="1:6" ht="47.25">
      <c r="A361" s="28">
        <v>2600000000</v>
      </c>
      <c r="B361" s="104"/>
      <c r="C361" s="45" t="s">
        <v>331</v>
      </c>
      <c r="D361" s="36">
        <f>D407+D362+D386+D398</f>
        <v>16797.9</v>
      </c>
      <c r="E361" s="36">
        <f>E407+E362+E386+E398</f>
        <v>101052.90000000001</v>
      </c>
      <c r="F361" s="36">
        <f>F407+F362+F386+F398</f>
        <v>101052.90000000001</v>
      </c>
    </row>
    <row r="362" spans="1:6" ht="31.5">
      <c r="A362" s="129">
        <v>2610000000</v>
      </c>
      <c r="B362" s="129"/>
      <c r="C362" s="132" t="s">
        <v>107</v>
      </c>
      <c r="D362" s="37">
        <f>D363+D376</f>
        <v>13539.9</v>
      </c>
      <c r="E362" s="37">
        <f>E363+E376</f>
        <v>5492.7</v>
      </c>
      <c r="F362" s="37">
        <f>F363+F376</f>
        <v>5492.7</v>
      </c>
    </row>
    <row r="363" spans="1:6" ht="12.75">
      <c r="A363" s="129">
        <v>2610100000</v>
      </c>
      <c r="B363" s="129"/>
      <c r="C363" s="132" t="s">
        <v>108</v>
      </c>
      <c r="D363" s="37">
        <f>D364+D367+D370+D373</f>
        <v>6431.1</v>
      </c>
      <c r="E363" s="37">
        <f>E364+E367+E370+E373</f>
        <v>0</v>
      </c>
      <c r="F363" s="37">
        <f>F364+F367+F370+F373</f>
        <v>0</v>
      </c>
    </row>
    <row r="364" spans="1:6" ht="12.75">
      <c r="A364" s="129">
        <v>2610120210</v>
      </c>
      <c r="B364" s="18"/>
      <c r="C364" s="132" t="s">
        <v>109</v>
      </c>
      <c r="D364" s="37">
        <f aca="true" t="shared" si="107" ref="D364:F365">D365</f>
        <v>2713.5</v>
      </c>
      <c r="E364" s="37">
        <f t="shared" si="107"/>
        <v>0</v>
      </c>
      <c r="F364" s="37">
        <f t="shared" si="107"/>
        <v>0</v>
      </c>
    </row>
    <row r="365" spans="1:6" ht="31.5">
      <c r="A365" s="129">
        <v>2610120210</v>
      </c>
      <c r="B365" s="129" t="s">
        <v>69</v>
      </c>
      <c r="C365" s="132" t="s">
        <v>95</v>
      </c>
      <c r="D365" s="37">
        <f t="shared" si="107"/>
        <v>2713.5</v>
      </c>
      <c r="E365" s="37">
        <f t="shared" si="107"/>
        <v>0</v>
      </c>
      <c r="F365" s="37">
        <f t="shared" si="107"/>
        <v>0</v>
      </c>
    </row>
    <row r="366" spans="1:6" ht="31.5">
      <c r="A366" s="129">
        <v>2610120210</v>
      </c>
      <c r="B366" s="131">
        <v>240</v>
      </c>
      <c r="C366" s="132" t="s">
        <v>223</v>
      </c>
      <c r="D366" s="37">
        <f>' № 5  рп, кцср, квр'!E108</f>
        <v>2713.5</v>
      </c>
      <c r="E366" s="37">
        <f>' № 5  рп, кцср, квр'!F108</f>
        <v>0</v>
      </c>
      <c r="F366" s="37">
        <f>' № 5  рп, кцср, квр'!G108</f>
        <v>0</v>
      </c>
    </row>
    <row r="367" spans="1:6" ht="31.5">
      <c r="A367" s="129">
        <v>2610120220</v>
      </c>
      <c r="B367" s="131"/>
      <c r="C367" s="132" t="s">
        <v>106</v>
      </c>
      <c r="D367" s="37">
        <f aca="true" t="shared" si="108" ref="D367:F368">D368</f>
        <v>150</v>
      </c>
      <c r="E367" s="37">
        <f t="shared" si="108"/>
        <v>0</v>
      </c>
      <c r="F367" s="37">
        <f t="shared" si="108"/>
        <v>0</v>
      </c>
    </row>
    <row r="368" spans="1:6" ht="31.5">
      <c r="A368" s="129">
        <v>2610120220</v>
      </c>
      <c r="B368" s="129" t="s">
        <v>69</v>
      </c>
      <c r="C368" s="132" t="s">
        <v>95</v>
      </c>
      <c r="D368" s="37">
        <f t="shared" si="108"/>
        <v>150</v>
      </c>
      <c r="E368" s="37">
        <f t="shared" si="108"/>
        <v>0</v>
      </c>
      <c r="F368" s="37">
        <f t="shared" si="108"/>
        <v>0</v>
      </c>
    </row>
    <row r="369" spans="1:6" ht="31.5">
      <c r="A369" s="129">
        <v>2610120220</v>
      </c>
      <c r="B369" s="131">
        <v>240</v>
      </c>
      <c r="C369" s="132" t="s">
        <v>223</v>
      </c>
      <c r="D369" s="37">
        <f>' № 5  рп, кцср, квр'!E111</f>
        <v>150</v>
      </c>
      <c r="E369" s="37">
        <f>' № 5  рп, кцср, квр'!F111</f>
        <v>0</v>
      </c>
      <c r="F369" s="37">
        <f>' № 5  рп, кцср, квр'!G111</f>
        <v>0</v>
      </c>
    </row>
    <row r="370" spans="1:6" ht="47.25">
      <c r="A370" s="104">
        <v>2610120230</v>
      </c>
      <c r="B370" s="104"/>
      <c r="C370" s="103" t="s">
        <v>113</v>
      </c>
      <c r="D370" s="37">
        <f aca="true" t="shared" si="109" ref="D370:F371">D371</f>
        <v>3217.6</v>
      </c>
      <c r="E370" s="37">
        <f t="shared" si="109"/>
        <v>0</v>
      </c>
      <c r="F370" s="37">
        <f t="shared" si="109"/>
        <v>0</v>
      </c>
    </row>
    <row r="371" spans="1:6" ht="31.5">
      <c r="A371" s="104">
        <v>2610120230</v>
      </c>
      <c r="B371" s="104" t="s">
        <v>69</v>
      </c>
      <c r="C371" s="103" t="s">
        <v>95</v>
      </c>
      <c r="D371" s="37">
        <f t="shared" si="109"/>
        <v>3217.6</v>
      </c>
      <c r="E371" s="37">
        <f t="shared" si="109"/>
        <v>0</v>
      </c>
      <c r="F371" s="37">
        <f t="shared" si="109"/>
        <v>0</v>
      </c>
    </row>
    <row r="372" spans="1:6" ht="31.5">
      <c r="A372" s="104">
        <v>2610120230</v>
      </c>
      <c r="B372" s="102">
        <v>240</v>
      </c>
      <c r="C372" s="103" t="s">
        <v>223</v>
      </c>
      <c r="D372" s="37">
        <f>' № 5  рп, кцср, квр'!E216</f>
        <v>3217.6</v>
      </c>
      <c r="E372" s="37">
        <f>' № 5  рп, кцср, квр'!F216</f>
        <v>0</v>
      </c>
      <c r="F372" s="37">
        <f>' № 5  рп, кцср, квр'!G216</f>
        <v>0</v>
      </c>
    </row>
    <row r="373" spans="1:6" ht="31.5">
      <c r="A373" s="129">
        <v>2610120240</v>
      </c>
      <c r="B373" s="129"/>
      <c r="C373" s="132" t="s">
        <v>111</v>
      </c>
      <c r="D373" s="37">
        <f aca="true" t="shared" si="110" ref="D373:F374">D374</f>
        <v>350</v>
      </c>
      <c r="E373" s="37">
        <f t="shared" si="110"/>
        <v>0</v>
      </c>
      <c r="F373" s="37">
        <f t="shared" si="110"/>
        <v>0</v>
      </c>
    </row>
    <row r="374" spans="1:6" ht="31.5">
      <c r="A374" s="129">
        <v>2610120240</v>
      </c>
      <c r="B374" s="129" t="s">
        <v>69</v>
      </c>
      <c r="C374" s="132" t="s">
        <v>95</v>
      </c>
      <c r="D374" s="37">
        <f t="shared" si="110"/>
        <v>350</v>
      </c>
      <c r="E374" s="37">
        <f t="shared" si="110"/>
        <v>0</v>
      </c>
      <c r="F374" s="37">
        <f t="shared" si="110"/>
        <v>0</v>
      </c>
    </row>
    <row r="375" spans="1:6" ht="31.5">
      <c r="A375" s="129">
        <v>2610120240</v>
      </c>
      <c r="B375" s="131">
        <v>240</v>
      </c>
      <c r="C375" s="132" t="s">
        <v>223</v>
      </c>
      <c r="D375" s="37">
        <f>' № 5  рп, кцср, квр'!E208</f>
        <v>350</v>
      </c>
      <c r="E375" s="37">
        <f>' № 5  рп, кцср, квр'!F208</f>
        <v>0</v>
      </c>
      <c r="F375" s="37">
        <f>' № 5  рп, кцср, квр'!G208</f>
        <v>0</v>
      </c>
    </row>
    <row r="376" spans="1:6" ht="12.75">
      <c r="A376" s="129">
        <v>2610200000</v>
      </c>
      <c r="B376" s="129"/>
      <c r="C376" s="132" t="s">
        <v>112</v>
      </c>
      <c r="D376" s="37">
        <f>D377+D380+D383</f>
        <v>7108.799999999999</v>
      </c>
      <c r="E376" s="37">
        <f aca="true" t="shared" si="111" ref="E376:F376">E377+E380+E383</f>
        <v>5492.7</v>
      </c>
      <c r="F376" s="37">
        <f t="shared" si="111"/>
        <v>5492.7</v>
      </c>
    </row>
    <row r="377" spans="1:6" ht="63">
      <c r="A377" s="129">
        <v>2610210820</v>
      </c>
      <c r="B377" s="129"/>
      <c r="C377" s="132" t="s">
        <v>220</v>
      </c>
      <c r="D377" s="37">
        <f aca="true" t="shared" si="112" ref="D377:F378">D378</f>
        <v>3295.6</v>
      </c>
      <c r="E377" s="37">
        <f t="shared" si="112"/>
        <v>2197.1</v>
      </c>
      <c r="F377" s="37">
        <f t="shared" si="112"/>
        <v>2197.1</v>
      </c>
    </row>
    <row r="378" spans="1:6" ht="31.5">
      <c r="A378" s="129">
        <v>2610210820</v>
      </c>
      <c r="B378" s="129" t="s">
        <v>72</v>
      </c>
      <c r="C378" s="132" t="s">
        <v>96</v>
      </c>
      <c r="D378" s="37">
        <f t="shared" si="112"/>
        <v>3295.6</v>
      </c>
      <c r="E378" s="37">
        <f t="shared" si="112"/>
        <v>2197.1</v>
      </c>
      <c r="F378" s="37">
        <f t="shared" si="112"/>
        <v>2197.1</v>
      </c>
    </row>
    <row r="379" spans="1:6" ht="12.75">
      <c r="A379" s="129">
        <v>2610210820</v>
      </c>
      <c r="B379" s="129" t="s">
        <v>119</v>
      </c>
      <c r="C379" s="132" t="s">
        <v>120</v>
      </c>
      <c r="D379" s="37">
        <f>' № 5  рп, кцср, квр'!E575</f>
        <v>3295.6</v>
      </c>
      <c r="E379" s="37">
        <f>' № 5  рп, кцср, квр'!F575</f>
        <v>2197.1</v>
      </c>
      <c r="F379" s="37">
        <f>' № 5  рп, кцср, квр'!G575</f>
        <v>2197.1</v>
      </c>
    </row>
    <row r="380" spans="1:6" ht="47.25">
      <c r="A380" s="129" t="s">
        <v>345</v>
      </c>
      <c r="B380" s="129"/>
      <c r="C380" s="56" t="s">
        <v>230</v>
      </c>
      <c r="D380" s="37">
        <f aca="true" t="shared" si="113" ref="D380:F381">D381</f>
        <v>2197.1</v>
      </c>
      <c r="E380" s="37">
        <f t="shared" si="113"/>
        <v>3295.6</v>
      </c>
      <c r="F380" s="37">
        <f t="shared" si="113"/>
        <v>3295.6</v>
      </c>
    </row>
    <row r="381" spans="1:6" ht="31.5">
      <c r="A381" s="129" t="s">
        <v>345</v>
      </c>
      <c r="B381" s="129" t="s">
        <v>72</v>
      </c>
      <c r="C381" s="56" t="s">
        <v>96</v>
      </c>
      <c r="D381" s="37">
        <f t="shared" si="113"/>
        <v>2197.1</v>
      </c>
      <c r="E381" s="37">
        <f t="shared" si="113"/>
        <v>3295.6</v>
      </c>
      <c r="F381" s="37">
        <f t="shared" si="113"/>
        <v>3295.6</v>
      </c>
    </row>
    <row r="382" spans="1:6" ht="12.75">
      <c r="A382" s="129" t="s">
        <v>345</v>
      </c>
      <c r="B382" s="129" t="s">
        <v>119</v>
      </c>
      <c r="C382" s="56" t="s">
        <v>120</v>
      </c>
      <c r="D382" s="37">
        <f>' № 5  рп, кцср, квр'!E578</f>
        <v>2197.1</v>
      </c>
      <c r="E382" s="37">
        <f>' № 5  рп, кцср, квр'!F578</f>
        <v>3295.6</v>
      </c>
      <c r="F382" s="37">
        <f>' № 5  рп, кцср, квр'!G578</f>
        <v>3295.6</v>
      </c>
    </row>
    <row r="383" spans="1:6" ht="31.5">
      <c r="A383" s="167" t="s">
        <v>435</v>
      </c>
      <c r="B383" s="114"/>
      <c r="C383" s="56" t="s">
        <v>436</v>
      </c>
      <c r="D383" s="37">
        <f>D384</f>
        <v>1616.1</v>
      </c>
      <c r="E383" s="37">
        <f aca="true" t="shared" si="114" ref="E383:F384">E384</f>
        <v>0</v>
      </c>
      <c r="F383" s="37">
        <f t="shared" si="114"/>
        <v>0</v>
      </c>
    </row>
    <row r="384" spans="1:6" ht="31.5">
      <c r="A384" s="167" t="s">
        <v>435</v>
      </c>
      <c r="B384" s="114" t="s">
        <v>72</v>
      </c>
      <c r="C384" s="56" t="s">
        <v>96</v>
      </c>
      <c r="D384" s="37">
        <f>D385</f>
        <v>1616.1</v>
      </c>
      <c r="E384" s="37">
        <f t="shared" si="114"/>
        <v>0</v>
      </c>
      <c r="F384" s="37">
        <f t="shared" si="114"/>
        <v>0</v>
      </c>
    </row>
    <row r="385" spans="1:6" ht="12.75">
      <c r="A385" s="167" t="s">
        <v>435</v>
      </c>
      <c r="B385" s="114" t="s">
        <v>119</v>
      </c>
      <c r="C385" s="56" t="s">
        <v>120</v>
      </c>
      <c r="D385" s="37">
        <f>' № 5  рп, кцср, квр'!E581</f>
        <v>1616.1</v>
      </c>
      <c r="E385" s="37">
        <f>' № 5  рп, кцср, квр'!F581</f>
        <v>0</v>
      </c>
      <c r="F385" s="37">
        <f>' № 5  рп, кцср, квр'!G581</f>
        <v>0</v>
      </c>
    </row>
    <row r="386" spans="1:6" ht="47.25">
      <c r="A386" s="104">
        <v>2620000000</v>
      </c>
      <c r="B386" s="102"/>
      <c r="C386" s="103" t="s">
        <v>204</v>
      </c>
      <c r="D386" s="37">
        <f>D387+D394</f>
        <v>3081.5</v>
      </c>
      <c r="E386" s="37">
        <f>E387+E394</f>
        <v>0</v>
      </c>
      <c r="F386" s="37">
        <f>F387+F394</f>
        <v>0</v>
      </c>
    </row>
    <row r="387" spans="1:6" ht="47.25">
      <c r="A387" s="102">
        <v>2620100000</v>
      </c>
      <c r="B387" s="102"/>
      <c r="C387" s="103" t="s">
        <v>205</v>
      </c>
      <c r="D387" s="37">
        <f>D388+D391</f>
        <v>2871</v>
      </c>
      <c r="E387" s="37">
        <f>E388+E391</f>
        <v>0</v>
      </c>
      <c r="F387" s="37">
        <f>F388+F391</f>
        <v>0</v>
      </c>
    </row>
    <row r="388" spans="1:6" ht="47.25">
      <c r="A388" s="102">
        <v>2620120180</v>
      </c>
      <c r="B388" s="102"/>
      <c r="C388" s="103" t="s">
        <v>206</v>
      </c>
      <c r="D388" s="37">
        <f aca="true" t="shared" si="115" ref="D388:F389">D389</f>
        <v>1960.9</v>
      </c>
      <c r="E388" s="37">
        <f t="shared" si="115"/>
        <v>0</v>
      </c>
      <c r="F388" s="37">
        <f t="shared" si="115"/>
        <v>0</v>
      </c>
    </row>
    <row r="389" spans="1:6" ht="31.5">
      <c r="A389" s="102">
        <v>2620120180</v>
      </c>
      <c r="B389" s="102" t="s">
        <v>69</v>
      </c>
      <c r="C389" s="103" t="s">
        <v>95</v>
      </c>
      <c r="D389" s="37">
        <f t="shared" si="115"/>
        <v>1960.9</v>
      </c>
      <c r="E389" s="37">
        <f t="shared" si="115"/>
        <v>0</v>
      </c>
      <c r="F389" s="37">
        <f t="shared" si="115"/>
        <v>0</v>
      </c>
    </row>
    <row r="390" spans="1:6" ht="31.5">
      <c r="A390" s="102">
        <v>2620120180</v>
      </c>
      <c r="B390" s="102">
        <v>240</v>
      </c>
      <c r="C390" s="103" t="s">
        <v>223</v>
      </c>
      <c r="D390" s="37">
        <f>' № 5  рп, кцср, квр'!E116</f>
        <v>1960.9</v>
      </c>
      <c r="E390" s="37">
        <f>' № 5  рп, кцср, квр'!F116</f>
        <v>0</v>
      </c>
      <c r="F390" s="37">
        <f>' № 5  рп, кцср, квр'!G116</f>
        <v>0</v>
      </c>
    </row>
    <row r="391" spans="1:6" ht="47.25">
      <c r="A391" s="102">
        <v>2620120520</v>
      </c>
      <c r="B391" s="102"/>
      <c r="C391" s="103" t="s">
        <v>211</v>
      </c>
      <c r="D391" s="37">
        <f aca="true" t="shared" si="116" ref="D391:F392">D392</f>
        <v>910.1</v>
      </c>
      <c r="E391" s="37">
        <f t="shared" si="116"/>
        <v>0</v>
      </c>
      <c r="F391" s="37">
        <f t="shared" si="116"/>
        <v>0</v>
      </c>
    </row>
    <row r="392" spans="1:6" ht="31.5">
      <c r="A392" s="102">
        <v>2620120520</v>
      </c>
      <c r="B392" s="102" t="s">
        <v>69</v>
      </c>
      <c r="C392" s="103" t="s">
        <v>95</v>
      </c>
      <c r="D392" s="37">
        <f t="shared" si="116"/>
        <v>910.1</v>
      </c>
      <c r="E392" s="37">
        <f t="shared" si="116"/>
        <v>0</v>
      </c>
      <c r="F392" s="37">
        <f t="shared" si="116"/>
        <v>0</v>
      </c>
    </row>
    <row r="393" spans="1:6" ht="31.5">
      <c r="A393" s="102">
        <v>2620120520</v>
      </c>
      <c r="B393" s="102">
        <v>240</v>
      </c>
      <c r="C393" s="103" t="s">
        <v>223</v>
      </c>
      <c r="D393" s="37">
        <f>' № 5  рп, кцср, квр'!E119</f>
        <v>910.1</v>
      </c>
      <c r="E393" s="37">
        <f>' № 5  рп, кцср, квр'!F119</f>
        <v>0</v>
      </c>
      <c r="F393" s="37">
        <f>' № 5  рп, кцср, квр'!G119</f>
        <v>0</v>
      </c>
    </row>
    <row r="394" spans="1:6" ht="47.25">
      <c r="A394" s="131">
        <v>2620200000</v>
      </c>
      <c r="B394" s="102"/>
      <c r="C394" s="103" t="s">
        <v>207</v>
      </c>
      <c r="D394" s="37">
        <f aca="true" t="shared" si="117" ref="D394:F396">D395</f>
        <v>210.5</v>
      </c>
      <c r="E394" s="37">
        <f t="shared" si="117"/>
        <v>0</v>
      </c>
      <c r="F394" s="37">
        <f t="shared" si="117"/>
        <v>0</v>
      </c>
    </row>
    <row r="395" spans="1:6" ht="12.75">
      <c r="A395" s="131">
        <v>2620220530</v>
      </c>
      <c r="B395" s="102"/>
      <c r="C395" s="103" t="s">
        <v>208</v>
      </c>
      <c r="D395" s="37">
        <f t="shared" si="117"/>
        <v>210.5</v>
      </c>
      <c r="E395" s="37">
        <f t="shared" si="117"/>
        <v>0</v>
      </c>
      <c r="F395" s="37">
        <f t="shared" si="117"/>
        <v>0</v>
      </c>
    </row>
    <row r="396" spans="1:6" ht="31.5">
      <c r="A396" s="131">
        <v>2620220530</v>
      </c>
      <c r="B396" s="102" t="s">
        <v>69</v>
      </c>
      <c r="C396" s="103" t="s">
        <v>95</v>
      </c>
      <c r="D396" s="37">
        <f t="shared" si="117"/>
        <v>210.5</v>
      </c>
      <c r="E396" s="37">
        <f t="shared" si="117"/>
        <v>0</v>
      </c>
      <c r="F396" s="37">
        <f t="shared" si="117"/>
        <v>0</v>
      </c>
    </row>
    <row r="397" spans="1:6" ht="31.5">
      <c r="A397" s="131">
        <v>2620220530</v>
      </c>
      <c r="B397" s="102">
        <v>240</v>
      </c>
      <c r="C397" s="103" t="s">
        <v>223</v>
      </c>
      <c r="D397" s="37">
        <f>' № 5  рп, кцср, квр'!E123</f>
        <v>210.5</v>
      </c>
      <c r="E397" s="37">
        <f>' № 5  рп, кцср, квр'!F123</f>
        <v>0</v>
      </c>
      <c r="F397" s="37">
        <f>' № 5  рп, кцср, квр'!G123</f>
        <v>0</v>
      </c>
    </row>
    <row r="398" spans="1:6" ht="47.25">
      <c r="A398" s="104">
        <v>2630000000</v>
      </c>
      <c r="B398" s="1"/>
      <c r="C398" s="47" t="s">
        <v>198</v>
      </c>
      <c r="D398" s="37">
        <f>D399+D403</f>
        <v>176.5</v>
      </c>
      <c r="E398" s="37">
        <f>E399+E403</f>
        <v>150</v>
      </c>
      <c r="F398" s="37">
        <f>F399+F403</f>
        <v>150</v>
      </c>
    </row>
    <row r="399" spans="1:6" ht="31.5">
      <c r="A399" s="104">
        <v>2630100000</v>
      </c>
      <c r="B399" s="102"/>
      <c r="C399" s="103" t="s">
        <v>200</v>
      </c>
      <c r="D399" s="37">
        <f>D400</f>
        <v>150</v>
      </c>
      <c r="E399" s="37">
        <f aca="true" t="shared" si="118" ref="E399:F401">E400</f>
        <v>150</v>
      </c>
      <c r="F399" s="37">
        <f t="shared" si="118"/>
        <v>150</v>
      </c>
    </row>
    <row r="400" spans="1:6" ht="12.75">
      <c r="A400" s="104">
        <v>2630120510</v>
      </c>
      <c r="B400" s="102"/>
      <c r="C400" s="103" t="s">
        <v>202</v>
      </c>
      <c r="D400" s="37">
        <f>D401</f>
        <v>150</v>
      </c>
      <c r="E400" s="37">
        <f t="shared" si="118"/>
        <v>150</v>
      </c>
      <c r="F400" s="37">
        <f t="shared" si="118"/>
        <v>150</v>
      </c>
    </row>
    <row r="401" spans="1:6" ht="31.5">
      <c r="A401" s="129">
        <v>2630120510</v>
      </c>
      <c r="B401" s="104" t="s">
        <v>69</v>
      </c>
      <c r="C401" s="103" t="s">
        <v>95</v>
      </c>
      <c r="D401" s="37">
        <f>D402</f>
        <v>150</v>
      </c>
      <c r="E401" s="37">
        <f t="shared" si="118"/>
        <v>150</v>
      </c>
      <c r="F401" s="37">
        <f t="shared" si="118"/>
        <v>150</v>
      </c>
    </row>
    <row r="402" spans="1:6" ht="31.5">
      <c r="A402" s="129">
        <v>2630120510</v>
      </c>
      <c r="B402" s="102">
        <v>240</v>
      </c>
      <c r="C402" s="103" t="s">
        <v>223</v>
      </c>
      <c r="D402" s="37">
        <f>' № 5  рп, кцср, квр'!E416</f>
        <v>150</v>
      </c>
      <c r="E402" s="37">
        <f>' № 5  рп, кцср, квр'!F416</f>
        <v>150</v>
      </c>
      <c r="F402" s="37">
        <f>' № 5  рп, кцср, квр'!G416</f>
        <v>150</v>
      </c>
    </row>
    <row r="403" spans="1:6" ht="31.5">
      <c r="A403" s="131">
        <v>2630200000</v>
      </c>
      <c r="B403" s="1"/>
      <c r="C403" s="47" t="s">
        <v>201</v>
      </c>
      <c r="D403" s="37">
        <f>D404</f>
        <v>26.5</v>
      </c>
      <c r="E403" s="37">
        <f aca="true" t="shared" si="119" ref="E403:F405">E404</f>
        <v>0</v>
      </c>
      <c r="F403" s="37">
        <f t="shared" si="119"/>
        <v>0</v>
      </c>
    </row>
    <row r="404" spans="1:6" ht="12.75">
      <c r="A404" s="131">
        <v>2630220250</v>
      </c>
      <c r="B404" s="1"/>
      <c r="C404" s="47" t="s">
        <v>199</v>
      </c>
      <c r="D404" s="37">
        <f>D405</f>
        <v>26.5</v>
      </c>
      <c r="E404" s="37">
        <f t="shared" si="119"/>
        <v>0</v>
      </c>
      <c r="F404" s="37">
        <f t="shared" si="119"/>
        <v>0</v>
      </c>
    </row>
    <row r="405" spans="1:6" ht="31.5">
      <c r="A405" s="131">
        <v>2630220250</v>
      </c>
      <c r="B405" s="104" t="s">
        <v>69</v>
      </c>
      <c r="C405" s="103" t="s">
        <v>95</v>
      </c>
      <c r="D405" s="37">
        <f>D406</f>
        <v>26.5</v>
      </c>
      <c r="E405" s="37">
        <f t="shared" si="119"/>
        <v>0</v>
      </c>
      <c r="F405" s="37">
        <f t="shared" si="119"/>
        <v>0</v>
      </c>
    </row>
    <row r="406" spans="1:6" ht="31.5">
      <c r="A406" s="131">
        <v>2630220250</v>
      </c>
      <c r="B406" s="102">
        <v>240</v>
      </c>
      <c r="C406" s="103" t="s">
        <v>223</v>
      </c>
      <c r="D406" s="37">
        <f>' № 5  рп, кцср, квр'!E128</f>
        <v>26.5</v>
      </c>
      <c r="E406" s="37">
        <f>' № 5  рп, кцср, квр'!F128</f>
        <v>0</v>
      </c>
      <c r="F406" s="37">
        <f>' № 5  рп, кцср, квр'!G128</f>
        <v>0</v>
      </c>
    </row>
    <row r="407" spans="1:6" ht="31.5">
      <c r="A407" s="131">
        <v>2640000000</v>
      </c>
      <c r="B407" s="129"/>
      <c r="C407" s="132" t="s">
        <v>332</v>
      </c>
      <c r="D407" s="37">
        <f>D408</f>
        <v>0</v>
      </c>
      <c r="E407" s="37">
        <f>E408</f>
        <v>95410.20000000001</v>
      </c>
      <c r="F407" s="37">
        <f>F408</f>
        <v>95410.20000000001</v>
      </c>
    </row>
    <row r="408" spans="1:6" ht="31.5">
      <c r="A408" s="131">
        <v>2640100000</v>
      </c>
      <c r="B408" s="129"/>
      <c r="C408" s="56" t="s">
        <v>333</v>
      </c>
      <c r="D408" s="37">
        <f>D412+D409</f>
        <v>0</v>
      </c>
      <c r="E408" s="37">
        <f>E412+E409</f>
        <v>95410.20000000001</v>
      </c>
      <c r="F408" s="37">
        <f>F412+F409</f>
        <v>95410.20000000001</v>
      </c>
    </row>
    <row r="409" spans="1:6" ht="31.5">
      <c r="A409" s="131">
        <v>2640111210</v>
      </c>
      <c r="B409" s="129"/>
      <c r="C409" s="56" t="s">
        <v>251</v>
      </c>
      <c r="D409" s="37">
        <f aca="true" t="shared" si="120" ref="D409:F410">D410</f>
        <v>0</v>
      </c>
      <c r="E409" s="37">
        <f t="shared" si="120"/>
        <v>94456.1</v>
      </c>
      <c r="F409" s="37">
        <f t="shared" si="120"/>
        <v>94456.1</v>
      </c>
    </row>
    <row r="410" spans="1:6" ht="31.5">
      <c r="A410" s="131">
        <v>2640111210</v>
      </c>
      <c r="B410" s="129" t="s">
        <v>72</v>
      </c>
      <c r="C410" s="56" t="s">
        <v>96</v>
      </c>
      <c r="D410" s="37">
        <f t="shared" si="120"/>
        <v>0</v>
      </c>
      <c r="E410" s="37">
        <f t="shared" si="120"/>
        <v>94456.1</v>
      </c>
      <c r="F410" s="37">
        <f t="shared" si="120"/>
        <v>94456.1</v>
      </c>
    </row>
    <row r="411" spans="1:6" ht="12.75">
      <c r="A411" s="131">
        <v>2640111210</v>
      </c>
      <c r="B411" s="129" t="s">
        <v>119</v>
      </c>
      <c r="C411" s="56" t="s">
        <v>120</v>
      </c>
      <c r="D411" s="37">
        <f>' № 5  рп, кцср, квр'!E232</f>
        <v>0</v>
      </c>
      <c r="E411" s="37">
        <f>' № 5  рп, кцср, квр'!F232</f>
        <v>94456.1</v>
      </c>
      <c r="F411" s="37">
        <f>' № 5  рп, кцср, квр'!G232</f>
        <v>94456.1</v>
      </c>
    </row>
    <row r="412" spans="1:6" ht="31.5">
      <c r="A412" s="131" t="s">
        <v>334</v>
      </c>
      <c r="B412" s="129"/>
      <c r="C412" s="56" t="s">
        <v>250</v>
      </c>
      <c r="D412" s="37">
        <f aca="true" t="shared" si="121" ref="D412:F413">D413</f>
        <v>0</v>
      </c>
      <c r="E412" s="37">
        <f t="shared" si="121"/>
        <v>954.1</v>
      </c>
      <c r="F412" s="37">
        <f t="shared" si="121"/>
        <v>954.1</v>
      </c>
    </row>
    <row r="413" spans="1:6" ht="31.5">
      <c r="A413" s="131" t="s">
        <v>334</v>
      </c>
      <c r="B413" s="129" t="s">
        <v>72</v>
      </c>
      <c r="C413" s="56" t="s">
        <v>96</v>
      </c>
      <c r="D413" s="37">
        <f t="shared" si="121"/>
        <v>0</v>
      </c>
      <c r="E413" s="37">
        <f t="shared" si="121"/>
        <v>954.1</v>
      </c>
      <c r="F413" s="37">
        <f t="shared" si="121"/>
        <v>954.1</v>
      </c>
    </row>
    <row r="414" spans="1:6" ht="12.75">
      <c r="A414" s="131" t="s">
        <v>334</v>
      </c>
      <c r="B414" s="129" t="s">
        <v>119</v>
      </c>
      <c r="C414" s="56" t="s">
        <v>120</v>
      </c>
      <c r="D414" s="37">
        <f>' № 5  рп, кцср, квр'!E235</f>
        <v>0</v>
      </c>
      <c r="E414" s="37">
        <f>' № 5  рп, кцср, квр'!F235</f>
        <v>954.1</v>
      </c>
      <c r="F414" s="37">
        <f>' № 5  рп, кцср, квр'!G235</f>
        <v>954.1</v>
      </c>
    </row>
    <row r="415" spans="1:6" ht="12.75">
      <c r="A415" s="16">
        <v>9900000000</v>
      </c>
      <c r="B415" s="16"/>
      <c r="C415" s="45" t="s">
        <v>105</v>
      </c>
      <c r="D415" s="36">
        <f>D416+D427+D420</f>
        <v>79812.09999999999</v>
      </c>
      <c r="E415" s="36">
        <f aca="true" t="shared" si="122" ref="E415:F415">E416+E427+E420</f>
        <v>78321.3</v>
      </c>
      <c r="F415" s="36">
        <f t="shared" si="122"/>
        <v>78321.3</v>
      </c>
    </row>
    <row r="416" spans="1:6" ht="12.75">
      <c r="A416" s="102">
        <v>9910000000</v>
      </c>
      <c r="B416" s="102"/>
      <c r="C416" s="103" t="s">
        <v>8</v>
      </c>
      <c r="D416" s="37">
        <f>D417</f>
        <v>2000</v>
      </c>
      <c r="E416" s="37">
        <f aca="true" t="shared" si="123" ref="E416:F418">E417</f>
        <v>500</v>
      </c>
      <c r="F416" s="37">
        <f t="shared" si="123"/>
        <v>500</v>
      </c>
    </row>
    <row r="417" spans="1:6" ht="12.75">
      <c r="A417" s="102">
        <v>9910020000</v>
      </c>
      <c r="B417" s="102"/>
      <c r="C417" s="103" t="s">
        <v>287</v>
      </c>
      <c r="D417" s="37">
        <f>D418</f>
        <v>2000</v>
      </c>
      <c r="E417" s="37">
        <f t="shared" si="123"/>
        <v>500</v>
      </c>
      <c r="F417" s="37">
        <f t="shared" si="123"/>
        <v>500</v>
      </c>
    </row>
    <row r="418" spans="1:6" ht="12.75">
      <c r="A418" s="102">
        <v>9910020000</v>
      </c>
      <c r="B418" s="104" t="s">
        <v>70</v>
      </c>
      <c r="C418" s="103" t="s">
        <v>71</v>
      </c>
      <c r="D418" s="37">
        <f>D419</f>
        <v>2000</v>
      </c>
      <c r="E418" s="37">
        <f t="shared" si="123"/>
        <v>500</v>
      </c>
      <c r="F418" s="37">
        <f t="shared" si="123"/>
        <v>500</v>
      </c>
    </row>
    <row r="419" spans="1:6" ht="12.75">
      <c r="A419" s="102">
        <v>9910020000</v>
      </c>
      <c r="B419" s="2" t="s">
        <v>162</v>
      </c>
      <c r="C419" s="47" t="s">
        <v>163</v>
      </c>
      <c r="D419" s="37">
        <f>'№ 4 ведом'!F496</f>
        <v>2000</v>
      </c>
      <c r="E419" s="37">
        <f>'№ 4 ведом'!G496</f>
        <v>500</v>
      </c>
      <c r="F419" s="37">
        <f>'№ 4 ведом'!H496</f>
        <v>500</v>
      </c>
    </row>
    <row r="420" spans="1:6" ht="31.5">
      <c r="A420" s="131">
        <v>9930000000</v>
      </c>
      <c r="B420" s="131"/>
      <c r="C420" s="132" t="s">
        <v>157</v>
      </c>
      <c r="D420" s="37">
        <f>D424+D421</f>
        <v>43.3</v>
      </c>
      <c r="E420" s="37">
        <f aca="true" t="shared" si="124" ref="E420:F420">E424+E421</f>
        <v>41.8</v>
      </c>
      <c r="F420" s="37">
        <f t="shared" si="124"/>
        <v>41.8</v>
      </c>
    </row>
    <row r="421" spans="1:6" ht="12.75">
      <c r="A421" s="168">
        <v>9930020500</v>
      </c>
      <c r="B421" s="168"/>
      <c r="C421" s="56" t="s">
        <v>431</v>
      </c>
      <c r="D421" s="37">
        <f>D422</f>
        <v>29</v>
      </c>
      <c r="E421" s="37">
        <f aca="true" t="shared" si="125" ref="E421:F422">E422</f>
        <v>29</v>
      </c>
      <c r="F421" s="37">
        <f t="shared" si="125"/>
        <v>29</v>
      </c>
    </row>
    <row r="422" spans="1:6" ht="12.75">
      <c r="A422" s="168">
        <v>9930020500</v>
      </c>
      <c r="B422" s="168" t="s">
        <v>432</v>
      </c>
      <c r="C422" s="56" t="s">
        <v>433</v>
      </c>
      <c r="D422" s="37">
        <f>D423</f>
        <v>29</v>
      </c>
      <c r="E422" s="37">
        <f t="shared" si="125"/>
        <v>29</v>
      </c>
      <c r="F422" s="37">
        <f t="shared" si="125"/>
        <v>29</v>
      </c>
    </row>
    <row r="423" spans="1:6" ht="12.75">
      <c r="A423" s="168">
        <v>9930020500</v>
      </c>
      <c r="B423" s="1" t="s">
        <v>434</v>
      </c>
      <c r="C423" s="152" t="s">
        <v>431</v>
      </c>
      <c r="D423" s="37">
        <f>' № 5  рп, кцср, квр'!E672</f>
        <v>29</v>
      </c>
      <c r="E423" s="37">
        <f>' № 5  рп, кцср, квр'!F672</f>
        <v>29</v>
      </c>
      <c r="F423" s="37">
        <f>' № 5  рп, кцср, квр'!G672</f>
        <v>29</v>
      </c>
    </row>
    <row r="424" spans="1:6" ht="47.25">
      <c r="A424" s="102">
        <v>9930051200</v>
      </c>
      <c r="B424" s="102"/>
      <c r="C424" s="103" t="s">
        <v>158</v>
      </c>
      <c r="D424" s="37">
        <f aca="true" t="shared" si="126" ref="D424:F425">D425</f>
        <v>14.3</v>
      </c>
      <c r="E424" s="37">
        <f t="shared" si="126"/>
        <v>12.8</v>
      </c>
      <c r="F424" s="37">
        <f t="shared" si="126"/>
        <v>12.8</v>
      </c>
    </row>
    <row r="425" spans="1:6" ht="31.5">
      <c r="A425" s="102">
        <v>9930051200</v>
      </c>
      <c r="B425" s="102" t="s">
        <v>69</v>
      </c>
      <c r="C425" s="103" t="s">
        <v>95</v>
      </c>
      <c r="D425" s="37">
        <f t="shared" si="126"/>
        <v>14.3</v>
      </c>
      <c r="E425" s="37">
        <f t="shared" si="126"/>
        <v>12.8</v>
      </c>
      <c r="F425" s="37">
        <f t="shared" si="126"/>
        <v>12.8</v>
      </c>
    </row>
    <row r="426" spans="1:6" ht="31.5">
      <c r="A426" s="102">
        <v>9930051200</v>
      </c>
      <c r="B426" s="102">
        <v>240</v>
      </c>
      <c r="C426" s="103" t="s">
        <v>223</v>
      </c>
      <c r="D426" s="37">
        <f>'№ 4 ведом'!F34</f>
        <v>14.3</v>
      </c>
      <c r="E426" s="37">
        <f>'№ 4 ведом'!G34</f>
        <v>12.8</v>
      </c>
      <c r="F426" s="37">
        <f>'№ 4 ведом'!H34</f>
        <v>12.8</v>
      </c>
    </row>
    <row r="427" spans="1:6" ht="31.5">
      <c r="A427" s="102">
        <v>9990000000</v>
      </c>
      <c r="B427" s="102"/>
      <c r="C427" s="103" t="s">
        <v>147</v>
      </c>
      <c r="D427" s="37">
        <f>D428+D431+D437+D452</f>
        <v>77768.79999999999</v>
      </c>
      <c r="E427" s="37">
        <f>E428+E431+E437+E452</f>
        <v>77779.5</v>
      </c>
      <c r="F427" s="37">
        <f>F428+F431+F437+F452</f>
        <v>77779.5</v>
      </c>
    </row>
    <row r="428" spans="1:6" ht="12.75">
      <c r="A428" s="102">
        <v>9990021000</v>
      </c>
      <c r="B428" s="24"/>
      <c r="C428" s="103" t="s">
        <v>148</v>
      </c>
      <c r="D428" s="37">
        <f aca="true" t="shared" si="127" ref="D428:F429">D429</f>
        <v>1764.1</v>
      </c>
      <c r="E428" s="37">
        <f t="shared" si="127"/>
        <v>1764.1</v>
      </c>
      <c r="F428" s="37">
        <f t="shared" si="127"/>
        <v>1764.1</v>
      </c>
    </row>
    <row r="429" spans="1:6" ht="63">
      <c r="A429" s="102">
        <v>9990021000</v>
      </c>
      <c r="B429" s="102" t="s">
        <v>68</v>
      </c>
      <c r="C429" s="103" t="s">
        <v>1</v>
      </c>
      <c r="D429" s="37">
        <f t="shared" si="127"/>
        <v>1764.1</v>
      </c>
      <c r="E429" s="37">
        <f t="shared" si="127"/>
        <v>1764.1</v>
      </c>
      <c r="F429" s="37">
        <f t="shared" si="127"/>
        <v>1764.1</v>
      </c>
    </row>
    <row r="430" spans="1:6" ht="31.5">
      <c r="A430" s="102">
        <v>9990021000</v>
      </c>
      <c r="B430" s="102">
        <v>120</v>
      </c>
      <c r="C430" s="103" t="s">
        <v>224</v>
      </c>
      <c r="D430" s="37">
        <f>' № 5  рп, кцср, квр'!E15</f>
        <v>1764.1</v>
      </c>
      <c r="E430" s="37">
        <f>' № 5  рп, кцср, квр'!F15</f>
        <v>1764.1</v>
      </c>
      <c r="F430" s="37">
        <f>' № 5  рп, кцср, квр'!G15</f>
        <v>1764.1</v>
      </c>
    </row>
    <row r="431" spans="1:6" ht="31.5">
      <c r="A431" s="102">
        <v>9990100000</v>
      </c>
      <c r="B431" s="102"/>
      <c r="C431" s="103" t="s">
        <v>164</v>
      </c>
      <c r="D431" s="37">
        <f>D432</f>
        <v>3532.8</v>
      </c>
      <c r="E431" s="37">
        <f>E432</f>
        <v>3532.8</v>
      </c>
      <c r="F431" s="37">
        <f>F432</f>
        <v>3532.8</v>
      </c>
    </row>
    <row r="432" spans="1:6" ht="31.5">
      <c r="A432" s="102">
        <v>9990123000</v>
      </c>
      <c r="B432" s="102"/>
      <c r="C432" s="103" t="s">
        <v>165</v>
      </c>
      <c r="D432" s="37">
        <f>D433+D435</f>
        <v>3532.8</v>
      </c>
      <c r="E432" s="37">
        <f>E433+E435</f>
        <v>3532.8</v>
      </c>
      <c r="F432" s="37">
        <f>F433+F435</f>
        <v>3532.8</v>
      </c>
    </row>
    <row r="433" spans="1:6" ht="63">
      <c r="A433" s="102">
        <v>9990123000</v>
      </c>
      <c r="B433" s="102" t="s">
        <v>68</v>
      </c>
      <c r="C433" s="103" t="s">
        <v>1</v>
      </c>
      <c r="D433" s="37">
        <f>D434</f>
        <v>2970.9</v>
      </c>
      <c r="E433" s="37">
        <f>E434</f>
        <v>2970.9</v>
      </c>
      <c r="F433" s="37">
        <f>F434</f>
        <v>2970.9</v>
      </c>
    </row>
    <row r="434" spans="1:6" ht="31.5">
      <c r="A434" s="102">
        <v>9990123000</v>
      </c>
      <c r="B434" s="102">
        <v>120</v>
      </c>
      <c r="C434" s="103" t="s">
        <v>224</v>
      </c>
      <c r="D434" s="37">
        <f>' № 5  рп, кцср, квр'!E22</f>
        <v>2970.9</v>
      </c>
      <c r="E434" s="37">
        <f>' № 5  рп, кцср, квр'!F22</f>
        <v>2970.9</v>
      </c>
      <c r="F434" s="37">
        <f>' № 5  рп, кцср, квр'!G22</f>
        <v>2970.9</v>
      </c>
    </row>
    <row r="435" spans="1:6" ht="31.5">
      <c r="A435" s="102">
        <v>9990123000</v>
      </c>
      <c r="B435" s="104" t="s">
        <v>69</v>
      </c>
      <c r="C435" s="103" t="s">
        <v>95</v>
      </c>
      <c r="D435" s="37">
        <f>D436</f>
        <v>561.9</v>
      </c>
      <c r="E435" s="37">
        <f>E436</f>
        <v>561.9</v>
      </c>
      <c r="F435" s="37">
        <f>F436</f>
        <v>561.9</v>
      </c>
    </row>
    <row r="436" spans="1:6" ht="31.5">
      <c r="A436" s="102">
        <v>9990123000</v>
      </c>
      <c r="B436" s="102">
        <v>240</v>
      </c>
      <c r="C436" s="103" t="s">
        <v>223</v>
      </c>
      <c r="D436" s="37">
        <f>' № 5  рп, кцср, квр'!E24</f>
        <v>561.9</v>
      </c>
      <c r="E436" s="37">
        <f>' № 5  рп, кцср, квр'!F24</f>
        <v>561.9</v>
      </c>
      <c r="F436" s="37">
        <f>' № 5  рп, кцср, квр'!G24</f>
        <v>561.9</v>
      </c>
    </row>
    <row r="437" spans="1:6" ht="31.5">
      <c r="A437" s="102">
        <v>9990200000</v>
      </c>
      <c r="B437" s="24"/>
      <c r="C437" s="103" t="s">
        <v>117</v>
      </c>
      <c r="D437" s="37">
        <f>D444+D438+D441+D449</f>
        <v>48161.299999999996</v>
      </c>
      <c r="E437" s="37">
        <f>E444+E438+E441+E449</f>
        <v>48171.99999999999</v>
      </c>
      <c r="F437" s="37">
        <f>F444+F438+F441+F449</f>
        <v>48171.99999999999</v>
      </c>
    </row>
    <row r="438" spans="1:6" ht="47.25">
      <c r="A438" s="102">
        <v>9990210510</v>
      </c>
      <c r="B438" s="102"/>
      <c r="C438" s="103" t="s">
        <v>149</v>
      </c>
      <c r="D438" s="37">
        <f aca="true" t="shared" si="128" ref="D438:F439">D439</f>
        <v>697</v>
      </c>
      <c r="E438" s="37">
        <f t="shared" si="128"/>
        <v>705</v>
      </c>
      <c r="F438" s="37">
        <f t="shared" si="128"/>
        <v>705</v>
      </c>
    </row>
    <row r="439" spans="1:6" ht="63">
      <c r="A439" s="102">
        <v>9990210510</v>
      </c>
      <c r="B439" s="102" t="s">
        <v>68</v>
      </c>
      <c r="C439" s="103" t="s">
        <v>1</v>
      </c>
      <c r="D439" s="37">
        <f t="shared" si="128"/>
        <v>697</v>
      </c>
      <c r="E439" s="37">
        <f t="shared" si="128"/>
        <v>705</v>
      </c>
      <c r="F439" s="37">
        <f t="shared" si="128"/>
        <v>705</v>
      </c>
    </row>
    <row r="440" spans="1:6" ht="31.5">
      <c r="A440" s="102">
        <v>9990210510</v>
      </c>
      <c r="B440" s="102">
        <v>120</v>
      </c>
      <c r="C440" s="103" t="s">
        <v>224</v>
      </c>
      <c r="D440" s="37">
        <f>' № 5  рп, кцср, квр'!E31</f>
        <v>697</v>
      </c>
      <c r="E440" s="37">
        <f>' № 5  рп, кцср, квр'!F31</f>
        <v>705</v>
      </c>
      <c r="F440" s="37">
        <f>' № 5  рп, кцср, квр'!G31</f>
        <v>705</v>
      </c>
    </row>
    <row r="441" spans="1:6" ht="63">
      <c r="A441" s="102">
        <v>9990210540</v>
      </c>
      <c r="B441" s="102"/>
      <c r="C441" s="103" t="s">
        <v>154</v>
      </c>
      <c r="D441" s="37">
        <f aca="true" t="shared" si="129" ref="D441:F442">D442</f>
        <v>292</v>
      </c>
      <c r="E441" s="37">
        <f t="shared" si="129"/>
        <v>294.7</v>
      </c>
      <c r="F441" s="37">
        <f t="shared" si="129"/>
        <v>294.7</v>
      </c>
    </row>
    <row r="442" spans="1:6" ht="63">
      <c r="A442" s="102">
        <v>9990210540</v>
      </c>
      <c r="B442" s="102" t="s">
        <v>68</v>
      </c>
      <c r="C442" s="103" t="s">
        <v>1</v>
      </c>
      <c r="D442" s="37">
        <f t="shared" si="129"/>
        <v>292</v>
      </c>
      <c r="E442" s="37">
        <f t="shared" si="129"/>
        <v>294.7</v>
      </c>
      <c r="F442" s="37">
        <f t="shared" si="129"/>
        <v>294.7</v>
      </c>
    </row>
    <row r="443" spans="1:6" ht="31.5">
      <c r="A443" s="102">
        <v>9990210540</v>
      </c>
      <c r="B443" s="102">
        <v>120</v>
      </c>
      <c r="C443" s="103" t="s">
        <v>224</v>
      </c>
      <c r="D443" s="37">
        <f>' № 5  рп, кцср, квр'!E134</f>
        <v>292</v>
      </c>
      <c r="E443" s="37">
        <f>' № 5  рп, кцср, квр'!F134</f>
        <v>294.7</v>
      </c>
      <c r="F443" s="37">
        <f>' № 5  рп, кцср, квр'!G134</f>
        <v>294.7</v>
      </c>
    </row>
    <row r="444" spans="1:6" ht="47.25">
      <c r="A444" s="102">
        <v>9990225000</v>
      </c>
      <c r="B444" s="102"/>
      <c r="C444" s="103" t="s">
        <v>118</v>
      </c>
      <c r="D444" s="37">
        <f>D445+D447</f>
        <v>45779.6</v>
      </c>
      <c r="E444" s="37">
        <f>E445+E447</f>
        <v>45779.6</v>
      </c>
      <c r="F444" s="37">
        <f>F445+F447</f>
        <v>45779.6</v>
      </c>
    </row>
    <row r="445" spans="1:6" ht="63">
      <c r="A445" s="102">
        <v>9990225000</v>
      </c>
      <c r="B445" s="102" t="s">
        <v>68</v>
      </c>
      <c r="C445" s="103" t="s">
        <v>1</v>
      </c>
      <c r="D445" s="37">
        <f>D446</f>
        <v>45610.5</v>
      </c>
      <c r="E445" s="37">
        <f>E446</f>
        <v>45610.5</v>
      </c>
      <c r="F445" s="37">
        <f>F446</f>
        <v>45610.5</v>
      </c>
    </row>
    <row r="446" spans="1:6" ht="31.5">
      <c r="A446" s="102">
        <v>9990225000</v>
      </c>
      <c r="B446" s="102">
        <v>120</v>
      </c>
      <c r="C446" s="103" t="s">
        <v>224</v>
      </c>
      <c r="D446" s="37">
        <f>' № 5  рп, кцср, квр'!E468+' № 5  рп, кцср, квр'!E137+' № 5  рп, кцср, квр'!E49+' № 5  рп, кцср, квр'!E34</f>
        <v>45610.5</v>
      </c>
      <c r="E446" s="37">
        <f>' № 5  рп, кцср, квр'!F468+' № 5  рп, кцср, квр'!F137+' № 5  рп, кцср, квр'!F49+' № 5  рп, кцср, квр'!F34</f>
        <v>45610.5</v>
      </c>
      <c r="F446" s="37">
        <f>' № 5  рп, кцср, квр'!G468+' № 5  рп, кцср, квр'!G137+' № 5  рп, кцср, квр'!G49+' № 5  рп, кцср, квр'!G34</f>
        <v>45610.5</v>
      </c>
    </row>
    <row r="447" spans="1:6" ht="12.75">
      <c r="A447" s="102">
        <v>9990225000</v>
      </c>
      <c r="B447" s="102" t="s">
        <v>70</v>
      </c>
      <c r="C447" s="103" t="s">
        <v>71</v>
      </c>
      <c r="D447" s="37">
        <f>D448</f>
        <v>169.1</v>
      </c>
      <c r="E447" s="37">
        <f>E448</f>
        <v>169.1</v>
      </c>
      <c r="F447" s="37">
        <f>F448</f>
        <v>169.1</v>
      </c>
    </row>
    <row r="448" spans="1:6" ht="12.75">
      <c r="A448" s="102">
        <v>9990225000</v>
      </c>
      <c r="B448" s="102">
        <v>850</v>
      </c>
      <c r="C448" s="103" t="s">
        <v>100</v>
      </c>
      <c r="D448" s="37">
        <f>' № 5  рп, кцср, квр'!E36+' № 5  рп, кцср, квр'!E51+' № 5  рп, кцср, квр'!E470</f>
        <v>169.1</v>
      </c>
      <c r="E448" s="37">
        <f>' № 5  рп, кцср, квр'!F36+' № 5  рп, кцср, квр'!F51+' № 5  рп, кцср, квр'!F470</f>
        <v>169.1</v>
      </c>
      <c r="F448" s="37">
        <f>' № 5  рп, кцср, квр'!G36+' № 5  рп, кцср, квр'!G51+' № 5  рп, кцср, квр'!G470</f>
        <v>169.1</v>
      </c>
    </row>
    <row r="449" spans="1:6" ht="31.5">
      <c r="A449" s="102">
        <v>9990259302</v>
      </c>
      <c r="B449" s="102"/>
      <c r="C449" s="103" t="s">
        <v>161</v>
      </c>
      <c r="D449" s="37">
        <f aca="true" t="shared" si="130" ref="D449:F450">D450</f>
        <v>1392.7</v>
      </c>
      <c r="E449" s="37">
        <f t="shared" si="130"/>
        <v>1392.7</v>
      </c>
      <c r="F449" s="37">
        <f t="shared" si="130"/>
        <v>1392.7</v>
      </c>
    </row>
    <row r="450" spans="1:6" ht="63">
      <c r="A450" s="102">
        <v>9990259302</v>
      </c>
      <c r="B450" s="102" t="s">
        <v>68</v>
      </c>
      <c r="C450" s="103" t="s">
        <v>1</v>
      </c>
      <c r="D450" s="37">
        <f t="shared" si="130"/>
        <v>1392.7</v>
      </c>
      <c r="E450" s="37">
        <f t="shared" si="130"/>
        <v>1392.7</v>
      </c>
      <c r="F450" s="37">
        <f t="shared" si="130"/>
        <v>1392.7</v>
      </c>
    </row>
    <row r="451" spans="1:6" ht="31.5">
      <c r="A451" s="102">
        <v>9990259302</v>
      </c>
      <c r="B451" s="102">
        <v>120</v>
      </c>
      <c r="C451" s="103" t="s">
        <v>224</v>
      </c>
      <c r="D451" s="37">
        <f>' № 5  рп, кцср, квр'!E152</f>
        <v>1392.7</v>
      </c>
      <c r="E451" s="37">
        <f>' № 5  рп, кцср, квр'!F152</f>
        <v>1392.7</v>
      </c>
      <c r="F451" s="37">
        <f>' № 5  рп, кцср, квр'!G152</f>
        <v>1392.7</v>
      </c>
    </row>
    <row r="452" spans="1:6" ht="31.5">
      <c r="A452" s="102">
        <v>9990300000</v>
      </c>
      <c r="B452" s="102"/>
      <c r="C452" s="103" t="s">
        <v>159</v>
      </c>
      <c r="D452" s="37">
        <f>D453+D455+D457</f>
        <v>24310.6</v>
      </c>
      <c r="E452" s="37">
        <f>E453+E455+E457</f>
        <v>24310.6</v>
      </c>
      <c r="F452" s="37">
        <f>F453+F455+F457</f>
        <v>24310.6</v>
      </c>
    </row>
    <row r="453" spans="1:6" ht="63">
      <c r="A453" s="102">
        <v>9990300000</v>
      </c>
      <c r="B453" s="102" t="s">
        <v>68</v>
      </c>
      <c r="C453" s="103" t="s">
        <v>1</v>
      </c>
      <c r="D453" s="37">
        <f>D454</f>
        <v>17771.7</v>
      </c>
      <c r="E453" s="37">
        <f>E454</f>
        <v>17771.7</v>
      </c>
      <c r="F453" s="37">
        <f>F454</f>
        <v>17771.7</v>
      </c>
    </row>
    <row r="454" spans="1:6" ht="12.75">
      <c r="A454" s="102">
        <v>9990300000</v>
      </c>
      <c r="B454" s="102">
        <v>110</v>
      </c>
      <c r="C454" s="47" t="s">
        <v>160</v>
      </c>
      <c r="D454" s="37">
        <f>' № 5  рп, кцср, квр'!E140</f>
        <v>17771.7</v>
      </c>
      <c r="E454" s="37">
        <f>' № 5  рп, кцср, квр'!F140</f>
        <v>17771.7</v>
      </c>
      <c r="F454" s="37">
        <f>' № 5  рп, кцср, квр'!G140</f>
        <v>17771.7</v>
      </c>
    </row>
    <row r="455" spans="1:6" ht="31.5">
      <c r="A455" s="102">
        <v>9990300000</v>
      </c>
      <c r="B455" s="102" t="s">
        <v>69</v>
      </c>
      <c r="C455" s="103" t="s">
        <v>95</v>
      </c>
      <c r="D455" s="37">
        <f>D456</f>
        <v>6511.3</v>
      </c>
      <c r="E455" s="37">
        <f>E456</f>
        <v>6511.3</v>
      </c>
      <c r="F455" s="37">
        <f>F456</f>
        <v>6511.3</v>
      </c>
    </row>
    <row r="456" spans="1:6" ht="31.5">
      <c r="A456" s="102">
        <v>9990300000</v>
      </c>
      <c r="B456" s="102">
        <v>240</v>
      </c>
      <c r="C456" s="103" t="s">
        <v>223</v>
      </c>
      <c r="D456" s="37">
        <f>' № 5  рп, кцср, квр'!E142</f>
        <v>6511.3</v>
      </c>
      <c r="E456" s="37">
        <f>' № 5  рп, кцср, квр'!F142</f>
        <v>6511.3</v>
      </c>
      <c r="F456" s="37">
        <f>' № 5  рп, кцср, квр'!G142</f>
        <v>6511.3</v>
      </c>
    </row>
    <row r="457" spans="1:6" ht="12.75">
      <c r="A457" s="102">
        <v>9990300000</v>
      </c>
      <c r="B457" s="102" t="s">
        <v>70</v>
      </c>
      <c r="C457" s="103" t="s">
        <v>71</v>
      </c>
      <c r="D457" s="37">
        <f>D458</f>
        <v>27.6</v>
      </c>
      <c r="E457" s="37">
        <f>E458</f>
        <v>27.6</v>
      </c>
      <c r="F457" s="37">
        <f>F458</f>
        <v>27.6</v>
      </c>
    </row>
    <row r="458" spans="1:6" ht="12.75">
      <c r="A458" s="102">
        <v>9990300000</v>
      </c>
      <c r="B458" s="102">
        <v>850</v>
      </c>
      <c r="C458" s="103" t="s">
        <v>100</v>
      </c>
      <c r="D458" s="37">
        <f>' № 5  рп, кцср, квр'!E144</f>
        <v>27.6</v>
      </c>
      <c r="E458" s="37">
        <f>' № 5  рп, кцср, квр'!F144</f>
        <v>27.6</v>
      </c>
      <c r="F458" s="37">
        <f>' № 5  рп, кцср, квр'!G144</f>
        <v>27.6</v>
      </c>
    </row>
    <row r="460" spans="1:8" ht="12.75">
      <c r="A460" s="80"/>
      <c r="B460" s="80"/>
      <c r="C460" s="81"/>
      <c r="D460" s="82"/>
      <c r="E460" s="82"/>
      <c r="F460" s="82"/>
      <c r="H460" s="80"/>
    </row>
    <row r="461" spans="1:8" ht="12.75">
      <c r="A461" s="80"/>
      <c r="B461" s="80"/>
      <c r="C461" s="81"/>
      <c r="D461" s="82"/>
      <c r="E461" s="82"/>
      <c r="F461" s="82"/>
      <c r="H461" s="80"/>
    </row>
    <row r="462" spans="1:8" ht="12.75">
      <c r="A462" s="80"/>
      <c r="B462" s="80"/>
      <c r="C462" s="81"/>
      <c r="D462" s="82"/>
      <c r="E462" s="82"/>
      <c r="F462" s="82"/>
      <c r="H462" s="80"/>
    </row>
    <row r="463" spans="1:8" ht="12.75">
      <c r="A463" s="80"/>
      <c r="B463" s="80"/>
      <c r="C463" s="81"/>
      <c r="D463" s="82"/>
      <c r="E463" s="82"/>
      <c r="F463" s="82"/>
      <c r="H463" s="80"/>
    </row>
    <row r="464" spans="1:8" ht="12.75">
      <c r="A464" s="80"/>
      <c r="B464" s="80"/>
      <c r="C464" s="81"/>
      <c r="D464" s="82"/>
      <c r="E464" s="82"/>
      <c r="F464" s="82"/>
      <c r="H464" s="80"/>
    </row>
    <row r="465" spans="1:8" ht="12.75">
      <c r="A465" s="80"/>
      <c r="B465" s="80"/>
      <c r="C465" s="81"/>
      <c r="D465" s="82"/>
      <c r="E465" s="82"/>
      <c r="F465" s="82"/>
      <c r="H465" s="80"/>
    </row>
    <row r="466" spans="1:8" ht="12.75">
      <c r="A466" s="80"/>
      <c r="B466" s="80"/>
      <c r="C466" s="81"/>
      <c r="D466" s="82"/>
      <c r="E466" s="82"/>
      <c r="F466" s="82"/>
      <c r="H466" s="80"/>
    </row>
    <row r="467" spans="1:8" ht="12.75">
      <c r="A467" s="80"/>
      <c r="B467" s="80"/>
      <c r="C467" s="81"/>
      <c r="D467" s="82"/>
      <c r="E467" s="82"/>
      <c r="F467" s="82"/>
      <c r="H467" s="80"/>
    </row>
    <row r="468" spans="1:8" ht="12.75">
      <c r="A468" s="80"/>
      <c r="B468" s="80"/>
      <c r="C468" s="81"/>
      <c r="D468" s="82"/>
      <c r="E468" s="82"/>
      <c r="F468" s="82"/>
      <c r="H468" s="80"/>
    </row>
    <row r="469" spans="1:8" ht="12.75">
      <c r="A469" s="80"/>
      <c r="B469" s="80"/>
      <c r="C469" s="81"/>
      <c r="D469" s="82"/>
      <c r="E469" s="82"/>
      <c r="F469" s="82"/>
      <c r="H469" s="80"/>
    </row>
    <row r="470" spans="1:8" ht="12.75">
      <c r="A470" s="80"/>
      <c r="B470" s="80"/>
      <c r="C470" s="81"/>
      <c r="D470" s="82"/>
      <c r="E470" s="82"/>
      <c r="F470" s="82"/>
      <c r="H470" s="80"/>
    </row>
    <row r="471" spans="1:8" ht="12.75">
      <c r="A471" s="80"/>
      <c r="B471" s="80"/>
      <c r="C471" s="81"/>
      <c r="D471" s="82"/>
      <c r="E471" s="82"/>
      <c r="F471" s="82"/>
      <c r="H471" s="80"/>
    </row>
    <row r="472" spans="1:8" ht="12.75">
      <c r="A472" s="80"/>
      <c r="B472" s="80"/>
      <c r="C472" s="81"/>
      <c r="D472" s="82"/>
      <c r="E472" s="82"/>
      <c r="F472" s="82"/>
      <c r="H472" s="80"/>
    </row>
    <row r="473" spans="1:8" ht="12.75">
      <c r="A473" s="80"/>
      <c r="B473" s="80"/>
      <c r="C473" s="81"/>
      <c r="D473" s="82"/>
      <c r="E473" s="82"/>
      <c r="F473" s="82"/>
      <c r="H473" s="80"/>
    </row>
    <row r="474" spans="1:8" ht="12.75">
      <c r="A474" s="80"/>
      <c r="B474" s="80"/>
      <c r="C474" s="81"/>
      <c r="D474" s="82"/>
      <c r="E474" s="82"/>
      <c r="F474" s="82"/>
      <c r="H474" s="80"/>
    </row>
    <row r="475" spans="1:8" ht="12.75">
      <c r="A475" s="80"/>
      <c r="B475" s="80"/>
      <c r="C475" s="81"/>
      <c r="D475" s="82"/>
      <c r="E475" s="82"/>
      <c r="F475" s="82"/>
      <c r="H475" s="80"/>
    </row>
    <row r="476" spans="1:8" ht="12.75">
      <c r="A476" s="80"/>
      <c r="B476" s="80"/>
      <c r="C476" s="81"/>
      <c r="D476" s="82"/>
      <c r="E476" s="82"/>
      <c r="F476" s="82"/>
      <c r="H476" s="80"/>
    </row>
    <row r="477" spans="1:8" ht="12.75">
      <c r="A477" s="80"/>
      <c r="B477" s="80"/>
      <c r="C477" s="81"/>
      <c r="D477" s="82"/>
      <c r="E477" s="82"/>
      <c r="F477" s="82"/>
      <c r="H477" s="80"/>
    </row>
    <row r="478" spans="1:8" ht="12.75">
      <c r="A478" s="80"/>
      <c r="B478" s="80"/>
      <c r="C478" s="81"/>
      <c r="D478" s="82"/>
      <c r="E478" s="82"/>
      <c r="F478" s="82"/>
      <c r="H478" s="80"/>
    </row>
    <row r="479" spans="1:8" ht="12.75">
      <c r="A479" s="80"/>
      <c r="B479" s="80"/>
      <c r="C479" s="81"/>
      <c r="D479" s="82"/>
      <c r="E479" s="82"/>
      <c r="F479" s="82"/>
      <c r="H479" s="80"/>
    </row>
    <row r="480" spans="1:8" ht="12.75">
      <c r="A480" s="80"/>
      <c r="B480" s="80"/>
      <c r="C480" s="81"/>
      <c r="D480" s="82"/>
      <c r="E480" s="82"/>
      <c r="F480" s="82"/>
      <c r="H480" s="80"/>
    </row>
    <row r="481" spans="1:8" ht="12.75">
      <c r="A481" s="80"/>
      <c r="B481" s="80"/>
      <c r="C481" s="81"/>
      <c r="D481" s="82"/>
      <c r="E481" s="82"/>
      <c r="F481" s="82"/>
      <c r="H481" s="80"/>
    </row>
    <row r="482" spans="1:8" ht="12.75">
      <c r="A482" s="80"/>
      <c r="B482" s="80"/>
      <c r="C482" s="81"/>
      <c r="D482" s="82"/>
      <c r="E482" s="82"/>
      <c r="F482" s="82"/>
      <c r="H482" s="80"/>
    </row>
    <row r="483" spans="1:8" ht="12.75">
      <c r="A483" s="80"/>
      <c r="B483" s="80"/>
      <c r="C483" s="81"/>
      <c r="D483" s="82"/>
      <c r="E483" s="82"/>
      <c r="F483" s="82"/>
      <c r="H483" s="80"/>
    </row>
    <row r="484" spans="1:8" ht="12.75">
      <c r="A484" s="80"/>
      <c r="B484" s="80"/>
      <c r="C484" s="81"/>
      <c r="D484" s="82"/>
      <c r="E484" s="82"/>
      <c r="F484" s="82"/>
      <c r="H484" s="80"/>
    </row>
    <row r="485" spans="1:8" ht="12.75">
      <c r="A485" s="80"/>
      <c r="B485" s="80"/>
      <c r="C485" s="81"/>
      <c r="D485" s="82"/>
      <c r="E485" s="82"/>
      <c r="F485" s="82"/>
      <c r="H485" s="80"/>
    </row>
    <row r="486" spans="1:8" ht="12.75">
      <c r="A486" s="80"/>
      <c r="B486" s="80"/>
      <c r="C486" s="81"/>
      <c r="D486" s="82"/>
      <c r="E486" s="82"/>
      <c r="F486" s="82"/>
      <c r="H486" s="80"/>
    </row>
    <row r="487" spans="1:8" ht="12.75">
      <c r="A487" s="80"/>
      <c r="B487" s="80"/>
      <c r="C487" s="81"/>
      <c r="D487" s="82"/>
      <c r="E487" s="82"/>
      <c r="F487" s="82"/>
      <c r="H487" s="80"/>
    </row>
    <row r="488" spans="1:8" ht="12.75">
      <c r="A488" s="80"/>
      <c r="B488" s="80"/>
      <c r="C488" s="81"/>
      <c r="D488" s="82"/>
      <c r="E488" s="82"/>
      <c r="F488" s="82"/>
      <c r="H488" s="80"/>
    </row>
    <row r="489" spans="1:8" ht="12.75">
      <c r="A489" s="80"/>
      <c r="B489" s="80"/>
      <c r="C489" s="81"/>
      <c r="D489" s="82"/>
      <c r="E489" s="82"/>
      <c r="F489" s="82"/>
      <c r="H489" s="80"/>
    </row>
    <row r="490" spans="1:8" ht="12.75">
      <c r="A490" s="80"/>
      <c r="B490" s="80"/>
      <c r="C490" s="81"/>
      <c r="D490" s="82"/>
      <c r="E490" s="82"/>
      <c r="F490" s="82"/>
      <c r="H490" s="80"/>
    </row>
    <row r="491" spans="1:8" ht="12.75">
      <c r="A491" s="80"/>
      <c r="B491" s="80"/>
      <c r="C491" s="81"/>
      <c r="D491" s="82"/>
      <c r="E491" s="82"/>
      <c r="F491" s="82"/>
      <c r="H491" s="80"/>
    </row>
    <row r="492" spans="1:8" ht="12.75">
      <c r="A492" s="80"/>
      <c r="B492" s="80"/>
      <c r="C492" s="81"/>
      <c r="D492" s="82"/>
      <c r="E492" s="82"/>
      <c r="F492" s="82"/>
      <c r="H492" s="80"/>
    </row>
    <row r="493" spans="1:8" ht="12.75">
      <c r="A493" s="80"/>
      <c r="B493" s="80"/>
      <c r="C493" s="81"/>
      <c r="D493" s="82"/>
      <c r="E493" s="82"/>
      <c r="F493" s="82"/>
      <c r="H493" s="80"/>
    </row>
    <row r="494" spans="1:8" ht="12.75">
      <c r="A494" s="80"/>
      <c r="B494" s="80"/>
      <c r="C494" s="81"/>
      <c r="D494" s="82"/>
      <c r="E494" s="82"/>
      <c r="F494" s="82"/>
      <c r="H494" s="80"/>
    </row>
    <row r="495" spans="1:8" ht="12.75">
      <c r="A495" s="80"/>
      <c r="B495" s="80"/>
      <c r="C495" s="81"/>
      <c r="D495" s="82"/>
      <c r="E495" s="82"/>
      <c r="F495" s="82"/>
      <c r="H495" s="80"/>
    </row>
    <row r="496" spans="1:8" ht="12.75">
      <c r="A496" s="80"/>
      <c r="B496" s="80"/>
      <c r="C496" s="81"/>
      <c r="D496" s="82"/>
      <c r="E496" s="82"/>
      <c r="F496" s="82"/>
      <c r="H496" s="80"/>
    </row>
    <row r="497" spans="1:8" ht="12.75">
      <c r="A497" s="80"/>
      <c r="B497" s="80"/>
      <c r="C497" s="81"/>
      <c r="D497" s="82"/>
      <c r="E497" s="82"/>
      <c r="F497" s="82"/>
      <c r="H497" s="80"/>
    </row>
    <row r="498" spans="1:8" ht="12.75">
      <c r="A498" s="80"/>
      <c r="B498" s="80"/>
      <c r="C498" s="81"/>
      <c r="D498" s="82"/>
      <c r="E498" s="82"/>
      <c r="F498" s="82"/>
      <c r="H498" s="80"/>
    </row>
    <row r="499" spans="1:8" ht="12.75">
      <c r="A499" s="80"/>
      <c r="B499" s="80"/>
      <c r="C499" s="81"/>
      <c r="D499" s="82"/>
      <c r="E499" s="82"/>
      <c r="F499" s="82"/>
      <c r="H499" s="80"/>
    </row>
    <row r="500" spans="1:8" ht="12.75">
      <c r="A500" s="80"/>
      <c r="B500" s="80"/>
      <c r="C500" s="81"/>
      <c r="D500" s="82"/>
      <c r="E500" s="82"/>
      <c r="F500" s="82"/>
      <c r="H500" s="80"/>
    </row>
    <row r="501" spans="1:8" ht="12.75">
      <c r="A501" s="80"/>
      <c r="B501" s="80"/>
      <c r="C501" s="81"/>
      <c r="D501" s="82"/>
      <c r="E501" s="82"/>
      <c r="F501" s="82"/>
      <c r="H501" s="80"/>
    </row>
    <row r="502" spans="1:8" ht="12.75">
      <c r="A502" s="80"/>
      <c r="B502" s="80"/>
      <c r="C502" s="81"/>
      <c r="D502" s="82"/>
      <c r="E502" s="82"/>
      <c r="F502" s="82"/>
      <c r="H502" s="80"/>
    </row>
    <row r="503" spans="1:8" ht="12.75">
      <c r="A503" s="80"/>
      <c r="B503" s="80"/>
      <c r="C503" s="81"/>
      <c r="D503" s="82"/>
      <c r="E503" s="82"/>
      <c r="F503" s="82"/>
      <c r="H503" s="80"/>
    </row>
    <row r="504" spans="1:8" ht="12.75">
      <c r="A504" s="80"/>
      <c r="B504" s="80"/>
      <c r="C504" s="81"/>
      <c r="D504" s="82"/>
      <c r="E504" s="82"/>
      <c r="F504" s="82"/>
      <c r="H504" s="80"/>
    </row>
    <row r="505" spans="1:8" ht="12.75">
      <c r="A505" s="80"/>
      <c r="B505" s="80"/>
      <c r="C505" s="81"/>
      <c r="D505" s="82"/>
      <c r="E505" s="82"/>
      <c r="F505" s="82"/>
      <c r="H505" s="80"/>
    </row>
    <row r="506" spans="1:8" ht="12.75">
      <c r="A506" s="80"/>
      <c r="B506" s="80"/>
      <c r="C506" s="81"/>
      <c r="D506" s="82"/>
      <c r="E506" s="82"/>
      <c r="F506" s="82"/>
      <c r="H506" s="80"/>
    </row>
    <row r="507" spans="1:8" ht="12.75">
      <c r="A507" s="80"/>
      <c r="B507" s="80"/>
      <c r="C507" s="81"/>
      <c r="D507" s="82"/>
      <c r="E507" s="82"/>
      <c r="F507" s="82"/>
      <c r="H507" s="80"/>
    </row>
    <row r="508" spans="1:8" ht="12.75">
      <c r="A508" s="80"/>
      <c r="B508" s="80"/>
      <c r="C508" s="81"/>
      <c r="D508" s="82"/>
      <c r="E508" s="82"/>
      <c r="F508" s="82"/>
      <c r="H508" s="80"/>
    </row>
    <row r="509" spans="1:8" ht="12.75">
      <c r="A509" s="80"/>
      <c r="B509" s="80"/>
      <c r="C509" s="81"/>
      <c r="D509" s="82"/>
      <c r="E509" s="82"/>
      <c r="F509" s="82"/>
      <c r="H509" s="80"/>
    </row>
    <row r="510" spans="1:8" ht="12.75">
      <c r="A510" s="80"/>
      <c r="B510" s="80"/>
      <c r="C510" s="81"/>
      <c r="D510" s="82"/>
      <c r="E510" s="82"/>
      <c r="F510" s="82"/>
      <c r="H510" s="80"/>
    </row>
    <row r="511" spans="1:8" ht="12.75">
      <c r="A511" s="80"/>
      <c r="B511" s="80"/>
      <c r="C511" s="81"/>
      <c r="D511" s="82"/>
      <c r="E511" s="82"/>
      <c r="F511" s="82"/>
      <c r="H511" s="80"/>
    </row>
    <row r="512" spans="1:8" ht="12.75">
      <c r="A512" s="80"/>
      <c r="B512" s="80"/>
      <c r="C512" s="81"/>
      <c r="D512" s="82"/>
      <c r="E512" s="82"/>
      <c r="F512" s="82"/>
      <c r="H512" s="80"/>
    </row>
    <row r="513" spans="1:8" ht="12.75">
      <c r="A513" s="80"/>
      <c r="B513" s="80"/>
      <c r="C513" s="81"/>
      <c r="D513" s="82"/>
      <c r="E513" s="82"/>
      <c r="F513" s="82"/>
      <c r="H513" s="80"/>
    </row>
    <row r="514" spans="1:8" ht="12.75">
      <c r="A514" s="80"/>
      <c r="B514" s="80"/>
      <c r="C514" s="81"/>
      <c r="D514" s="82"/>
      <c r="E514" s="82"/>
      <c r="F514" s="82"/>
      <c r="H514" s="80"/>
    </row>
    <row r="515" spans="1:8" ht="12.75">
      <c r="A515" s="80"/>
      <c r="B515" s="80"/>
      <c r="C515" s="81"/>
      <c r="D515" s="82"/>
      <c r="E515" s="82"/>
      <c r="F515" s="82"/>
      <c r="H515" s="80"/>
    </row>
    <row r="516" spans="1:8" ht="12.75">
      <c r="A516" s="80"/>
      <c r="B516" s="80"/>
      <c r="C516" s="81"/>
      <c r="D516" s="82"/>
      <c r="E516" s="82"/>
      <c r="F516" s="82"/>
      <c r="H516" s="80"/>
    </row>
    <row r="517" spans="1:8" ht="12.75">
      <c r="A517" s="80"/>
      <c r="B517" s="80"/>
      <c r="C517" s="81"/>
      <c r="D517" s="82"/>
      <c r="E517" s="82"/>
      <c r="F517" s="82"/>
      <c r="H517" s="80"/>
    </row>
    <row r="518" spans="1:8" ht="12.75">
      <c r="A518" s="80"/>
      <c r="B518" s="80"/>
      <c r="C518" s="81"/>
      <c r="D518" s="82"/>
      <c r="E518" s="82"/>
      <c r="F518" s="82"/>
      <c r="H518" s="80"/>
    </row>
    <row r="519" spans="1:8" ht="12.75">
      <c r="A519" s="80"/>
      <c r="B519" s="80"/>
      <c r="C519" s="81"/>
      <c r="D519" s="82"/>
      <c r="E519" s="82"/>
      <c r="F519" s="82"/>
      <c r="H519" s="80"/>
    </row>
    <row r="520" spans="1:8" ht="12.75">
      <c r="A520" s="80"/>
      <c r="B520" s="80"/>
      <c r="C520" s="81"/>
      <c r="D520" s="82"/>
      <c r="E520" s="82"/>
      <c r="F520" s="82"/>
      <c r="H520" s="80"/>
    </row>
    <row r="521" spans="1:8" ht="12.75">
      <c r="A521" s="80"/>
      <c r="B521" s="80"/>
      <c r="C521" s="81"/>
      <c r="D521" s="82"/>
      <c r="E521" s="82"/>
      <c r="F521" s="82"/>
      <c r="H521" s="80"/>
    </row>
    <row r="522" spans="1:8" ht="12.75">
      <c r="A522" s="80"/>
      <c r="B522" s="80"/>
      <c r="C522" s="81"/>
      <c r="D522" s="82"/>
      <c r="E522" s="82"/>
      <c r="F522" s="82"/>
      <c r="H522" s="80"/>
    </row>
    <row r="523" spans="1:8" ht="12.75">
      <c r="A523" s="80"/>
      <c r="B523" s="80"/>
      <c r="C523" s="81"/>
      <c r="D523" s="82"/>
      <c r="E523" s="82"/>
      <c r="F523" s="82"/>
      <c r="H523" s="80"/>
    </row>
    <row r="524" spans="1:8" ht="12.75">
      <c r="A524" s="80"/>
      <c r="B524" s="80"/>
      <c r="C524" s="81"/>
      <c r="D524" s="82"/>
      <c r="E524" s="82"/>
      <c r="F524" s="82"/>
      <c r="H524" s="80"/>
    </row>
    <row r="525" spans="1:8" ht="12.75">
      <c r="A525" s="80"/>
      <c r="B525" s="80"/>
      <c r="C525" s="81"/>
      <c r="D525" s="82"/>
      <c r="E525" s="82"/>
      <c r="F525" s="82"/>
      <c r="H525" s="80"/>
    </row>
    <row r="526" spans="1:8" ht="12.75">
      <c r="A526" s="80"/>
      <c r="B526" s="80"/>
      <c r="C526" s="81"/>
      <c r="D526" s="82"/>
      <c r="E526" s="82"/>
      <c r="F526" s="82"/>
      <c r="H526" s="80"/>
    </row>
    <row r="527" spans="1:8" ht="12.75">
      <c r="A527" s="80"/>
      <c r="B527" s="80"/>
      <c r="C527" s="81"/>
      <c r="D527" s="82"/>
      <c r="E527" s="82"/>
      <c r="F527" s="82"/>
      <c r="H527" s="80"/>
    </row>
    <row r="528" spans="1:8" ht="12.75">
      <c r="A528" s="80"/>
      <c r="B528" s="80"/>
      <c r="C528" s="81"/>
      <c r="D528" s="82"/>
      <c r="E528" s="82"/>
      <c r="F528" s="82"/>
      <c r="H528" s="80"/>
    </row>
    <row r="529" spans="1:8" ht="12.75">
      <c r="A529" s="80"/>
      <c r="B529" s="80"/>
      <c r="C529" s="81"/>
      <c r="D529" s="82"/>
      <c r="E529" s="82"/>
      <c r="F529" s="82"/>
      <c r="H529" s="80"/>
    </row>
    <row r="530" spans="1:8" ht="12.75">
      <c r="A530" s="80"/>
      <c r="B530" s="80"/>
      <c r="C530" s="81"/>
      <c r="D530" s="82"/>
      <c r="E530" s="82"/>
      <c r="F530" s="82"/>
      <c r="H530" s="80"/>
    </row>
    <row r="531" spans="1:8" ht="12.75">
      <c r="A531" s="80"/>
      <c r="B531" s="80"/>
      <c r="C531" s="81"/>
      <c r="D531" s="82"/>
      <c r="E531" s="82"/>
      <c r="F531" s="82"/>
      <c r="H531" s="80"/>
    </row>
    <row r="532" spans="1:8" ht="12.75">
      <c r="A532" s="80"/>
      <c r="B532" s="80"/>
      <c r="C532" s="81"/>
      <c r="D532" s="82"/>
      <c r="E532" s="82"/>
      <c r="F532" s="82"/>
      <c r="H532" s="80"/>
    </row>
    <row r="533" spans="1:8" ht="12.75">
      <c r="A533" s="80"/>
      <c r="B533" s="80"/>
      <c r="C533" s="81"/>
      <c r="D533" s="82"/>
      <c r="E533" s="82"/>
      <c r="F533" s="82"/>
      <c r="H533" s="80"/>
    </row>
    <row r="534" spans="1:8" ht="12.75">
      <c r="A534" s="80"/>
      <c r="B534" s="80"/>
      <c r="C534" s="81"/>
      <c r="D534" s="82"/>
      <c r="E534" s="82"/>
      <c r="F534" s="82"/>
      <c r="H534" s="80"/>
    </row>
    <row r="535" spans="1:8" ht="12.75">
      <c r="A535" s="80"/>
      <c r="B535" s="80"/>
      <c r="C535" s="81"/>
      <c r="D535" s="82"/>
      <c r="E535" s="82"/>
      <c r="F535" s="82"/>
      <c r="H535" s="80"/>
    </row>
    <row r="536" spans="1:8" ht="12.75">
      <c r="A536" s="80"/>
      <c r="B536" s="80"/>
      <c r="C536" s="81"/>
      <c r="D536" s="82"/>
      <c r="E536" s="82"/>
      <c r="F536" s="82"/>
      <c r="H536" s="80"/>
    </row>
    <row r="537" spans="1:8" ht="12.75">
      <c r="A537" s="80"/>
      <c r="B537" s="80"/>
      <c r="C537" s="81"/>
      <c r="D537" s="82"/>
      <c r="E537" s="82"/>
      <c r="F537" s="82"/>
      <c r="H537" s="80"/>
    </row>
    <row r="538" spans="1:8" ht="12.75">
      <c r="A538" s="80"/>
      <c r="B538" s="80"/>
      <c r="C538" s="81"/>
      <c r="D538" s="82"/>
      <c r="E538" s="82"/>
      <c r="F538" s="82"/>
      <c r="H538" s="80"/>
    </row>
    <row r="539" spans="1:8" ht="12.75">
      <c r="A539" s="80"/>
      <c r="B539" s="80"/>
      <c r="C539" s="81"/>
      <c r="D539" s="82"/>
      <c r="E539" s="82"/>
      <c r="F539" s="82"/>
      <c r="H539" s="80"/>
    </row>
    <row r="540" spans="1:8" ht="12.75">
      <c r="A540" s="80"/>
      <c r="B540" s="80"/>
      <c r="C540" s="81"/>
      <c r="D540" s="82"/>
      <c r="E540" s="82"/>
      <c r="F540" s="82"/>
      <c r="H540" s="80"/>
    </row>
    <row r="541" spans="1:8" ht="12.75">
      <c r="A541" s="80"/>
      <c r="B541" s="80"/>
      <c r="C541" s="81"/>
      <c r="D541" s="82"/>
      <c r="E541" s="82"/>
      <c r="F541" s="82"/>
      <c r="H541" s="80"/>
    </row>
    <row r="542" spans="1:8" ht="12.75">
      <c r="A542" s="80"/>
      <c r="B542" s="80"/>
      <c r="C542" s="81"/>
      <c r="D542" s="82"/>
      <c r="E542" s="82"/>
      <c r="F542" s="82"/>
      <c r="H542" s="80"/>
    </row>
    <row r="543" spans="1:8" ht="12.75">
      <c r="A543" s="80"/>
      <c r="B543" s="80"/>
      <c r="C543" s="81"/>
      <c r="D543" s="82"/>
      <c r="E543" s="82"/>
      <c r="F543" s="82"/>
      <c r="H543" s="80"/>
    </row>
    <row r="544" spans="1:8" ht="12.75">
      <c r="A544" s="80"/>
      <c r="B544" s="80"/>
      <c r="C544" s="81"/>
      <c r="D544" s="82"/>
      <c r="E544" s="82"/>
      <c r="F544" s="82"/>
      <c r="H544" s="80"/>
    </row>
    <row r="545" spans="1:8" ht="12.75">
      <c r="A545" s="80"/>
      <c r="B545" s="80"/>
      <c r="C545" s="81"/>
      <c r="D545" s="82"/>
      <c r="E545" s="82"/>
      <c r="F545" s="82"/>
      <c r="H545" s="80"/>
    </row>
    <row r="546" spans="1:8" ht="12.75">
      <c r="A546" s="80"/>
      <c r="B546" s="80"/>
      <c r="C546" s="81"/>
      <c r="D546" s="82"/>
      <c r="E546" s="82"/>
      <c r="F546" s="82"/>
      <c r="H546" s="80"/>
    </row>
    <row r="547" spans="1:8" ht="12.75">
      <c r="A547" s="80"/>
      <c r="B547" s="80"/>
      <c r="C547" s="81"/>
      <c r="D547" s="82"/>
      <c r="E547" s="82"/>
      <c r="F547" s="82"/>
      <c r="H547" s="80"/>
    </row>
    <row r="548" spans="1:8" ht="12.75">
      <c r="A548" s="80"/>
      <c r="B548" s="80"/>
      <c r="C548" s="81"/>
      <c r="D548" s="82"/>
      <c r="E548" s="82"/>
      <c r="F548" s="82"/>
      <c r="H548" s="80"/>
    </row>
    <row r="549" spans="1:8" ht="12.75">
      <c r="A549" s="80"/>
      <c r="B549" s="80"/>
      <c r="C549" s="81"/>
      <c r="D549" s="82"/>
      <c r="E549" s="82"/>
      <c r="F549" s="82"/>
      <c r="H549" s="80"/>
    </row>
    <row r="550" spans="1:8" ht="12.75">
      <c r="A550" s="80"/>
      <c r="B550" s="80"/>
      <c r="C550" s="81"/>
      <c r="D550" s="82"/>
      <c r="E550" s="82"/>
      <c r="F550" s="82"/>
      <c r="H550" s="80"/>
    </row>
    <row r="551" spans="1:8" ht="12.75">
      <c r="A551" s="80"/>
      <c r="B551" s="80"/>
      <c r="C551" s="81"/>
      <c r="D551" s="82"/>
      <c r="E551" s="82"/>
      <c r="F551" s="82"/>
      <c r="H551" s="80"/>
    </row>
    <row r="552" spans="1:8" ht="12.75">
      <c r="A552" s="80"/>
      <c r="B552" s="80"/>
      <c r="C552" s="81"/>
      <c r="D552" s="82"/>
      <c r="E552" s="82"/>
      <c r="F552" s="82"/>
      <c r="H552" s="80"/>
    </row>
    <row r="553" spans="1:8" ht="12.75">
      <c r="A553" s="80"/>
      <c r="B553" s="80"/>
      <c r="C553" s="81"/>
      <c r="D553" s="82"/>
      <c r="E553" s="82"/>
      <c r="F553" s="82"/>
      <c r="H553" s="80"/>
    </row>
    <row r="554" spans="1:8" ht="12.75">
      <c r="A554" s="80"/>
      <c r="B554" s="80"/>
      <c r="C554" s="81"/>
      <c r="D554" s="82"/>
      <c r="E554" s="82"/>
      <c r="F554" s="82"/>
      <c r="H554" s="80"/>
    </row>
    <row r="555" spans="1:8" ht="12.75">
      <c r="A555" s="80"/>
      <c r="B555" s="80"/>
      <c r="C555" s="81"/>
      <c r="D555" s="82"/>
      <c r="E555" s="82"/>
      <c r="F555" s="82"/>
      <c r="H555" s="80"/>
    </row>
    <row r="556" spans="1:8" ht="12.75">
      <c r="A556" s="80"/>
      <c r="B556" s="80"/>
      <c r="C556" s="81"/>
      <c r="D556" s="82"/>
      <c r="E556" s="82"/>
      <c r="F556" s="82"/>
      <c r="H556" s="80"/>
    </row>
    <row r="557" spans="1:8" ht="12.75">
      <c r="A557" s="80"/>
      <c r="B557" s="80"/>
      <c r="C557" s="81"/>
      <c r="D557" s="82"/>
      <c r="E557" s="82"/>
      <c r="F557" s="82"/>
      <c r="H557" s="80"/>
    </row>
    <row r="558" spans="1:8" ht="12.75">
      <c r="A558" s="80"/>
      <c r="B558" s="80"/>
      <c r="C558" s="81"/>
      <c r="D558" s="82"/>
      <c r="E558" s="82"/>
      <c r="F558" s="82"/>
      <c r="H558" s="80"/>
    </row>
    <row r="559" spans="1:8" ht="12.75">
      <c r="A559" s="80"/>
      <c r="B559" s="80"/>
      <c r="C559" s="81"/>
      <c r="D559" s="82"/>
      <c r="E559" s="82"/>
      <c r="F559" s="82"/>
      <c r="H559" s="80"/>
    </row>
    <row r="560" spans="1:8" ht="12.75">
      <c r="A560" s="80"/>
      <c r="B560" s="80"/>
      <c r="C560" s="81"/>
      <c r="D560" s="82"/>
      <c r="E560" s="82"/>
      <c r="F560" s="82"/>
      <c r="H560" s="80"/>
    </row>
    <row r="561" spans="1:8" ht="12.75">
      <c r="A561" s="80"/>
      <c r="B561" s="80"/>
      <c r="C561" s="81"/>
      <c r="D561" s="82"/>
      <c r="E561" s="82"/>
      <c r="F561" s="82"/>
      <c r="H561" s="80"/>
    </row>
    <row r="562" spans="1:8" ht="12.75">
      <c r="A562" s="80"/>
      <c r="B562" s="80"/>
      <c r="C562" s="81"/>
      <c r="D562" s="82"/>
      <c r="E562" s="82"/>
      <c r="F562" s="82"/>
      <c r="H562" s="80"/>
    </row>
    <row r="563" spans="1:8" ht="12.75">
      <c r="A563" s="80"/>
      <c r="B563" s="80"/>
      <c r="C563" s="81"/>
      <c r="D563" s="82"/>
      <c r="E563" s="82"/>
      <c r="F563" s="82"/>
      <c r="H563" s="80"/>
    </row>
    <row r="564" spans="1:8" ht="12.75">
      <c r="A564" s="80"/>
      <c r="B564" s="80"/>
      <c r="C564" s="81"/>
      <c r="D564" s="82"/>
      <c r="E564" s="82"/>
      <c r="F564" s="82"/>
      <c r="H564" s="80"/>
    </row>
    <row r="565" spans="1:8" ht="12.75">
      <c r="A565" s="80"/>
      <c r="B565" s="80"/>
      <c r="C565" s="81"/>
      <c r="D565" s="82"/>
      <c r="E565" s="82"/>
      <c r="F565" s="82"/>
      <c r="H565" s="80"/>
    </row>
    <row r="566" spans="1:8" ht="12.75">
      <c r="A566" s="80"/>
      <c r="B566" s="80"/>
      <c r="C566" s="81"/>
      <c r="D566" s="82"/>
      <c r="E566" s="82"/>
      <c r="F566" s="82"/>
      <c r="H566" s="80"/>
    </row>
    <row r="567" spans="1:8" ht="12.75">
      <c r="A567" s="80"/>
      <c r="B567" s="80"/>
      <c r="C567" s="81"/>
      <c r="D567" s="82"/>
      <c r="E567" s="82"/>
      <c r="F567" s="82"/>
      <c r="H567" s="80"/>
    </row>
    <row r="568" spans="1:8" ht="12.75">
      <c r="A568" s="80"/>
      <c r="B568" s="80"/>
      <c r="C568" s="81"/>
      <c r="D568" s="82"/>
      <c r="E568" s="82"/>
      <c r="F568" s="82"/>
      <c r="H568" s="80"/>
    </row>
    <row r="569" spans="1:8" ht="12.75">
      <c r="A569" s="80"/>
      <c r="B569" s="80"/>
      <c r="C569" s="81"/>
      <c r="D569" s="82"/>
      <c r="E569" s="82"/>
      <c r="F569" s="82"/>
      <c r="H569" s="80"/>
    </row>
    <row r="570" spans="1:8" ht="12.75">
      <c r="A570" s="80"/>
      <c r="B570" s="80"/>
      <c r="C570" s="81"/>
      <c r="D570" s="82"/>
      <c r="E570" s="82"/>
      <c r="F570" s="82"/>
      <c r="H570" s="80"/>
    </row>
    <row r="571" spans="1:8" ht="12.75">
      <c r="A571" s="80"/>
      <c r="B571" s="80"/>
      <c r="C571" s="81"/>
      <c r="D571" s="82"/>
      <c r="E571" s="82"/>
      <c r="F571" s="82"/>
      <c r="H571" s="80"/>
    </row>
    <row r="572" spans="1:8" ht="12.75">
      <c r="A572" s="80"/>
      <c r="B572" s="80"/>
      <c r="C572" s="81"/>
      <c r="D572" s="82"/>
      <c r="E572" s="82"/>
      <c r="F572" s="82"/>
      <c r="H572" s="80"/>
    </row>
    <row r="573" spans="1:8" ht="12.75">
      <c r="A573" s="80"/>
      <c r="B573" s="80"/>
      <c r="C573" s="81"/>
      <c r="D573" s="82"/>
      <c r="E573" s="82"/>
      <c r="F573" s="82"/>
      <c r="H573" s="80"/>
    </row>
    <row r="574" spans="1:8" ht="12.75">
      <c r="A574" s="80"/>
      <c r="B574" s="80"/>
      <c r="C574" s="81"/>
      <c r="D574" s="82"/>
      <c r="E574" s="82"/>
      <c r="F574" s="82"/>
      <c r="H574" s="80"/>
    </row>
    <row r="575" spans="1:8" ht="12.75">
      <c r="A575" s="80"/>
      <c r="B575" s="80"/>
      <c r="C575" s="81"/>
      <c r="D575" s="82"/>
      <c r="E575" s="82"/>
      <c r="F575" s="82"/>
      <c r="H575" s="80"/>
    </row>
    <row r="576" spans="1:8" ht="12.75">
      <c r="A576" s="80"/>
      <c r="B576" s="80"/>
      <c r="C576" s="81"/>
      <c r="D576" s="82"/>
      <c r="E576" s="82"/>
      <c r="F576" s="82"/>
      <c r="H576" s="80"/>
    </row>
    <row r="577" spans="1:8" ht="12.75">
      <c r="A577" s="80"/>
      <c r="B577" s="80"/>
      <c r="C577" s="81"/>
      <c r="D577" s="82"/>
      <c r="E577" s="82"/>
      <c r="F577" s="82"/>
      <c r="H577" s="80"/>
    </row>
    <row r="578" spans="1:8" ht="12.75">
      <c r="A578" s="80"/>
      <c r="B578" s="80"/>
      <c r="C578" s="81"/>
      <c r="D578" s="82"/>
      <c r="E578" s="82"/>
      <c r="F578" s="82"/>
      <c r="H578" s="80"/>
    </row>
    <row r="579" spans="1:8" ht="12.75">
      <c r="A579" s="80"/>
      <c r="B579" s="80"/>
      <c r="C579" s="81"/>
      <c r="D579" s="82"/>
      <c r="E579" s="82"/>
      <c r="F579" s="82"/>
      <c r="H579" s="80"/>
    </row>
    <row r="580" spans="1:8" ht="12.75">
      <c r="A580" s="80"/>
      <c r="B580" s="80"/>
      <c r="C580" s="81"/>
      <c r="D580" s="82"/>
      <c r="E580" s="82"/>
      <c r="F580" s="82"/>
      <c r="H580" s="80"/>
    </row>
    <row r="581" spans="1:8" ht="12.75">
      <c r="A581" s="80"/>
      <c r="B581" s="80"/>
      <c r="C581" s="81"/>
      <c r="D581" s="82"/>
      <c r="E581" s="82"/>
      <c r="F581" s="82"/>
      <c r="H581" s="80"/>
    </row>
    <row r="582" spans="1:8" ht="12.75">
      <c r="A582" s="80"/>
      <c r="B582" s="80"/>
      <c r="C582" s="81"/>
      <c r="D582" s="82"/>
      <c r="E582" s="82"/>
      <c r="F582" s="82"/>
      <c r="H582" s="80"/>
    </row>
    <row r="583" spans="1:8" ht="12.75">
      <c r="A583" s="80"/>
      <c r="B583" s="80"/>
      <c r="C583" s="81"/>
      <c r="D583" s="82"/>
      <c r="E583" s="82"/>
      <c r="F583" s="82"/>
      <c r="H583" s="80"/>
    </row>
    <row r="584" spans="1:8" ht="12.75">
      <c r="A584" s="80"/>
      <c r="B584" s="80"/>
      <c r="C584" s="81"/>
      <c r="D584" s="82"/>
      <c r="E584" s="82"/>
      <c r="F584" s="82"/>
      <c r="H584" s="80"/>
    </row>
    <row r="585" spans="1:8" ht="12.75">
      <c r="A585" s="80"/>
      <c r="B585" s="80"/>
      <c r="C585" s="81"/>
      <c r="D585" s="82"/>
      <c r="E585" s="82"/>
      <c r="F585" s="82"/>
      <c r="H585" s="80"/>
    </row>
    <row r="586" spans="1:8" ht="12.75">
      <c r="A586" s="80"/>
      <c r="B586" s="80"/>
      <c r="C586" s="81"/>
      <c r="D586" s="82"/>
      <c r="E586" s="82"/>
      <c r="F586" s="82"/>
      <c r="H586" s="80"/>
    </row>
    <row r="587" spans="1:8" ht="12.75">
      <c r="A587" s="80"/>
      <c r="B587" s="80"/>
      <c r="C587" s="81"/>
      <c r="D587" s="82"/>
      <c r="E587" s="82"/>
      <c r="F587" s="82"/>
      <c r="H587" s="80"/>
    </row>
    <row r="588" spans="1:8" ht="12.75">
      <c r="A588" s="80"/>
      <c r="B588" s="80"/>
      <c r="C588" s="81"/>
      <c r="D588" s="82"/>
      <c r="E588" s="82"/>
      <c r="F588" s="82"/>
      <c r="H588" s="80"/>
    </row>
    <row r="589" spans="1:8" ht="12.75">
      <c r="A589" s="80"/>
      <c r="B589" s="80"/>
      <c r="C589" s="81"/>
      <c r="D589" s="82"/>
      <c r="E589" s="82"/>
      <c r="F589" s="82"/>
      <c r="H589" s="80"/>
    </row>
    <row r="590" spans="1:8" ht="12.75">
      <c r="A590" s="80"/>
      <c r="B590" s="80"/>
      <c r="C590" s="81"/>
      <c r="D590" s="82"/>
      <c r="E590" s="82"/>
      <c r="F590" s="82"/>
      <c r="H590" s="80"/>
    </row>
    <row r="591" spans="1:8" ht="12.75">
      <c r="A591" s="80"/>
      <c r="B591" s="80"/>
      <c r="C591" s="81"/>
      <c r="D591" s="82"/>
      <c r="E591" s="82"/>
      <c r="F591" s="82"/>
      <c r="H591" s="80"/>
    </row>
    <row r="592" spans="1:8" ht="12.75">
      <c r="A592" s="80"/>
      <c r="B592" s="80"/>
      <c r="C592" s="81"/>
      <c r="D592" s="82"/>
      <c r="E592" s="82"/>
      <c r="F592" s="82"/>
      <c r="H592" s="80"/>
    </row>
    <row r="593" spans="1:8" ht="12.75">
      <c r="A593" s="80"/>
      <c r="B593" s="80"/>
      <c r="C593" s="81"/>
      <c r="D593" s="82"/>
      <c r="E593" s="82"/>
      <c r="F593" s="82"/>
      <c r="H593" s="80"/>
    </row>
    <row r="594" spans="1:8" ht="12.75">
      <c r="A594" s="80"/>
      <c r="B594" s="80"/>
      <c r="C594" s="81"/>
      <c r="D594" s="82"/>
      <c r="E594" s="82"/>
      <c r="F594" s="82"/>
      <c r="H594" s="80"/>
    </row>
    <row r="595" spans="1:8" ht="12.75">
      <c r="A595" s="80"/>
      <c r="B595" s="80"/>
      <c r="C595" s="81"/>
      <c r="D595" s="82"/>
      <c r="E595" s="82"/>
      <c r="F595" s="82"/>
      <c r="H595" s="80"/>
    </row>
    <row r="596" spans="1:8" ht="12.75">
      <c r="A596" s="80"/>
      <c r="B596" s="80"/>
      <c r="C596" s="81"/>
      <c r="D596" s="82"/>
      <c r="E596" s="82"/>
      <c r="F596" s="82"/>
      <c r="H596" s="80"/>
    </row>
    <row r="597" spans="1:8" ht="12.75">
      <c r="A597" s="80"/>
      <c r="B597" s="80"/>
      <c r="C597" s="81"/>
      <c r="D597" s="82"/>
      <c r="E597" s="82"/>
      <c r="F597" s="82"/>
      <c r="H597" s="80"/>
    </row>
    <row r="598" spans="1:8" ht="12.75">
      <c r="A598" s="80"/>
      <c r="B598" s="80"/>
      <c r="C598" s="81"/>
      <c r="D598" s="82"/>
      <c r="E598" s="82"/>
      <c r="F598" s="82"/>
      <c r="H598" s="80"/>
    </row>
    <row r="599" spans="1:8" ht="12.75">
      <c r="A599" s="80"/>
      <c r="B599" s="80"/>
      <c r="C599" s="81"/>
      <c r="D599" s="82"/>
      <c r="E599" s="82"/>
      <c r="F599" s="82"/>
      <c r="H599" s="80"/>
    </row>
    <row r="600" spans="1:8" ht="12.75">
      <c r="A600" s="80"/>
      <c r="B600" s="80"/>
      <c r="C600" s="81"/>
      <c r="D600" s="82"/>
      <c r="E600" s="82"/>
      <c r="F600" s="82"/>
      <c r="H600" s="80"/>
    </row>
    <row r="601" spans="1:8" ht="12.75">
      <c r="A601" s="80"/>
      <c r="B601" s="80"/>
      <c r="C601" s="81"/>
      <c r="D601" s="82"/>
      <c r="E601" s="82"/>
      <c r="F601" s="82"/>
      <c r="H601" s="80"/>
    </row>
    <row r="602" spans="1:8" ht="12.75">
      <c r="A602" s="80"/>
      <c r="B602" s="80"/>
      <c r="C602" s="81"/>
      <c r="D602" s="82"/>
      <c r="E602" s="82"/>
      <c r="F602" s="82"/>
      <c r="H602" s="80"/>
    </row>
    <row r="603" spans="1:8" ht="12.75">
      <c r="A603" s="80"/>
      <c r="B603" s="80"/>
      <c r="C603" s="81"/>
      <c r="D603" s="82"/>
      <c r="E603" s="82"/>
      <c r="F603" s="82"/>
      <c r="H603" s="80"/>
    </row>
    <row r="604" spans="1:8" ht="12.75">
      <c r="A604" s="80"/>
      <c r="B604" s="80"/>
      <c r="C604" s="81"/>
      <c r="D604" s="82"/>
      <c r="E604" s="82"/>
      <c r="F604" s="82"/>
      <c r="H604" s="80"/>
    </row>
    <row r="605" spans="1:8" ht="12.75">
      <c r="A605" s="80"/>
      <c r="B605" s="80"/>
      <c r="C605" s="81"/>
      <c r="D605" s="82"/>
      <c r="E605" s="82"/>
      <c r="F605" s="82"/>
      <c r="H605" s="80"/>
    </row>
    <row r="606" spans="1:8" ht="12.75">
      <c r="A606" s="80"/>
      <c r="B606" s="80"/>
      <c r="C606" s="81"/>
      <c r="D606" s="82"/>
      <c r="E606" s="82"/>
      <c r="F606" s="82"/>
      <c r="H606" s="80"/>
    </row>
    <row r="607" spans="1:8" ht="12.75">
      <c r="A607" s="80"/>
      <c r="B607" s="80"/>
      <c r="C607" s="81"/>
      <c r="D607" s="82"/>
      <c r="E607" s="82"/>
      <c r="F607" s="82"/>
      <c r="H607" s="80"/>
    </row>
    <row r="608" spans="1:8" ht="12.75">
      <c r="A608" s="80"/>
      <c r="B608" s="80"/>
      <c r="C608" s="81"/>
      <c r="D608" s="82"/>
      <c r="E608" s="82"/>
      <c r="F608" s="82"/>
      <c r="H608" s="80"/>
    </row>
    <row r="609" spans="1:8" ht="12.75">
      <c r="A609" s="80"/>
      <c r="B609" s="80"/>
      <c r="C609" s="81"/>
      <c r="D609" s="82"/>
      <c r="E609" s="82"/>
      <c r="F609" s="82"/>
      <c r="H609" s="80"/>
    </row>
    <row r="610" spans="1:8" ht="12.75">
      <c r="A610" s="80"/>
      <c r="B610" s="80"/>
      <c r="C610" s="81"/>
      <c r="D610" s="82"/>
      <c r="E610" s="82"/>
      <c r="F610" s="82"/>
      <c r="H610" s="80"/>
    </row>
    <row r="611" spans="1:8" ht="12.75">
      <c r="A611" s="80"/>
      <c r="B611" s="80"/>
      <c r="C611" s="81"/>
      <c r="D611" s="82"/>
      <c r="E611" s="82"/>
      <c r="F611" s="82"/>
      <c r="H611" s="80"/>
    </row>
    <row r="612" spans="1:8" ht="12.75">
      <c r="A612" s="80"/>
      <c r="B612" s="80"/>
      <c r="C612" s="81"/>
      <c r="D612" s="82"/>
      <c r="E612" s="82"/>
      <c r="F612" s="82"/>
      <c r="H612" s="80"/>
    </row>
    <row r="613" spans="1:8" ht="12.75">
      <c r="A613" s="80"/>
      <c r="B613" s="80"/>
      <c r="C613" s="81"/>
      <c r="D613" s="82"/>
      <c r="E613" s="82"/>
      <c r="F613" s="82"/>
      <c r="H613" s="80"/>
    </row>
    <row r="614" spans="1:8" ht="12.75">
      <c r="A614" s="80"/>
      <c r="B614" s="80"/>
      <c r="C614" s="81"/>
      <c r="D614" s="82"/>
      <c r="E614" s="82"/>
      <c r="F614" s="82"/>
      <c r="H614" s="80"/>
    </row>
    <row r="615" spans="1:8" ht="12.75">
      <c r="A615" s="80"/>
      <c r="B615" s="80"/>
      <c r="C615" s="81"/>
      <c r="D615" s="82"/>
      <c r="E615" s="82"/>
      <c r="F615" s="82"/>
      <c r="H615" s="80"/>
    </row>
    <row r="616" spans="1:8" ht="12.75">
      <c r="A616" s="80"/>
      <c r="B616" s="80"/>
      <c r="C616" s="81"/>
      <c r="D616" s="82"/>
      <c r="E616" s="82"/>
      <c r="F616" s="82"/>
      <c r="H616" s="80"/>
    </row>
    <row r="617" spans="1:8" ht="12.75">
      <c r="A617" s="80"/>
      <c r="B617" s="80"/>
      <c r="C617" s="81"/>
      <c r="D617" s="82"/>
      <c r="E617" s="82"/>
      <c r="F617" s="82"/>
      <c r="H617" s="80"/>
    </row>
    <row r="618" spans="1:8" ht="12.75">
      <c r="A618" s="80"/>
      <c r="B618" s="80"/>
      <c r="C618" s="81"/>
      <c r="D618" s="82"/>
      <c r="E618" s="82"/>
      <c r="F618" s="82"/>
      <c r="H618" s="80"/>
    </row>
    <row r="619" spans="1:8" ht="12.75">
      <c r="A619" s="80"/>
      <c r="B619" s="80"/>
      <c r="C619" s="81"/>
      <c r="D619" s="82"/>
      <c r="E619" s="82"/>
      <c r="F619" s="82"/>
      <c r="H619" s="80"/>
    </row>
    <row r="620" spans="1:8" ht="12.75">
      <c r="A620" s="80"/>
      <c r="B620" s="80"/>
      <c r="C620" s="81"/>
      <c r="D620" s="82"/>
      <c r="E620" s="82"/>
      <c r="F620" s="82"/>
      <c r="H620" s="80"/>
    </row>
    <row r="621" spans="1:8" ht="12.75">
      <c r="A621" s="80"/>
      <c r="B621" s="80"/>
      <c r="C621" s="81"/>
      <c r="D621" s="82"/>
      <c r="E621" s="82"/>
      <c r="F621" s="82"/>
      <c r="H621" s="80"/>
    </row>
    <row r="622" spans="1:8" ht="12.75">
      <c r="A622" s="80"/>
      <c r="B622" s="80"/>
      <c r="C622" s="81"/>
      <c r="D622" s="82"/>
      <c r="E622" s="82"/>
      <c r="F622" s="82"/>
      <c r="H622" s="80"/>
    </row>
    <row r="623" spans="1:8" ht="12.75">
      <c r="A623" s="80"/>
      <c r="B623" s="80"/>
      <c r="C623" s="81"/>
      <c r="D623" s="82"/>
      <c r="E623" s="82"/>
      <c r="F623" s="82"/>
      <c r="H623" s="80"/>
    </row>
    <row r="624" spans="1:8" ht="12.75">
      <c r="A624" s="80"/>
      <c r="B624" s="80"/>
      <c r="C624" s="81"/>
      <c r="D624" s="82"/>
      <c r="E624" s="82"/>
      <c r="F624" s="82"/>
      <c r="H624" s="80"/>
    </row>
    <row r="625" spans="1:8" ht="12.75">
      <c r="A625" s="80"/>
      <c r="B625" s="80"/>
      <c r="C625" s="81"/>
      <c r="D625" s="82"/>
      <c r="E625" s="82"/>
      <c r="F625" s="82"/>
      <c r="H625" s="80"/>
    </row>
    <row r="626" spans="1:8" ht="12.75">
      <c r="A626" s="80"/>
      <c r="B626" s="80"/>
      <c r="C626" s="81"/>
      <c r="D626" s="82"/>
      <c r="E626" s="82"/>
      <c r="F626" s="82"/>
      <c r="H626" s="80"/>
    </row>
    <row r="627" spans="1:8" ht="12.75">
      <c r="A627" s="80"/>
      <c r="B627" s="80"/>
      <c r="C627" s="81"/>
      <c r="D627" s="82"/>
      <c r="E627" s="82"/>
      <c r="F627" s="82"/>
      <c r="H627" s="80"/>
    </row>
    <row r="628" spans="1:8" ht="12.75">
      <c r="A628" s="80"/>
      <c r="B628" s="80"/>
      <c r="C628" s="81"/>
      <c r="D628" s="82"/>
      <c r="E628" s="82"/>
      <c r="F628" s="82"/>
      <c r="H628" s="80"/>
    </row>
    <row r="629" spans="1:8" ht="12.75">
      <c r="A629" s="80"/>
      <c r="B629" s="80"/>
      <c r="C629" s="81"/>
      <c r="D629" s="82"/>
      <c r="E629" s="82"/>
      <c r="F629" s="82"/>
      <c r="H629" s="80"/>
    </row>
    <row r="630" spans="1:8" ht="12.75">
      <c r="A630" s="80"/>
      <c r="B630" s="80"/>
      <c r="C630" s="81"/>
      <c r="D630" s="82"/>
      <c r="E630" s="82"/>
      <c r="F630" s="82"/>
      <c r="H630" s="80"/>
    </row>
    <row r="631" spans="1:8" ht="12.75">
      <c r="A631" s="80"/>
      <c r="B631" s="80"/>
      <c r="C631" s="81"/>
      <c r="D631" s="82"/>
      <c r="E631" s="82"/>
      <c r="F631" s="82"/>
      <c r="H631" s="80"/>
    </row>
    <row r="632" spans="1:8" ht="12.75">
      <c r="A632" s="80"/>
      <c r="B632" s="80"/>
      <c r="C632" s="81"/>
      <c r="D632" s="82"/>
      <c r="E632" s="82"/>
      <c r="F632" s="82"/>
      <c r="H632" s="80"/>
    </row>
    <row r="633" spans="1:8" ht="12.75">
      <c r="A633" s="80"/>
      <c r="B633" s="80"/>
      <c r="C633" s="81"/>
      <c r="D633" s="82"/>
      <c r="E633" s="82"/>
      <c r="F633" s="82"/>
      <c r="H633" s="80"/>
    </row>
    <row r="634" spans="1:8" ht="12.75">
      <c r="A634" s="80"/>
      <c r="B634" s="80"/>
      <c r="C634" s="81"/>
      <c r="D634" s="82"/>
      <c r="E634" s="82"/>
      <c r="F634" s="82"/>
      <c r="H634" s="80"/>
    </row>
    <row r="635" spans="1:8" ht="12.75">
      <c r="A635" s="80"/>
      <c r="B635" s="80"/>
      <c r="C635" s="81"/>
      <c r="D635" s="82"/>
      <c r="E635" s="82"/>
      <c r="F635" s="82"/>
      <c r="H635" s="80"/>
    </row>
    <row r="636" spans="1:8" ht="12.75">
      <c r="A636" s="80"/>
      <c r="B636" s="80"/>
      <c r="C636" s="81"/>
      <c r="D636" s="82"/>
      <c r="E636" s="82"/>
      <c r="F636" s="82"/>
      <c r="H636" s="80"/>
    </row>
    <row r="637" spans="1:8" ht="12.75">
      <c r="A637" s="80"/>
      <c r="B637" s="80"/>
      <c r="C637" s="81"/>
      <c r="D637" s="82"/>
      <c r="E637" s="82"/>
      <c r="F637" s="82"/>
      <c r="H637" s="80"/>
    </row>
    <row r="638" spans="1:8" ht="12.75">
      <c r="A638" s="80"/>
      <c r="B638" s="80"/>
      <c r="C638" s="81"/>
      <c r="D638" s="82"/>
      <c r="E638" s="82"/>
      <c r="F638" s="82"/>
      <c r="H638" s="80"/>
    </row>
    <row r="639" spans="1:8" ht="12.75">
      <c r="A639" s="80"/>
      <c r="B639" s="80"/>
      <c r="C639" s="81"/>
      <c r="D639" s="82"/>
      <c r="E639" s="82"/>
      <c r="F639" s="82"/>
      <c r="H639" s="80"/>
    </row>
    <row r="640" spans="1:8" ht="12.75">
      <c r="A640" s="80"/>
      <c r="B640" s="80"/>
      <c r="C640" s="81"/>
      <c r="D640" s="82"/>
      <c r="E640" s="82"/>
      <c r="F640" s="82"/>
      <c r="H640" s="80"/>
    </row>
    <row r="641" spans="1:8" ht="12.75">
      <c r="A641" s="80"/>
      <c r="B641" s="80"/>
      <c r="C641" s="81"/>
      <c r="D641" s="82"/>
      <c r="E641" s="82"/>
      <c r="F641" s="82"/>
      <c r="H641" s="80"/>
    </row>
    <row r="642" spans="1:8" ht="12.75">
      <c r="A642" s="80"/>
      <c r="B642" s="80"/>
      <c r="C642" s="81"/>
      <c r="D642" s="82"/>
      <c r="E642" s="82"/>
      <c r="F642" s="82"/>
      <c r="H642" s="80"/>
    </row>
    <row r="643" spans="1:8" ht="12.75">
      <c r="A643" s="80"/>
      <c r="B643" s="80"/>
      <c r="C643" s="81"/>
      <c r="D643" s="82"/>
      <c r="E643" s="82"/>
      <c r="F643" s="82"/>
      <c r="H643" s="80"/>
    </row>
    <row r="644" spans="1:8" ht="12.75">
      <c r="A644" s="80"/>
      <c r="B644" s="80"/>
      <c r="C644" s="81"/>
      <c r="D644" s="82"/>
      <c r="E644" s="82"/>
      <c r="F644" s="82"/>
      <c r="H644" s="80"/>
    </row>
    <row r="645" spans="1:8" ht="12.75">
      <c r="A645" s="80"/>
      <c r="B645" s="80"/>
      <c r="C645" s="81"/>
      <c r="D645" s="82"/>
      <c r="E645" s="82"/>
      <c r="F645" s="82"/>
      <c r="H645" s="80"/>
    </row>
    <row r="646" spans="1:8" ht="12.75">
      <c r="A646" s="80"/>
      <c r="B646" s="80"/>
      <c r="C646" s="81"/>
      <c r="D646" s="82"/>
      <c r="E646" s="82"/>
      <c r="F646" s="82"/>
      <c r="H646" s="80"/>
    </row>
    <row r="647" spans="1:8" ht="12.75">
      <c r="A647" s="80"/>
      <c r="B647" s="80"/>
      <c r="C647" s="81"/>
      <c r="D647" s="82"/>
      <c r="E647" s="82"/>
      <c r="F647" s="82"/>
      <c r="H647" s="80"/>
    </row>
    <row r="648" spans="1:8" ht="12.75">
      <c r="A648" s="80"/>
      <c r="B648" s="80"/>
      <c r="C648" s="81"/>
      <c r="D648" s="82"/>
      <c r="E648" s="82"/>
      <c r="F648" s="82"/>
      <c r="H648" s="80"/>
    </row>
    <row r="649" spans="1:8" ht="12.75">
      <c r="A649" s="80"/>
      <c r="B649" s="80"/>
      <c r="C649" s="81"/>
      <c r="D649" s="82"/>
      <c r="E649" s="82"/>
      <c r="F649" s="82"/>
      <c r="H649" s="80"/>
    </row>
    <row r="650" spans="1:8" ht="12.75">
      <c r="A650" s="80"/>
      <c r="B650" s="80"/>
      <c r="C650" s="81"/>
      <c r="D650" s="82"/>
      <c r="E650" s="82"/>
      <c r="F650" s="82"/>
      <c r="H650" s="80"/>
    </row>
    <row r="651" spans="1:8" ht="12.75">
      <c r="A651" s="80"/>
      <c r="B651" s="80"/>
      <c r="C651" s="81"/>
      <c r="D651" s="82"/>
      <c r="E651" s="82"/>
      <c r="F651" s="82"/>
      <c r="H651" s="80"/>
    </row>
    <row r="652" spans="1:8" ht="12.75">
      <c r="A652" s="80"/>
      <c r="B652" s="80"/>
      <c r="C652" s="81"/>
      <c r="D652" s="82"/>
      <c r="E652" s="82"/>
      <c r="F652" s="82"/>
      <c r="H652" s="80"/>
    </row>
    <row r="653" spans="1:8" ht="12.75">
      <c r="A653" s="80"/>
      <c r="B653" s="80"/>
      <c r="C653" s="81"/>
      <c r="D653" s="82"/>
      <c r="E653" s="82"/>
      <c r="F653" s="82"/>
      <c r="H653" s="80"/>
    </row>
    <row r="654" spans="1:8" ht="12.75">
      <c r="A654" s="80"/>
      <c r="B654" s="80"/>
      <c r="C654" s="81"/>
      <c r="D654" s="82"/>
      <c r="E654" s="82"/>
      <c r="F654" s="82"/>
      <c r="H654" s="80"/>
    </row>
    <row r="655" spans="1:8" ht="12.75">
      <c r="A655" s="80"/>
      <c r="B655" s="80"/>
      <c r="C655" s="81"/>
      <c r="D655" s="82"/>
      <c r="E655" s="82"/>
      <c r="F655" s="82"/>
      <c r="H655" s="80"/>
    </row>
    <row r="656" spans="1:8" ht="12.75">
      <c r="A656" s="80"/>
      <c r="B656" s="80"/>
      <c r="C656" s="81"/>
      <c r="D656" s="82"/>
      <c r="E656" s="82"/>
      <c r="F656" s="82"/>
      <c r="H656" s="80"/>
    </row>
    <row r="657" spans="1:8" ht="12.75">
      <c r="A657" s="80"/>
      <c r="B657" s="80"/>
      <c r="C657" s="81"/>
      <c r="D657" s="82"/>
      <c r="E657" s="82"/>
      <c r="F657" s="82"/>
      <c r="H657" s="80"/>
    </row>
    <row r="658" spans="1:8" ht="12.75">
      <c r="A658" s="80"/>
      <c r="B658" s="80"/>
      <c r="C658" s="81"/>
      <c r="D658" s="82"/>
      <c r="E658" s="82"/>
      <c r="F658" s="82"/>
      <c r="H658" s="80"/>
    </row>
    <row r="659" spans="1:8" ht="12.75">
      <c r="A659" s="80"/>
      <c r="B659" s="80"/>
      <c r="C659" s="81"/>
      <c r="D659" s="82"/>
      <c r="E659" s="82"/>
      <c r="F659" s="82"/>
      <c r="H659" s="80"/>
    </row>
    <row r="660" spans="1:8" ht="12.75">
      <c r="A660" s="80"/>
      <c r="B660" s="80"/>
      <c r="C660" s="81"/>
      <c r="D660" s="82"/>
      <c r="E660" s="82"/>
      <c r="F660" s="82"/>
      <c r="H660" s="80"/>
    </row>
    <row r="661" spans="1:8" ht="12.75">
      <c r="A661" s="80"/>
      <c r="B661" s="80"/>
      <c r="C661" s="81"/>
      <c r="D661" s="82"/>
      <c r="E661" s="82"/>
      <c r="F661" s="82"/>
      <c r="H661" s="80"/>
    </row>
    <row r="662" spans="1:8" ht="12.75">
      <c r="A662" s="80"/>
      <c r="B662" s="80"/>
      <c r="C662" s="81"/>
      <c r="D662" s="82"/>
      <c r="E662" s="82"/>
      <c r="F662" s="82"/>
      <c r="H662" s="80"/>
    </row>
    <row r="663" spans="1:8" ht="12.75">
      <c r="A663" s="80"/>
      <c r="B663" s="80"/>
      <c r="C663" s="81"/>
      <c r="D663" s="82"/>
      <c r="E663" s="82"/>
      <c r="F663" s="82"/>
      <c r="H663" s="80"/>
    </row>
    <row r="664" spans="1:8" ht="12.75">
      <c r="A664" s="80"/>
      <c r="B664" s="80"/>
      <c r="C664" s="81"/>
      <c r="D664" s="82"/>
      <c r="E664" s="82"/>
      <c r="F664" s="82"/>
      <c r="H664" s="80"/>
    </row>
    <row r="665" spans="1:8" ht="12.75">
      <c r="A665" s="80"/>
      <c r="B665" s="80"/>
      <c r="C665" s="81"/>
      <c r="D665" s="82"/>
      <c r="E665" s="82"/>
      <c r="F665" s="82"/>
      <c r="H665" s="80"/>
    </row>
    <row r="666" spans="1:8" ht="12.75">
      <c r="A666" s="80"/>
      <c r="B666" s="80"/>
      <c r="C666" s="81"/>
      <c r="D666" s="82"/>
      <c r="E666" s="82"/>
      <c r="F666" s="82"/>
      <c r="H666" s="80"/>
    </row>
    <row r="667" spans="1:8" ht="12.75">
      <c r="A667" s="80"/>
      <c r="B667" s="80"/>
      <c r="C667" s="81"/>
      <c r="D667" s="82"/>
      <c r="E667" s="82"/>
      <c r="F667" s="82"/>
      <c r="H667" s="80"/>
    </row>
    <row r="668" spans="1:8" ht="12.75">
      <c r="A668" s="80"/>
      <c r="B668" s="80"/>
      <c r="C668" s="81"/>
      <c r="D668" s="82"/>
      <c r="E668" s="82"/>
      <c r="F668" s="82"/>
      <c r="H668" s="80"/>
    </row>
    <row r="669" spans="1:8" ht="12.75">
      <c r="A669" s="80"/>
      <c r="B669" s="80"/>
      <c r="C669" s="81"/>
      <c r="D669" s="82"/>
      <c r="E669" s="82"/>
      <c r="F669" s="82"/>
      <c r="H669" s="80"/>
    </row>
    <row r="670" spans="1:8" ht="12.75">
      <c r="A670" s="80"/>
      <c r="B670" s="80"/>
      <c r="C670" s="81"/>
      <c r="D670" s="82"/>
      <c r="E670" s="82"/>
      <c r="F670" s="82"/>
      <c r="H670" s="80"/>
    </row>
    <row r="671" spans="1:8" ht="12.75">
      <c r="A671" s="80"/>
      <c r="B671" s="80"/>
      <c r="C671" s="81"/>
      <c r="D671" s="82"/>
      <c r="E671" s="82"/>
      <c r="F671" s="82"/>
      <c r="H671" s="80"/>
    </row>
    <row r="672" spans="1:8" ht="12.75">
      <c r="A672" s="80"/>
      <c r="B672" s="80"/>
      <c r="C672" s="81"/>
      <c r="D672" s="82"/>
      <c r="E672" s="82"/>
      <c r="F672" s="82"/>
      <c r="H672" s="80"/>
    </row>
    <row r="673" spans="1:8" ht="12.75">
      <c r="A673" s="80"/>
      <c r="B673" s="80"/>
      <c r="C673" s="81"/>
      <c r="D673" s="82"/>
      <c r="E673" s="82"/>
      <c r="F673" s="82"/>
      <c r="H673" s="80"/>
    </row>
    <row r="674" spans="1:8" ht="12.75">
      <c r="A674" s="80"/>
      <c r="B674" s="80"/>
      <c r="C674" s="81"/>
      <c r="D674" s="82"/>
      <c r="E674" s="82"/>
      <c r="F674" s="82"/>
      <c r="H674" s="80"/>
    </row>
    <row r="675" spans="1:8" ht="12.75">
      <c r="A675" s="80"/>
      <c r="B675" s="80"/>
      <c r="C675" s="81"/>
      <c r="D675" s="82"/>
      <c r="E675" s="82"/>
      <c r="F675" s="82"/>
      <c r="H675" s="80"/>
    </row>
    <row r="676" spans="1:8" ht="12.75">
      <c r="A676" s="80"/>
      <c r="B676" s="80"/>
      <c r="C676" s="81"/>
      <c r="D676" s="82"/>
      <c r="E676" s="82"/>
      <c r="F676" s="82"/>
      <c r="H676" s="80"/>
    </row>
    <row r="677" spans="1:8" ht="12.75">
      <c r="A677" s="80"/>
      <c r="B677" s="80"/>
      <c r="C677" s="81"/>
      <c r="D677" s="82"/>
      <c r="E677" s="82"/>
      <c r="F677" s="82"/>
      <c r="H677" s="80"/>
    </row>
    <row r="678" spans="1:8" ht="12.75">
      <c r="A678" s="80"/>
      <c r="B678" s="80"/>
      <c r="C678" s="81"/>
      <c r="D678" s="82"/>
      <c r="E678" s="82"/>
      <c r="F678" s="82"/>
      <c r="H678" s="80"/>
    </row>
    <row r="679" spans="1:8" ht="12.75">
      <c r="A679" s="80"/>
      <c r="B679" s="80"/>
      <c r="C679" s="81"/>
      <c r="D679" s="82"/>
      <c r="E679" s="82"/>
      <c r="F679" s="82"/>
      <c r="H679" s="80"/>
    </row>
    <row r="680" spans="1:8" ht="12.75">
      <c r="A680" s="80"/>
      <c r="B680" s="80"/>
      <c r="C680" s="81"/>
      <c r="D680" s="82"/>
      <c r="E680" s="82"/>
      <c r="F680" s="82"/>
      <c r="H680" s="80"/>
    </row>
    <row r="681" spans="1:8" ht="12.75">
      <c r="A681" s="80"/>
      <c r="B681" s="80"/>
      <c r="C681" s="81"/>
      <c r="D681" s="82"/>
      <c r="E681" s="82"/>
      <c r="F681" s="82"/>
      <c r="H681" s="80"/>
    </row>
    <row r="682" spans="1:8" ht="12.75">
      <c r="A682" s="80"/>
      <c r="B682" s="80"/>
      <c r="C682" s="81"/>
      <c r="D682" s="82"/>
      <c r="E682" s="82"/>
      <c r="F682" s="82"/>
      <c r="H682" s="80"/>
    </row>
    <row r="683" spans="1:8" ht="12.75">
      <c r="A683" s="80"/>
      <c r="B683" s="80"/>
      <c r="C683" s="81"/>
      <c r="D683" s="82"/>
      <c r="E683" s="82"/>
      <c r="F683" s="82"/>
      <c r="H683" s="80"/>
    </row>
    <row r="684" spans="1:8" ht="12.75">
      <c r="A684" s="80"/>
      <c r="B684" s="80"/>
      <c r="C684" s="81"/>
      <c r="D684" s="82"/>
      <c r="E684" s="82"/>
      <c r="F684" s="82"/>
      <c r="H684" s="80"/>
    </row>
    <row r="685" spans="1:8" ht="12.75">
      <c r="A685" s="80"/>
      <c r="B685" s="80"/>
      <c r="C685" s="81"/>
      <c r="D685" s="82"/>
      <c r="E685" s="82"/>
      <c r="F685" s="82"/>
      <c r="H685" s="80"/>
    </row>
    <row r="686" spans="1:8" ht="12.75">
      <c r="A686" s="80"/>
      <c r="B686" s="80"/>
      <c r="C686" s="81"/>
      <c r="D686" s="82"/>
      <c r="E686" s="82"/>
      <c r="F686" s="82"/>
      <c r="H686" s="80"/>
    </row>
    <row r="687" spans="1:8" ht="12.75">
      <c r="A687" s="80"/>
      <c r="B687" s="80"/>
      <c r="C687" s="81"/>
      <c r="D687" s="82"/>
      <c r="E687" s="82"/>
      <c r="F687" s="82"/>
      <c r="H687" s="80"/>
    </row>
    <row r="688" spans="1:8" ht="12.75">
      <c r="A688" s="80"/>
      <c r="B688" s="80"/>
      <c r="C688" s="81"/>
      <c r="D688" s="82"/>
      <c r="E688" s="82"/>
      <c r="F688" s="82"/>
      <c r="H688" s="80"/>
    </row>
    <row r="689" spans="1:8" ht="12.75">
      <c r="A689" s="80"/>
      <c r="B689" s="80"/>
      <c r="C689" s="81"/>
      <c r="D689" s="82"/>
      <c r="E689" s="82"/>
      <c r="F689" s="82"/>
      <c r="H689" s="80"/>
    </row>
    <row r="690" spans="1:8" ht="12.75">
      <c r="A690" s="80"/>
      <c r="B690" s="80"/>
      <c r="C690" s="81"/>
      <c r="D690" s="82"/>
      <c r="E690" s="82"/>
      <c r="F690" s="82"/>
      <c r="H690" s="80"/>
    </row>
    <row r="691" spans="1:8" ht="12.75">
      <c r="A691" s="80"/>
      <c r="B691" s="80"/>
      <c r="C691" s="81"/>
      <c r="D691" s="82"/>
      <c r="E691" s="82"/>
      <c r="F691" s="82"/>
      <c r="H691" s="80"/>
    </row>
    <row r="692" spans="1:8" ht="12.75">
      <c r="A692" s="80"/>
      <c r="B692" s="80"/>
      <c r="C692" s="81"/>
      <c r="D692" s="82"/>
      <c r="E692" s="82"/>
      <c r="F692" s="82"/>
      <c r="H692" s="80"/>
    </row>
    <row r="693" spans="1:8" ht="12.75">
      <c r="A693" s="80"/>
      <c r="B693" s="80"/>
      <c r="C693" s="81"/>
      <c r="D693" s="82"/>
      <c r="E693" s="82"/>
      <c r="F693" s="82"/>
      <c r="H693" s="80"/>
    </row>
    <row r="694" spans="1:8" ht="12.75">
      <c r="A694" s="80"/>
      <c r="B694" s="80"/>
      <c r="C694" s="81"/>
      <c r="D694" s="82"/>
      <c r="E694" s="82"/>
      <c r="F694" s="82"/>
      <c r="H694" s="80"/>
    </row>
    <row r="695" spans="1:8" ht="12.75">
      <c r="A695" s="80"/>
      <c r="B695" s="80"/>
      <c r="C695" s="81"/>
      <c r="D695" s="82"/>
      <c r="E695" s="82"/>
      <c r="F695" s="82"/>
      <c r="H695" s="80"/>
    </row>
    <row r="696" spans="1:8" ht="12.75">
      <c r="A696" s="80"/>
      <c r="B696" s="80"/>
      <c r="C696" s="81"/>
      <c r="D696" s="82"/>
      <c r="E696" s="82"/>
      <c r="F696" s="82"/>
      <c r="H696" s="80"/>
    </row>
    <row r="697" spans="1:8" ht="12.75">
      <c r="A697" s="80"/>
      <c r="B697" s="80"/>
      <c r="C697" s="81"/>
      <c r="D697" s="82"/>
      <c r="E697" s="82"/>
      <c r="F697" s="82"/>
      <c r="H697" s="80"/>
    </row>
    <row r="698" spans="1:8" ht="12.75">
      <c r="A698" s="80"/>
      <c r="B698" s="80"/>
      <c r="C698" s="81"/>
      <c r="D698" s="82"/>
      <c r="E698" s="82"/>
      <c r="F698" s="82"/>
      <c r="H698" s="80"/>
    </row>
    <row r="699" spans="1:8" ht="12.75">
      <c r="A699" s="80"/>
      <c r="B699" s="80"/>
      <c r="C699" s="81"/>
      <c r="D699" s="82"/>
      <c r="E699" s="82"/>
      <c r="F699" s="82"/>
      <c r="H699" s="80"/>
    </row>
    <row r="700" spans="1:8" ht="12.75">
      <c r="A700" s="80"/>
      <c r="B700" s="80"/>
      <c r="C700" s="81"/>
      <c r="D700" s="82"/>
      <c r="E700" s="82"/>
      <c r="F700" s="82"/>
      <c r="H700" s="80"/>
    </row>
    <row r="701" spans="1:8" ht="12.75">
      <c r="A701" s="80"/>
      <c r="B701" s="80"/>
      <c r="C701" s="81"/>
      <c r="D701" s="82"/>
      <c r="E701" s="82"/>
      <c r="F701" s="82"/>
      <c r="H701" s="80"/>
    </row>
    <row r="702" spans="1:8" ht="12.75">
      <c r="A702" s="80"/>
      <c r="B702" s="80"/>
      <c r="C702" s="81"/>
      <c r="D702" s="82"/>
      <c r="E702" s="82"/>
      <c r="F702" s="82"/>
      <c r="H702" s="80"/>
    </row>
    <row r="703" spans="1:8" ht="12.75">
      <c r="A703" s="80"/>
      <c r="B703" s="80"/>
      <c r="C703" s="81"/>
      <c r="D703" s="82"/>
      <c r="E703" s="82"/>
      <c r="F703" s="82"/>
      <c r="H703" s="80"/>
    </row>
    <row r="704" spans="1:8" ht="12.75">
      <c r="A704" s="80"/>
      <c r="B704" s="80"/>
      <c r="C704" s="81"/>
      <c r="D704" s="82"/>
      <c r="E704" s="82"/>
      <c r="F704" s="82"/>
      <c r="H704" s="80"/>
    </row>
    <row r="705" spans="1:8" ht="12.75">
      <c r="A705" s="80"/>
      <c r="B705" s="80"/>
      <c r="C705" s="81"/>
      <c r="D705" s="82"/>
      <c r="E705" s="82"/>
      <c r="F705" s="82"/>
      <c r="H705" s="80"/>
    </row>
    <row r="706" spans="1:8" ht="12.75">
      <c r="A706" s="80"/>
      <c r="B706" s="80"/>
      <c r="C706" s="81"/>
      <c r="D706" s="82"/>
      <c r="E706" s="82"/>
      <c r="F706" s="82"/>
      <c r="H706" s="80"/>
    </row>
    <row r="707" spans="1:8" ht="12.75">
      <c r="A707" s="80"/>
      <c r="B707" s="80"/>
      <c r="C707" s="81"/>
      <c r="D707" s="82"/>
      <c r="E707" s="82"/>
      <c r="F707" s="82"/>
      <c r="H707" s="80"/>
    </row>
    <row r="708" spans="1:8" ht="12.75">
      <c r="A708" s="80"/>
      <c r="B708" s="80"/>
      <c r="C708" s="81"/>
      <c r="D708" s="82"/>
      <c r="E708" s="82"/>
      <c r="F708" s="82"/>
      <c r="H708" s="80"/>
    </row>
    <row r="709" spans="1:8" ht="12.75">
      <c r="A709" s="80"/>
      <c r="B709" s="80"/>
      <c r="C709" s="81"/>
      <c r="D709" s="82"/>
      <c r="E709" s="82"/>
      <c r="F709" s="82"/>
      <c r="H709" s="80"/>
    </row>
    <row r="710" spans="1:8" ht="12.75">
      <c r="A710" s="80"/>
      <c r="B710" s="80"/>
      <c r="C710" s="81"/>
      <c r="D710" s="82"/>
      <c r="E710" s="82"/>
      <c r="F710" s="82"/>
      <c r="H710" s="80"/>
    </row>
    <row r="711" spans="1:8" ht="12.75">
      <c r="A711" s="80"/>
      <c r="B711" s="80"/>
      <c r="C711" s="81"/>
      <c r="D711" s="82"/>
      <c r="E711" s="82"/>
      <c r="F711" s="82"/>
      <c r="H711" s="80"/>
    </row>
    <row r="712" spans="1:8" ht="12.75">
      <c r="A712" s="80"/>
      <c r="B712" s="80"/>
      <c r="C712" s="81"/>
      <c r="D712" s="82"/>
      <c r="E712" s="82"/>
      <c r="F712" s="82"/>
      <c r="H712" s="80"/>
    </row>
    <row r="713" spans="1:8" ht="12.75">
      <c r="A713" s="80"/>
      <c r="B713" s="80"/>
      <c r="C713" s="81"/>
      <c r="D713" s="82"/>
      <c r="E713" s="82"/>
      <c r="F713" s="82"/>
      <c r="H713" s="80"/>
    </row>
    <row r="714" spans="1:8" ht="12.75">
      <c r="A714" s="80"/>
      <c r="B714" s="80"/>
      <c r="C714" s="81"/>
      <c r="D714" s="82"/>
      <c r="E714" s="82"/>
      <c r="F714" s="82"/>
      <c r="H714" s="80"/>
    </row>
    <row r="715" spans="1:8" ht="12.75">
      <c r="A715" s="80"/>
      <c r="B715" s="80"/>
      <c r="C715" s="81"/>
      <c r="D715" s="82"/>
      <c r="E715" s="82"/>
      <c r="F715" s="82"/>
      <c r="H715" s="80"/>
    </row>
    <row r="716" spans="1:8" ht="12.75">
      <c r="A716" s="80"/>
      <c r="B716" s="80"/>
      <c r="C716" s="81"/>
      <c r="D716" s="82"/>
      <c r="E716" s="82"/>
      <c r="F716" s="82"/>
      <c r="H716" s="80"/>
    </row>
    <row r="717" spans="1:8" ht="12.75">
      <c r="A717" s="80"/>
      <c r="B717" s="80"/>
      <c r="C717" s="81"/>
      <c r="D717" s="82"/>
      <c r="E717" s="82"/>
      <c r="F717" s="82"/>
      <c r="H717" s="80"/>
    </row>
    <row r="718" spans="1:8" ht="12.75">
      <c r="A718" s="80"/>
      <c r="B718" s="80"/>
      <c r="C718" s="81"/>
      <c r="D718" s="82"/>
      <c r="E718" s="82"/>
      <c r="F718" s="82"/>
      <c r="H718" s="80"/>
    </row>
    <row r="719" spans="1:8" ht="12.75">
      <c r="A719" s="80"/>
      <c r="B719" s="80"/>
      <c r="C719" s="81"/>
      <c r="D719" s="82"/>
      <c r="E719" s="82"/>
      <c r="F719" s="82"/>
      <c r="H719" s="80"/>
    </row>
    <row r="720" spans="1:8" ht="12.75">
      <c r="A720" s="80"/>
      <c r="B720" s="80"/>
      <c r="C720" s="81"/>
      <c r="D720" s="82"/>
      <c r="E720" s="82"/>
      <c r="F720" s="82"/>
      <c r="H720" s="80"/>
    </row>
    <row r="721" spans="1:8" ht="12.75">
      <c r="A721" s="80"/>
      <c r="B721" s="80"/>
      <c r="C721" s="81"/>
      <c r="D721" s="82"/>
      <c r="E721" s="82"/>
      <c r="F721" s="82"/>
      <c r="H721" s="80"/>
    </row>
    <row r="722" spans="1:8" ht="12.75">
      <c r="A722" s="80"/>
      <c r="B722" s="80"/>
      <c r="C722" s="81"/>
      <c r="D722" s="82"/>
      <c r="E722" s="82"/>
      <c r="F722" s="82"/>
      <c r="H722" s="80"/>
    </row>
    <row r="723" spans="1:8" ht="12.75">
      <c r="A723" s="80"/>
      <c r="B723" s="80"/>
      <c r="C723" s="81"/>
      <c r="D723" s="82"/>
      <c r="E723" s="82"/>
      <c r="F723" s="82"/>
      <c r="H723" s="80"/>
    </row>
    <row r="724" spans="1:8" ht="12.75">
      <c r="A724" s="80"/>
      <c r="B724" s="80"/>
      <c r="C724" s="81"/>
      <c r="D724" s="82"/>
      <c r="E724" s="82"/>
      <c r="F724" s="82"/>
      <c r="H724" s="80"/>
    </row>
    <row r="725" spans="1:8" ht="12.75">
      <c r="A725" s="80"/>
      <c r="B725" s="80"/>
      <c r="C725" s="81"/>
      <c r="D725" s="82"/>
      <c r="E725" s="82"/>
      <c r="F725" s="82"/>
      <c r="H725" s="80"/>
    </row>
    <row r="726" spans="1:8" ht="12.75">
      <c r="A726" s="80"/>
      <c r="B726" s="80"/>
      <c r="C726" s="81"/>
      <c r="D726" s="82"/>
      <c r="E726" s="82"/>
      <c r="F726" s="82"/>
      <c r="H726" s="80"/>
    </row>
    <row r="727" spans="1:8" ht="12.75">
      <c r="A727" s="80"/>
      <c r="B727" s="80"/>
      <c r="C727" s="81"/>
      <c r="D727" s="82"/>
      <c r="E727" s="82"/>
      <c r="F727" s="82"/>
      <c r="H727" s="80"/>
    </row>
    <row r="728" spans="1:8" ht="12.75">
      <c r="A728" s="80"/>
      <c r="B728" s="80"/>
      <c r="C728" s="81"/>
      <c r="D728" s="82"/>
      <c r="E728" s="82"/>
      <c r="F728" s="82"/>
      <c r="H728" s="80"/>
    </row>
    <row r="729" spans="1:8" ht="12.75">
      <c r="A729" s="80"/>
      <c r="B729" s="80"/>
      <c r="C729" s="81"/>
      <c r="D729" s="82"/>
      <c r="E729" s="82"/>
      <c r="F729" s="82"/>
      <c r="H729" s="80"/>
    </row>
    <row r="730" spans="1:8" ht="12.75">
      <c r="A730" s="80"/>
      <c r="B730" s="80"/>
      <c r="C730" s="81"/>
      <c r="D730" s="82"/>
      <c r="E730" s="82"/>
      <c r="F730" s="82"/>
      <c r="H730" s="80"/>
    </row>
    <row r="731" spans="1:8" ht="12.75">
      <c r="A731" s="80"/>
      <c r="B731" s="80"/>
      <c r="C731" s="81"/>
      <c r="D731" s="82"/>
      <c r="E731" s="82"/>
      <c r="F731" s="82"/>
      <c r="H731" s="80"/>
    </row>
    <row r="732" spans="1:8" ht="12.75">
      <c r="A732" s="80"/>
      <c r="B732" s="80"/>
      <c r="C732" s="81"/>
      <c r="D732" s="82"/>
      <c r="E732" s="82"/>
      <c r="F732" s="82"/>
      <c r="H732" s="80"/>
    </row>
    <row r="733" spans="1:8" ht="12.75">
      <c r="A733" s="80"/>
      <c r="B733" s="80"/>
      <c r="C733" s="81"/>
      <c r="D733" s="82"/>
      <c r="E733" s="82"/>
      <c r="F733" s="82"/>
      <c r="H733" s="80"/>
    </row>
    <row r="734" spans="1:8" ht="12.75">
      <c r="A734" s="80"/>
      <c r="B734" s="80"/>
      <c r="C734" s="81"/>
      <c r="D734" s="82"/>
      <c r="E734" s="82"/>
      <c r="F734" s="82"/>
      <c r="H734" s="80"/>
    </row>
    <row r="735" spans="1:8" ht="12.75">
      <c r="A735" s="80"/>
      <c r="B735" s="80"/>
      <c r="C735" s="81"/>
      <c r="D735" s="82"/>
      <c r="E735" s="82"/>
      <c r="F735" s="82"/>
      <c r="H735" s="80"/>
    </row>
    <row r="736" spans="1:8" ht="12.75">
      <c r="A736" s="80"/>
      <c r="B736" s="80"/>
      <c r="C736" s="81"/>
      <c r="D736" s="82"/>
      <c r="E736" s="82"/>
      <c r="F736" s="82"/>
      <c r="H736" s="80"/>
    </row>
    <row r="737" spans="1:8" ht="12.75">
      <c r="A737" s="80"/>
      <c r="B737" s="80"/>
      <c r="C737" s="81"/>
      <c r="D737" s="82"/>
      <c r="E737" s="82"/>
      <c r="F737" s="82"/>
      <c r="H737" s="80"/>
    </row>
    <row r="738" spans="1:8" ht="12.75">
      <c r="A738" s="80"/>
      <c r="B738" s="80"/>
      <c r="C738" s="81"/>
      <c r="D738" s="82"/>
      <c r="E738" s="82"/>
      <c r="F738" s="82"/>
      <c r="H738" s="80"/>
    </row>
    <row r="739" spans="1:8" ht="12.75">
      <c r="A739" s="80"/>
      <c r="B739" s="80"/>
      <c r="C739" s="81"/>
      <c r="D739" s="82"/>
      <c r="E739" s="82"/>
      <c r="F739" s="82"/>
      <c r="H739" s="80"/>
    </row>
    <row r="740" spans="1:8" ht="12.75">
      <c r="A740" s="80"/>
      <c r="B740" s="80"/>
      <c r="C740" s="81"/>
      <c r="D740" s="82"/>
      <c r="E740" s="82"/>
      <c r="F740" s="82"/>
      <c r="H740" s="80"/>
    </row>
    <row r="741" spans="1:8" ht="12.75">
      <c r="A741" s="80"/>
      <c r="B741" s="80"/>
      <c r="C741" s="81"/>
      <c r="D741" s="82"/>
      <c r="E741" s="82"/>
      <c r="F741" s="82"/>
      <c r="H741" s="80"/>
    </row>
    <row r="742" spans="1:8" ht="12.75">
      <c r="A742" s="80"/>
      <c r="B742" s="80"/>
      <c r="C742" s="81"/>
      <c r="D742" s="82"/>
      <c r="E742" s="82"/>
      <c r="F742" s="82"/>
      <c r="H742" s="80"/>
    </row>
    <row r="743" spans="1:8" ht="12.75">
      <c r="A743" s="80"/>
      <c r="B743" s="80"/>
      <c r="C743" s="81"/>
      <c r="D743" s="82"/>
      <c r="E743" s="82"/>
      <c r="F743" s="82"/>
      <c r="H743" s="80"/>
    </row>
    <row r="744" spans="1:8" ht="12.75">
      <c r="A744" s="80"/>
      <c r="B744" s="80"/>
      <c r="C744" s="81"/>
      <c r="D744" s="82"/>
      <c r="E744" s="82"/>
      <c r="F744" s="82"/>
      <c r="H744" s="80"/>
    </row>
    <row r="745" spans="1:8" ht="12.75">
      <c r="A745" s="80"/>
      <c r="B745" s="80"/>
      <c r="C745" s="81"/>
      <c r="D745" s="82"/>
      <c r="E745" s="82"/>
      <c r="F745" s="82"/>
      <c r="H745" s="80"/>
    </row>
    <row r="746" spans="1:8" ht="12.75">
      <c r="A746" s="80"/>
      <c r="B746" s="80"/>
      <c r="C746" s="81"/>
      <c r="D746" s="82"/>
      <c r="E746" s="82"/>
      <c r="F746" s="82"/>
      <c r="H746" s="80"/>
    </row>
    <row r="747" spans="1:8" ht="12.75">
      <c r="A747" s="80"/>
      <c r="B747" s="80"/>
      <c r="C747" s="81"/>
      <c r="D747" s="82"/>
      <c r="E747" s="82"/>
      <c r="F747" s="82"/>
      <c r="H747" s="80"/>
    </row>
    <row r="748" spans="1:8" ht="12.75">
      <c r="A748" s="80"/>
      <c r="B748" s="80"/>
      <c r="C748" s="81"/>
      <c r="D748" s="82"/>
      <c r="E748" s="82"/>
      <c r="F748" s="82"/>
      <c r="H748" s="80"/>
    </row>
    <row r="749" spans="1:8" ht="12.75">
      <c r="A749" s="80"/>
      <c r="B749" s="80"/>
      <c r="C749" s="81"/>
      <c r="D749" s="82"/>
      <c r="E749" s="82"/>
      <c r="F749" s="82"/>
      <c r="H749" s="80"/>
    </row>
    <row r="750" spans="1:8" ht="12.75">
      <c r="A750" s="80"/>
      <c r="B750" s="80"/>
      <c r="C750" s="81"/>
      <c r="D750" s="82"/>
      <c r="E750" s="82"/>
      <c r="F750" s="82"/>
      <c r="H750" s="80"/>
    </row>
    <row r="751" spans="1:8" ht="12.75">
      <c r="A751" s="80"/>
      <c r="B751" s="80"/>
      <c r="C751" s="81"/>
      <c r="D751" s="82"/>
      <c r="E751" s="82"/>
      <c r="F751" s="82"/>
      <c r="H751" s="80"/>
    </row>
    <row r="752" spans="1:8" ht="12.75">
      <c r="A752" s="80"/>
      <c r="B752" s="80"/>
      <c r="C752" s="81"/>
      <c r="D752" s="82"/>
      <c r="E752" s="82"/>
      <c r="F752" s="82"/>
      <c r="H752" s="80"/>
    </row>
    <row r="753" spans="1:8" ht="12.75">
      <c r="A753" s="80"/>
      <c r="B753" s="80"/>
      <c r="C753" s="81"/>
      <c r="D753" s="82"/>
      <c r="E753" s="82"/>
      <c r="F753" s="82"/>
      <c r="H753" s="80"/>
    </row>
    <row r="754" spans="1:8" ht="12.75">
      <c r="A754" s="80"/>
      <c r="B754" s="80"/>
      <c r="C754" s="81"/>
      <c r="D754" s="82"/>
      <c r="E754" s="82"/>
      <c r="F754" s="82"/>
      <c r="H754" s="80"/>
    </row>
    <row r="755" spans="1:8" ht="12.75">
      <c r="A755" s="80"/>
      <c r="B755" s="80"/>
      <c r="C755" s="81"/>
      <c r="D755" s="82"/>
      <c r="E755" s="82"/>
      <c r="F755" s="82"/>
      <c r="H755" s="80"/>
    </row>
    <row r="756" spans="1:8" ht="12.75">
      <c r="A756" s="80"/>
      <c r="B756" s="80"/>
      <c r="C756" s="81"/>
      <c r="D756" s="82"/>
      <c r="E756" s="82"/>
      <c r="F756" s="82"/>
      <c r="H756" s="80"/>
    </row>
    <row r="757" spans="1:8" ht="12.75">
      <c r="A757" s="80"/>
      <c r="B757" s="80"/>
      <c r="C757" s="81"/>
      <c r="D757" s="82"/>
      <c r="E757" s="82"/>
      <c r="F757" s="82"/>
      <c r="H757" s="80"/>
    </row>
    <row r="758" spans="1:8" ht="12.75">
      <c r="A758" s="80"/>
      <c r="B758" s="80"/>
      <c r="C758" s="81"/>
      <c r="D758" s="82"/>
      <c r="E758" s="82"/>
      <c r="F758" s="82"/>
      <c r="H758" s="80"/>
    </row>
    <row r="759" spans="1:8" ht="12.75">
      <c r="A759" s="80"/>
      <c r="B759" s="80"/>
      <c r="C759" s="81"/>
      <c r="D759" s="82"/>
      <c r="E759" s="82"/>
      <c r="F759" s="82"/>
      <c r="H759" s="80"/>
    </row>
    <row r="760" spans="1:8" ht="12.75">
      <c r="A760" s="80"/>
      <c r="B760" s="80"/>
      <c r="C760" s="81"/>
      <c r="D760" s="82"/>
      <c r="E760" s="82"/>
      <c r="F760" s="82"/>
      <c r="H760" s="80"/>
    </row>
    <row r="761" spans="1:8" ht="12.75">
      <c r="A761" s="80"/>
      <c r="B761" s="80"/>
      <c r="C761" s="81"/>
      <c r="D761" s="82"/>
      <c r="E761" s="82"/>
      <c r="F761" s="82"/>
      <c r="H761" s="80"/>
    </row>
    <row r="762" spans="1:8" ht="12.75">
      <c r="A762" s="80"/>
      <c r="B762" s="80"/>
      <c r="C762" s="81"/>
      <c r="D762" s="82"/>
      <c r="E762" s="82"/>
      <c r="F762" s="82"/>
      <c r="H762" s="80"/>
    </row>
    <row r="763" spans="1:8" ht="12.75">
      <c r="A763" s="80"/>
      <c r="B763" s="80"/>
      <c r="C763" s="81"/>
      <c r="D763" s="82"/>
      <c r="E763" s="82"/>
      <c r="F763" s="82"/>
      <c r="H763" s="80"/>
    </row>
    <row r="764" spans="1:8" ht="12.75">
      <c r="A764" s="80"/>
      <c r="B764" s="80"/>
      <c r="C764" s="81"/>
      <c r="D764" s="82"/>
      <c r="E764" s="82"/>
      <c r="F764" s="82"/>
      <c r="H764" s="80"/>
    </row>
    <row r="765" spans="1:8" ht="12.75">
      <c r="A765" s="80"/>
      <c r="B765" s="80"/>
      <c r="C765" s="81"/>
      <c r="D765" s="82"/>
      <c r="E765" s="82"/>
      <c r="F765" s="82"/>
      <c r="H765" s="80"/>
    </row>
    <row r="766" spans="1:8" ht="12.75">
      <c r="A766" s="80"/>
      <c r="B766" s="80"/>
      <c r="C766" s="81"/>
      <c r="D766" s="82"/>
      <c r="E766" s="82"/>
      <c r="F766" s="82"/>
      <c r="H766" s="80"/>
    </row>
    <row r="767" spans="1:8" ht="12.75">
      <c r="A767" s="80"/>
      <c r="B767" s="80"/>
      <c r="C767" s="81"/>
      <c r="D767" s="82"/>
      <c r="E767" s="82"/>
      <c r="F767" s="82"/>
      <c r="H767" s="80"/>
    </row>
    <row r="768" spans="1:8" ht="12.75">
      <c r="A768" s="80"/>
      <c r="B768" s="80"/>
      <c r="C768" s="81"/>
      <c r="D768" s="82"/>
      <c r="E768" s="82"/>
      <c r="F768" s="82"/>
      <c r="H768" s="80"/>
    </row>
    <row r="769" spans="1:8" ht="12.75">
      <c r="A769" s="80"/>
      <c r="B769" s="80"/>
      <c r="C769" s="81"/>
      <c r="D769" s="82"/>
      <c r="E769" s="82"/>
      <c r="F769" s="82"/>
      <c r="H769" s="80"/>
    </row>
    <row r="770" spans="1:8" ht="12.75">
      <c r="A770" s="80"/>
      <c r="B770" s="80"/>
      <c r="C770" s="81"/>
      <c r="D770" s="82"/>
      <c r="E770" s="82"/>
      <c r="F770" s="82"/>
      <c r="H770" s="80"/>
    </row>
    <row r="771" spans="1:8" ht="12.75">
      <c r="A771" s="80"/>
      <c r="B771" s="80"/>
      <c r="C771" s="81"/>
      <c r="D771" s="82"/>
      <c r="E771" s="82"/>
      <c r="F771" s="82"/>
      <c r="H771" s="80"/>
    </row>
    <row r="772" spans="1:8" ht="12.75">
      <c r="A772" s="80"/>
      <c r="B772" s="80"/>
      <c r="C772" s="81"/>
      <c r="D772" s="82"/>
      <c r="E772" s="82"/>
      <c r="F772" s="82"/>
      <c r="H772" s="80"/>
    </row>
    <row r="773" spans="1:8" ht="12.75">
      <c r="A773" s="80"/>
      <c r="B773" s="80"/>
      <c r="C773" s="81"/>
      <c r="D773" s="82"/>
      <c r="E773" s="82"/>
      <c r="F773" s="82"/>
      <c r="H773" s="80"/>
    </row>
    <row r="774" spans="1:8" ht="12.75">
      <c r="A774" s="80"/>
      <c r="B774" s="80"/>
      <c r="C774" s="81"/>
      <c r="D774" s="82"/>
      <c r="E774" s="82"/>
      <c r="F774" s="82"/>
      <c r="H774" s="80"/>
    </row>
    <row r="775" spans="1:8" ht="12.75">
      <c r="A775" s="80"/>
      <c r="B775" s="80"/>
      <c r="C775" s="81"/>
      <c r="D775" s="82"/>
      <c r="E775" s="82"/>
      <c r="F775" s="82"/>
      <c r="H775" s="80"/>
    </row>
    <row r="776" spans="1:8" ht="12.75">
      <c r="A776" s="80"/>
      <c r="B776" s="80"/>
      <c r="C776" s="81"/>
      <c r="D776" s="82"/>
      <c r="E776" s="82"/>
      <c r="F776" s="82"/>
      <c r="H776" s="80"/>
    </row>
    <row r="777" spans="1:8" ht="12.75">
      <c r="A777" s="80"/>
      <c r="B777" s="80"/>
      <c r="C777" s="81"/>
      <c r="D777" s="82"/>
      <c r="E777" s="82"/>
      <c r="F777" s="82"/>
      <c r="H777" s="80"/>
    </row>
    <row r="778" spans="1:8" ht="12.75">
      <c r="A778" s="80"/>
      <c r="B778" s="80"/>
      <c r="C778" s="81"/>
      <c r="D778" s="82"/>
      <c r="E778" s="82"/>
      <c r="F778" s="82"/>
      <c r="H778" s="80"/>
    </row>
    <row r="779" spans="1:8" ht="12.75">
      <c r="A779" s="80"/>
      <c r="B779" s="80"/>
      <c r="C779" s="81"/>
      <c r="D779" s="82"/>
      <c r="E779" s="82"/>
      <c r="F779" s="82"/>
      <c r="H779" s="80"/>
    </row>
    <row r="780" spans="1:8" ht="12.75">
      <c r="A780" s="80"/>
      <c r="B780" s="80"/>
      <c r="C780" s="81"/>
      <c r="D780" s="82"/>
      <c r="E780" s="82"/>
      <c r="F780" s="82"/>
      <c r="H780" s="80"/>
    </row>
    <row r="781" spans="1:8" ht="12.75">
      <c r="A781" s="80"/>
      <c r="B781" s="80"/>
      <c r="C781" s="81"/>
      <c r="D781" s="82"/>
      <c r="E781" s="82"/>
      <c r="F781" s="82"/>
      <c r="H781" s="80"/>
    </row>
    <row r="782" spans="1:8" ht="12.75">
      <c r="A782" s="80"/>
      <c r="B782" s="80"/>
      <c r="C782" s="81"/>
      <c r="D782" s="82"/>
      <c r="E782" s="82"/>
      <c r="F782" s="82"/>
      <c r="H782" s="80"/>
    </row>
    <row r="783" spans="1:8" ht="12.75">
      <c r="A783" s="80"/>
      <c r="B783" s="80"/>
      <c r="C783" s="81"/>
      <c r="D783" s="82"/>
      <c r="E783" s="82"/>
      <c r="F783" s="82"/>
      <c r="H783" s="80"/>
    </row>
    <row r="784" spans="1:8" ht="12.75">
      <c r="A784" s="80"/>
      <c r="B784" s="80"/>
      <c r="C784" s="81"/>
      <c r="D784" s="82"/>
      <c r="E784" s="82"/>
      <c r="F784" s="82"/>
      <c r="H784" s="80"/>
    </row>
    <row r="785" spans="1:8" ht="12.75">
      <c r="A785" s="80"/>
      <c r="B785" s="80"/>
      <c r="C785" s="81"/>
      <c r="D785" s="82"/>
      <c r="E785" s="82"/>
      <c r="F785" s="82"/>
      <c r="H785" s="80"/>
    </row>
    <row r="786" spans="1:8" ht="12.75">
      <c r="A786" s="80"/>
      <c r="B786" s="80"/>
      <c r="C786" s="81"/>
      <c r="D786" s="82"/>
      <c r="E786" s="82"/>
      <c r="F786" s="82"/>
      <c r="H786" s="80"/>
    </row>
    <row r="787" spans="1:8" ht="12.75">
      <c r="A787" s="80"/>
      <c r="B787" s="80"/>
      <c r="C787" s="81"/>
      <c r="D787" s="82"/>
      <c r="E787" s="82"/>
      <c r="F787" s="82"/>
      <c r="H787" s="80"/>
    </row>
    <row r="788" spans="1:8" ht="12.75">
      <c r="A788" s="80"/>
      <c r="B788" s="80"/>
      <c r="C788" s="81"/>
      <c r="D788" s="82"/>
      <c r="E788" s="82"/>
      <c r="F788" s="82"/>
      <c r="H788" s="80"/>
    </row>
    <row r="789" spans="1:8" ht="12.75">
      <c r="A789" s="80"/>
      <c r="B789" s="80"/>
      <c r="C789" s="81"/>
      <c r="D789" s="82"/>
      <c r="E789" s="82"/>
      <c r="F789" s="82"/>
      <c r="H789" s="80"/>
    </row>
    <row r="790" spans="1:8" ht="12.75">
      <c r="A790" s="80"/>
      <c r="B790" s="80"/>
      <c r="C790" s="81"/>
      <c r="D790" s="82"/>
      <c r="E790" s="82"/>
      <c r="F790" s="82"/>
      <c r="H790" s="80"/>
    </row>
    <row r="791" spans="1:8" ht="12.75">
      <c r="A791" s="80"/>
      <c r="B791" s="80"/>
      <c r="C791" s="81"/>
      <c r="D791" s="82"/>
      <c r="E791" s="82"/>
      <c r="F791" s="82"/>
      <c r="H791" s="80"/>
    </row>
    <row r="792" spans="1:8" ht="12.75">
      <c r="A792" s="80"/>
      <c r="B792" s="80"/>
      <c r="C792" s="81"/>
      <c r="D792" s="82"/>
      <c r="E792" s="82"/>
      <c r="F792" s="82"/>
      <c r="H792" s="80"/>
    </row>
    <row r="793" spans="1:8" ht="12.75">
      <c r="A793" s="80"/>
      <c r="B793" s="80"/>
      <c r="C793" s="81"/>
      <c r="D793" s="82"/>
      <c r="E793" s="82"/>
      <c r="F793" s="82"/>
      <c r="H793" s="80"/>
    </row>
    <row r="794" spans="1:8" ht="12.75">
      <c r="A794" s="80"/>
      <c r="B794" s="80"/>
      <c r="C794" s="81"/>
      <c r="D794" s="82"/>
      <c r="E794" s="82"/>
      <c r="F794" s="82"/>
      <c r="H794" s="80"/>
    </row>
    <row r="795" spans="1:8" ht="12.75">
      <c r="A795" s="80"/>
      <c r="B795" s="80"/>
      <c r="C795" s="81"/>
      <c r="D795" s="82"/>
      <c r="E795" s="82"/>
      <c r="F795" s="82"/>
      <c r="H795" s="80"/>
    </row>
    <row r="796" spans="1:8" ht="12.75">
      <c r="A796" s="80"/>
      <c r="B796" s="80"/>
      <c r="C796" s="81"/>
      <c r="D796" s="82"/>
      <c r="E796" s="82"/>
      <c r="F796" s="82"/>
      <c r="H796" s="80"/>
    </row>
    <row r="797" spans="1:8" ht="12.75">
      <c r="A797" s="80"/>
      <c r="B797" s="80"/>
      <c r="C797" s="81"/>
      <c r="D797" s="82"/>
      <c r="E797" s="82"/>
      <c r="F797" s="82"/>
      <c r="H797" s="80"/>
    </row>
    <row r="798" spans="1:8" ht="12.75">
      <c r="A798" s="80"/>
      <c r="B798" s="80"/>
      <c r="C798" s="81"/>
      <c r="D798" s="82"/>
      <c r="E798" s="82"/>
      <c r="F798" s="82"/>
      <c r="H798" s="80"/>
    </row>
    <row r="799" spans="1:8" ht="12.75">
      <c r="A799" s="80"/>
      <c r="B799" s="80"/>
      <c r="C799" s="81"/>
      <c r="D799" s="82"/>
      <c r="E799" s="82"/>
      <c r="F799" s="82"/>
      <c r="H799" s="80"/>
    </row>
    <row r="800" spans="1:8" ht="12.75">
      <c r="A800" s="80"/>
      <c r="B800" s="80"/>
      <c r="C800" s="81"/>
      <c r="D800" s="82"/>
      <c r="E800" s="82"/>
      <c r="F800" s="82"/>
      <c r="H800" s="80"/>
    </row>
    <row r="801" spans="1:8" ht="12.75">
      <c r="A801" s="80"/>
      <c r="B801" s="80"/>
      <c r="C801" s="81"/>
      <c r="D801" s="82"/>
      <c r="E801" s="82"/>
      <c r="F801" s="82"/>
      <c r="H801" s="80"/>
    </row>
    <row r="802" spans="1:8" ht="12.75">
      <c r="A802" s="80"/>
      <c r="B802" s="80"/>
      <c r="C802" s="81"/>
      <c r="D802" s="82"/>
      <c r="E802" s="82"/>
      <c r="F802" s="82"/>
      <c r="H802" s="80"/>
    </row>
    <row r="803" spans="1:8" ht="12.75">
      <c r="A803" s="80"/>
      <c r="B803" s="80"/>
      <c r="C803" s="81"/>
      <c r="D803" s="82"/>
      <c r="E803" s="82"/>
      <c r="F803" s="82"/>
      <c r="H803" s="80"/>
    </row>
    <row r="804" spans="1:8" ht="12.75">
      <c r="A804" s="80"/>
      <c r="B804" s="80"/>
      <c r="C804" s="81"/>
      <c r="D804" s="82"/>
      <c r="E804" s="82"/>
      <c r="F804" s="82"/>
      <c r="H804" s="80"/>
    </row>
    <row r="805" spans="1:8" ht="12.75">
      <c r="A805" s="80"/>
      <c r="B805" s="80"/>
      <c r="C805" s="81"/>
      <c r="D805" s="82"/>
      <c r="E805" s="82"/>
      <c r="F805" s="82"/>
      <c r="H805" s="80"/>
    </row>
    <row r="806" spans="1:8" ht="12.75">
      <c r="A806" s="80"/>
      <c r="B806" s="80"/>
      <c r="C806" s="81"/>
      <c r="D806" s="82"/>
      <c r="E806" s="82"/>
      <c r="F806" s="82"/>
      <c r="H806" s="80"/>
    </row>
    <row r="807" spans="1:8" ht="12.75">
      <c r="A807" s="80"/>
      <c r="B807" s="80"/>
      <c r="C807" s="81"/>
      <c r="D807" s="82"/>
      <c r="E807" s="82"/>
      <c r="F807" s="82"/>
      <c r="H807" s="80"/>
    </row>
    <row r="808" spans="1:8" ht="12.75">
      <c r="A808" s="80"/>
      <c r="B808" s="80"/>
      <c r="C808" s="81"/>
      <c r="D808" s="82"/>
      <c r="E808" s="82"/>
      <c r="F808" s="82"/>
      <c r="H808" s="80"/>
    </row>
    <row r="809" spans="1:8" ht="12.75">
      <c r="A809" s="80"/>
      <c r="B809" s="80"/>
      <c r="C809" s="81"/>
      <c r="D809" s="82"/>
      <c r="E809" s="82"/>
      <c r="F809" s="82"/>
      <c r="H809" s="80"/>
    </row>
    <row r="810" spans="1:8" ht="12.75">
      <c r="A810" s="80"/>
      <c r="B810" s="80"/>
      <c r="C810" s="81"/>
      <c r="D810" s="82"/>
      <c r="E810" s="82"/>
      <c r="F810" s="82"/>
      <c r="H810" s="80"/>
    </row>
    <row r="811" spans="1:8" ht="12.75">
      <c r="A811" s="80"/>
      <c r="B811" s="80"/>
      <c r="C811" s="81"/>
      <c r="D811" s="82"/>
      <c r="E811" s="82"/>
      <c r="F811" s="82"/>
      <c r="H811" s="80"/>
    </row>
    <row r="812" spans="1:8" ht="12.75">
      <c r="A812" s="80"/>
      <c r="B812" s="80"/>
      <c r="C812" s="81"/>
      <c r="D812" s="82"/>
      <c r="E812" s="82"/>
      <c r="F812" s="82"/>
      <c r="H812" s="80"/>
    </row>
    <row r="813" spans="1:8" ht="12.75">
      <c r="A813" s="80"/>
      <c r="B813" s="80"/>
      <c r="C813" s="81"/>
      <c r="D813" s="82"/>
      <c r="E813" s="82"/>
      <c r="F813" s="82"/>
      <c r="H813" s="80"/>
    </row>
    <row r="814" spans="1:8" ht="12.75">
      <c r="A814" s="80"/>
      <c r="B814" s="80"/>
      <c r="C814" s="81"/>
      <c r="D814" s="82"/>
      <c r="E814" s="82"/>
      <c r="F814" s="82"/>
      <c r="H814" s="80"/>
    </row>
    <row r="815" spans="1:8" ht="12.75">
      <c r="A815" s="80"/>
      <c r="B815" s="80"/>
      <c r="C815" s="81"/>
      <c r="D815" s="82"/>
      <c r="E815" s="82"/>
      <c r="F815" s="82"/>
      <c r="H815" s="80"/>
    </row>
    <row r="816" spans="1:8" ht="12.75">
      <c r="A816" s="80"/>
      <c r="B816" s="80"/>
      <c r="C816" s="81"/>
      <c r="D816" s="82"/>
      <c r="E816" s="82"/>
      <c r="F816" s="82"/>
      <c r="H816" s="80"/>
    </row>
    <row r="817" spans="1:8" ht="12.75">
      <c r="A817" s="80"/>
      <c r="B817" s="80"/>
      <c r="C817" s="81"/>
      <c r="D817" s="82"/>
      <c r="E817" s="82"/>
      <c r="F817" s="82"/>
      <c r="H817" s="80"/>
    </row>
    <row r="818" spans="1:8" ht="12.75">
      <c r="A818" s="80"/>
      <c r="B818" s="80"/>
      <c r="C818" s="81"/>
      <c r="D818" s="82"/>
      <c r="E818" s="82"/>
      <c r="F818" s="82"/>
      <c r="H818" s="80"/>
    </row>
    <row r="819" spans="1:8" ht="12.75">
      <c r="A819" s="80"/>
      <c r="B819" s="80"/>
      <c r="C819" s="81"/>
      <c r="D819" s="82"/>
      <c r="E819" s="82"/>
      <c r="F819" s="82"/>
      <c r="H819" s="80"/>
    </row>
    <row r="820" spans="1:8" ht="12.75">
      <c r="A820" s="80"/>
      <c r="B820" s="80"/>
      <c r="C820" s="81"/>
      <c r="D820" s="82"/>
      <c r="E820" s="82"/>
      <c r="F820" s="82"/>
      <c r="H820" s="80"/>
    </row>
    <row r="821" spans="1:8" ht="12.75">
      <c r="A821" s="80"/>
      <c r="B821" s="80"/>
      <c r="C821" s="81"/>
      <c r="D821" s="82"/>
      <c r="E821" s="82"/>
      <c r="F821" s="82"/>
      <c r="H821" s="80"/>
    </row>
    <row r="822" spans="1:8" ht="12.75">
      <c r="A822" s="80"/>
      <c r="B822" s="80"/>
      <c r="C822" s="81"/>
      <c r="D822" s="82"/>
      <c r="E822" s="82"/>
      <c r="F822" s="82"/>
      <c r="H822" s="80"/>
    </row>
    <row r="823" spans="1:8" ht="12.75">
      <c r="A823" s="80"/>
      <c r="B823" s="80"/>
      <c r="C823" s="81"/>
      <c r="D823" s="82"/>
      <c r="E823" s="82"/>
      <c r="F823" s="82"/>
      <c r="H823" s="80"/>
    </row>
    <row r="824" spans="1:8" ht="12.75">
      <c r="A824" s="80"/>
      <c r="B824" s="80"/>
      <c r="C824" s="81"/>
      <c r="D824" s="82"/>
      <c r="E824" s="82"/>
      <c r="F824" s="82"/>
      <c r="H824" s="80"/>
    </row>
    <row r="825" spans="1:8" ht="12.75">
      <c r="A825" s="80"/>
      <c r="B825" s="80"/>
      <c r="C825" s="81"/>
      <c r="D825" s="82"/>
      <c r="E825" s="82"/>
      <c r="F825" s="82"/>
      <c r="H825" s="80"/>
    </row>
    <row r="826" spans="1:8" ht="12.75">
      <c r="A826" s="80"/>
      <c r="B826" s="80"/>
      <c r="C826" s="81"/>
      <c r="D826" s="82"/>
      <c r="E826" s="82"/>
      <c r="F826" s="82"/>
      <c r="H826" s="80"/>
    </row>
    <row r="827" spans="1:8" ht="12.75">
      <c r="A827" s="80"/>
      <c r="B827" s="80"/>
      <c r="C827" s="81"/>
      <c r="D827" s="82"/>
      <c r="E827" s="82"/>
      <c r="F827" s="82"/>
      <c r="H827" s="80"/>
    </row>
    <row r="828" spans="1:8" ht="12.75">
      <c r="A828" s="80"/>
      <c r="B828" s="80"/>
      <c r="C828" s="81"/>
      <c r="D828" s="82"/>
      <c r="E828" s="82"/>
      <c r="F828" s="82"/>
      <c r="H828" s="80"/>
    </row>
    <row r="829" spans="1:8" ht="12.75">
      <c r="A829" s="80"/>
      <c r="B829" s="80"/>
      <c r="C829" s="81"/>
      <c r="D829" s="82"/>
      <c r="E829" s="82"/>
      <c r="F829" s="82"/>
      <c r="H829" s="80"/>
    </row>
    <row r="830" spans="1:8" ht="12.75">
      <c r="A830" s="80"/>
      <c r="B830" s="80"/>
      <c r="C830" s="81"/>
      <c r="D830" s="82"/>
      <c r="E830" s="82"/>
      <c r="F830" s="82"/>
      <c r="H830" s="80"/>
    </row>
    <row r="831" spans="1:8" ht="12.75">
      <c r="A831" s="80"/>
      <c r="B831" s="80"/>
      <c r="C831" s="81"/>
      <c r="D831" s="82"/>
      <c r="E831" s="82"/>
      <c r="F831" s="82"/>
      <c r="H831" s="80"/>
    </row>
    <row r="832" spans="1:8" ht="12.75">
      <c r="A832" s="80"/>
      <c r="B832" s="80"/>
      <c r="C832" s="81"/>
      <c r="D832" s="82"/>
      <c r="E832" s="82"/>
      <c r="F832" s="82"/>
      <c r="H832" s="80"/>
    </row>
    <row r="833" spans="1:8" ht="12.75">
      <c r="A833" s="80"/>
      <c r="B833" s="80"/>
      <c r="C833" s="81"/>
      <c r="D833" s="82"/>
      <c r="E833" s="82"/>
      <c r="F833" s="82"/>
      <c r="H833" s="80"/>
    </row>
    <row r="834" spans="1:8" ht="12.75">
      <c r="A834" s="80"/>
      <c r="B834" s="80"/>
      <c r="C834" s="81"/>
      <c r="D834" s="82"/>
      <c r="E834" s="82"/>
      <c r="F834" s="82"/>
      <c r="H834" s="80"/>
    </row>
    <row r="835" spans="1:8" ht="12.75">
      <c r="A835" s="80"/>
      <c r="B835" s="80"/>
      <c r="C835" s="81"/>
      <c r="D835" s="82"/>
      <c r="E835" s="82"/>
      <c r="F835" s="82"/>
      <c r="H835" s="80"/>
    </row>
    <row r="836" spans="1:8" ht="12.75">
      <c r="A836" s="80"/>
      <c r="B836" s="80"/>
      <c r="C836" s="81"/>
      <c r="D836" s="82"/>
      <c r="E836" s="82"/>
      <c r="F836" s="82"/>
      <c r="H836" s="80"/>
    </row>
    <row r="837" spans="1:8" ht="12.75">
      <c r="A837" s="80"/>
      <c r="B837" s="80"/>
      <c r="C837" s="81"/>
      <c r="D837" s="82"/>
      <c r="E837" s="82"/>
      <c r="F837" s="82"/>
      <c r="H837" s="80"/>
    </row>
    <row r="838" spans="1:8" ht="12.75">
      <c r="A838" s="80"/>
      <c r="B838" s="80"/>
      <c r="C838" s="81"/>
      <c r="D838" s="82"/>
      <c r="E838" s="82"/>
      <c r="F838" s="82"/>
      <c r="H838" s="80"/>
    </row>
    <row r="839" spans="1:8" ht="12.75">
      <c r="A839" s="80"/>
      <c r="B839" s="80"/>
      <c r="C839" s="81"/>
      <c r="D839" s="82"/>
      <c r="E839" s="82"/>
      <c r="F839" s="82"/>
      <c r="H839" s="80"/>
    </row>
    <row r="840" spans="1:8" ht="12.75">
      <c r="A840" s="80"/>
      <c r="B840" s="80"/>
      <c r="C840" s="81"/>
      <c r="D840" s="82"/>
      <c r="E840" s="82"/>
      <c r="F840" s="82"/>
      <c r="H840" s="80"/>
    </row>
    <row r="841" spans="1:8" ht="12.75">
      <c r="A841" s="80"/>
      <c r="B841" s="80"/>
      <c r="C841" s="81"/>
      <c r="D841" s="82"/>
      <c r="E841" s="82"/>
      <c r="F841" s="82"/>
      <c r="H841" s="80"/>
    </row>
    <row r="842" spans="1:8" ht="12.75">
      <c r="A842" s="80"/>
      <c r="B842" s="80"/>
      <c r="C842" s="81"/>
      <c r="D842" s="82"/>
      <c r="E842" s="82"/>
      <c r="F842" s="82"/>
      <c r="H842" s="80"/>
    </row>
    <row r="843" spans="1:8" ht="12.75">
      <c r="A843" s="80"/>
      <c r="B843" s="80"/>
      <c r="C843" s="81"/>
      <c r="D843" s="82"/>
      <c r="E843" s="82"/>
      <c r="F843" s="82"/>
      <c r="H843" s="80"/>
    </row>
    <row r="844" spans="1:8" ht="12.75">
      <c r="A844" s="80"/>
      <c r="B844" s="80"/>
      <c r="C844" s="81"/>
      <c r="D844" s="82"/>
      <c r="E844" s="82"/>
      <c r="F844" s="82"/>
      <c r="H844" s="80"/>
    </row>
    <row r="845" spans="1:8" ht="12.75">
      <c r="A845" s="80"/>
      <c r="B845" s="80"/>
      <c r="C845" s="81"/>
      <c r="D845" s="82"/>
      <c r="E845" s="82"/>
      <c r="F845" s="82"/>
      <c r="H845" s="80"/>
    </row>
    <row r="846" spans="1:8" ht="12.75">
      <c r="A846" s="80"/>
      <c r="B846" s="80"/>
      <c r="C846" s="81"/>
      <c r="D846" s="82"/>
      <c r="E846" s="82"/>
      <c r="F846" s="82"/>
      <c r="H846" s="80"/>
    </row>
    <row r="847" spans="1:8" ht="12.75">
      <c r="A847" s="80"/>
      <c r="B847" s="80"/>
      <c r="C847" s="81"/>
      <c r="D847" s="82"/>
      <c r="E847" s="82"/>
      <c r="F847" s="82"/>
      <c r="H847" s="80"/>
    </row>
    <row r="848" spans="1:8" ht="12.75">
      <c r="A848" s="80"/>
      <c r="B848" s="80"/>
      <c r="C848" s="81"/>
      <c r="D848" s="82"/>
      <c r="E848" s="82"/>
      <c r="F848" s="82"/>
      <c r="H848" s="80"/>
    </row>
    <row r="849" spans="1:8" ht="12.75">
      <c r="A849" s="80"/>
      <c r="B849" s="80"/>
      <c r="C849" s="81"/>
      <c r="D849" s="82"/>
      <c r="E849" s="82"/>
      <c r="F849" s="82"/>
      <c r="H849" s="80"/>
    </row>
    <row r="850" spans="1:8" ht="12.75">
      <c r="A850" s="80"/>
      <c r="B850" s="80"/>
      <c r="C850" s="81"/>
      <c r="D850" s="82"/>
      <c r="E850" s="82"/>
      <c r="F850" s="82"/>
      <c r="H850" s="80"/>
    </row>
    <row r="851" spans="1:8" ht="12.75">
      <c r="A851" s="80"/>
      <c r="B851" s="80"/>
      <c r="C851" s="81"/>
      <c r="D851" s="82"/>
      <c r="E851" s="82"/>
      <c r="F851" s="82"/>
      <c r="H851" s="80"/>
    </row>
    <row r="852" spans="1:8" ht="12.75">
      <c r="A852" s="80"/>
      <c r="B852" s="80"/>
      <c r="C852" s="81"/>
      <c r="D852" s="82"/>
      <c r="E852" s="82"/>
      <c r="F852" s="82"/>
      <c r="H852" s="80"/>
    </row>
    <row r="853" spans="1:8" ht="12.75">
      <c r="A853" s="80"/>
      <c r="B853" s="80"/>
      <c r="C853" s="81"/>
      <c r="D853" s="82"/>
      <c r="E853" s="82"/>
      <c r="F853" s="82"/>
      <c r="H853" s="80"/>
    </row>
    <row r="854" spans="1:8" ht="12.75">
      <c r="A854" s="80"/>
      <c r="B854" s="80"/>
      <c r="C854" s="81"/>
      <c r="D854" s="82"/>
      <c r="E854" s="82"/>
      <c r="F854" s="82"/>
      <c r="H854" s="80"/>
    </row>
    <row r="855" spans="1:8" ht="12.75">
      <c r="A855" s="80"/>
      <c r="B855" s="80"/>
      <c r="C855" s="81"/>
      <c r="D855" s="82"/>
      <c r="E855" s="82"/>
      <c r="F855" s="82"/>
      <c r="H855" s="80"/>
    </row>
    <row r="856" spans="1:8" ht="12.75">
      <c r="A856" s="80"/>
      <c r="B856" s="80"/>
      <c r="C856" s="81"/>
      <c r="D856" s="82"/>
      <c r="E856" s="82"/>
      <c r="F856" s="82"/>
      <c r="H856" s="80"/>
    </row>
    <row r="857" spans="1:8" ht="12.75">
      <c r="A857" s="80"/>
      <c r="B857" s="80"/>
      <c r="C857" s="81"/>
      <c r="D857" s="82"/>
      <c r="E857" s="82"/>
      <c r="F857" s="82"/>
      <c r="H857" s="80"/>
    </row>
    <row r="858" spans="1:8" ht="12.75">
      <c r="A858" s="80"/>
      <c r="B858" s="80"/>
      <c r="C858" s="81"/>
      <c r="D858" s="82"/>
      <c r="E858" s="82"/>
      <c r="F858" s="82"/>
      <c r="H858" s="80"/>
    </row>
    <row r="859" spans="1:8" ht="12.75">
      <c r="A859" s="80"/>
      <c r="B859" s="80"/>
      <c r="C859" s="81"/>
      <c r="D859" s="82"/>
      <c r="E859" s="82"/>
      <c r="F859" s="82"/>
      <c r="H859" s="80"/>
    </row>
    <row r="860" spans="1:8" ht="12.75">
      <c r="A860" s="80"/>
      <c r="B860" s="80"/>
      <c r="C860" s="81"/>
      <c r="D860" s="82"/>
      <c r="E860" s="82"/>
      <c r="F860" s="82"/>
      <c r="H860" s="80"/>
    </row>
    <row r="861" spans="1:8" ht="12.75">
      <c r="A861" s="80"/>
      <c r="B861" s="80"/>
      <c r="C861" s="81"/>
      <c r="D861" s="82"/>
      <c r="E861" s="82"/>
      <c r="F861" s="82"/>
      <c r="H861" s="80"/>
    </row>
    <row r="862" spans="1:8" ht="12.75">
      <c r="A862" s="80"/>
      <c r="B862" s="80"/>
      <c r="C862" s="81"/>
      <c r="D862" s="82"/>
      <c r="E862" s="82"/>
      <c r="F862" s="82"/>
      <c r="H862" s="80"/>
    </row>
    <row r="863" spans="1:8" ht="12.75">
      <c r="A863" s="80"/>
      <c r="B863" s="80"/>
      <c r="C863" s="81"/>
      <c r="D863" s="82"/>
      <c r="E863" s="82"/>
      <c r="F863" s="82"/>
      <c r="H863" s="80"/>
    </row>
    <row r="864" spans="1:8" ht="12.75">
      <c r="A864" s="80"/>
      <c r="B864" s="80"/>
      <c r="C864" s="81"/>
      <c r="D864" s="82"/>
      <c r="E864" s="82"/>
      <c r="F864" s="82"/>
      <c r="H864" s="80"/>
    </row>
    <row r="865" spans="1:8" ht="12.75">
      <c r="A865" s="80"/>
      <c r="B865" s="80"/>
      <c r="C865" s="81"/>
      <c r="D865" s="82"/>
      <c r="E865" s="82"/>
      <c r="F865" s="82"/>
      <c r="H865" s="80"/>
    </row>
    <row r="866" spans="1:8" ht="12.75">
      <c r="A866" s="80"/>
      <c r="B866" s="80"/>
      <c r="C866" s="81"/>
      <c r="D866" s="82"/>
      <c r="E866" s="82"/>
      <c r="F866" s="82"/>
      <c r="H866" s="80"/>
    </row>
    <row r="867" spans="1:8" ht="12.75">
      <c r="A867" s="80"/>
      <c r="B867" s="80"/>
      <c r="C867" s="81"/>
      <c r="D867" s="82"/>
      <c r="E867" s="82"/>
      <c r="F867" s="82"/>
      <c r="H867" s="80"/>
    </row>
    <row r="868" spans="1:8" ht="12.75">
      <c r="A868" s="80"/>
      <c r="B868" s="80"/>
      <c r="C868" s="81"/>
      <c r="D868" s="82"/>
      <c r="E868" s="82"/>
      <c r="F868" s="82"/>
      <c r="H868" s="80"/>
    </row>
    <row r="869" spans="1:8" ht="12.75">
      <c r="A869" s="80"/>
      <c r="B869" s="80"/>
      <c r="C869" s="81"/>
      <c r="D869" s="82"/>
      <c r="E869" s="82"/>
      <c r="F869" s="82"/>
      <c r="H869" s="80"/>
    </row>
    <row r="870" spans="1:8" ht="12.75">
      <c r="A870" s="80"/>
      <c r="B870" s="80"/>
      <c r="C870" s="81"/>
      <c r="D870" s="82"/>
      <c r="E870" s="82"/>
      <c r="F870" s="82"/>
      <c r="H870" s="80"/>
    </row>
    <row r="871" spans="1:8" ht="12.75">
      <c r="A871" s="80"/>
      <c r="B871" s="80"/>
      <c r="C871" s="81"/>
      <c r="D871" s="82"/>
      <c r="E871" s="82"/>
      <c r="F871" s="82"/>
      <c r="H871" s="80"/>
    </row>
    <row r="872" spans="1:8" ht="12.75">
      <c r="A872" s="80"/>
      <c r="B872" s="80"/>
      <c r="C872" s="81"/>
      <c r="D872" s="82"/>
      <c r="E872" s="82"/>
      <c r="F872" s="82"/>
      <c r="H872" s="80"/>
    </row>
    <row r="873" spans="1:8" ht="12.75">
      <c r="A873" s="80"/>
      <c r="B873" s="80"/>
      <c r="C873" s="81"/>
      <c r="D873" s="82"/>
      <c r="E873" s="82"/>
      <c r="F873" s="82"/>
      <c r="H873" s="80"/>
    </row>
    <row r="874" spans="1:8" ht="12.75">
      <c r="A874" s="80"/>
      <c r="B874" s="80"/>
      <c r="C874" s="81"/>
      <c r="D874" s="82"/>
      <c r="E874" s="82"/>
      <c r="F874" s="82"/>
      <c r="H874" s="80"/>
    </row>
    <row r="875" spans="1:8" ht="12.75">
      <c r="A875" s="80"/>
      <c r="B875" s="80"/>
      <c r="C875" s="81"/>
      <c r="D875" s="82"/>
      <c r="E875" s="82"/>
      <c r="F875" s="82"/>
      <c r="H875" s="80"/>
    </row>
    <row r="876" spans="1:8" ht="12.75">
      <c r="A876" s="80"/>
      <c r="B876" s="80"/>
      <c r="C876" s="81"/>
      <c r="D876" s="82"/>
      <c r="E876" s="82"/>
      <c r="F876" s="82"/>
      <c r="H876" s="80"/>
    </row>
    <row r="877" spans="1:8" ht="12.75">
      <c r="A877" s="80"/>
      <c r="B877" s="80"/>
      <c r="C877" s="81"/>
      <c r="D877" s="82"/>
      <c r="E877" s="82"/>
      <c r="F877" s="82"/>
      <c r="H877" s="80"/>
    </row>
    <row r="878" spans="1:8" ht="12.75">
      <c r="A878" s="80"/>
      <c r="B878" s="80"/>
      <c r="C878" s="81"/>
      <c r="D878" s="82"/>
      <c r="E878" s="82"/>
      <c r="F878" s="82"/>
      <c r="H878" s="80"/>
    </row>
    <row r="879" spans="1:8" ht="12.75">
      <c r="A879" s="80"/>
      <c r="B879" s="80"/>
      <c r="C879" s="81"/>
      <c r="D879" s="82"/>
      <c r="E879" s="82"/>
      <c r="F879" s="82"/>
      <c r="H879" s="80"/>
    </row>
    <row r="880" spans="1:8" ht="12.75">
      <c r="A880" s="80"/>
      <c r="B880" s="80"/>
      <c r="C880" s="81"/>
      <c r="D880" s="82"/>
      <c r="E880" s="82"/>
      <c r="F880" s="82"/>
      <c r="H880" s="80"/>
    </row>
    <row r="881" spans="1:8" ht="12.75">
      <c r="A881" s="80"/>
      <c r="B881" s="80"/>
      <c r="C881" s="81"/>
      <c r="D881" s="82"/>
      <c r="E881" s="82"/>
      <c r="F881" s="82"/>
      <c r="H881" s="80"/>
    </row>
    <row r="882" spans="1:8" ht="12.75">
      <c r="A882" s="80"/>
      <c r="B882" s="80"/>
      <c r="C882" s="81"/>
      <c r="D882" s="82"/>
      <c r="E882" s="82"/>
      <c r="F882" s="82"/>
      <c r="H882" s="80"/>
    </row>
    <row r="883" spans="1:8" ht="12.75">
      <c r="A883" s="80"/>
      <c r="B883" s="80"/>
      <c r="C883" s="81"/>
      <c r="D883" s="82"/>
      <c r="E883" s="82"/>
      <c r="F883" s="82"/>
      <c r="H883" s="80"/>
    </row>
    <row r="884" spans="1:8" ht="12.75">
      <c r="A884" s="80"/>
      <c r="B884" s="80"/>
      <c r="C884" s="81"/>
      <c r="D884" s="82"/>
      <c r="E884" s="82"/>
      <c r="F884" s="82"/>
      <c r="H884" s="80"/>
    </row>
    <row r="885" spans="1:8" ht="12.75">
      <c r="A885" s="80"/>
      <c r="B885" s="80"/>
      <c r="C885" s="81"/>
      <c r="D885" s="82"/>
      <c r="E885" s="82"/>
      <c r="F885" s="82"/>
      <c r="H885" s="80"/>
    </row>
    <row r="886" spans="1:8" ht="12.75">
      <c r="A886" s="80"/>
      <c r="B886" s="80"/>
      <c r="C886" s="81"/>
      <c r="D886" s="82"/>
      <c r="E886" s="82"/>
      <c r="F886" s="82"/>
      <c r="H886" s="80"/>
    </row>
    <row r="887" spans="1:8" ht="12.75">
      <c r="A887" s="80"/>
      <c r="B887" s="80"/>
      <c r="C887" s="81"/>
      <c r="D887" s="82"/>
      <c r="E887" s="82"/>
      <c r="F887" s="82"/>
      <c r="H887" s="80"/>
    </row>
    <row r="888" spans="1:8" ht="12.75">
      <c r="A888" s="80"/>
      <c r="B888" s="80"/>
      <c r="C888" s="81"/>
      <c r="D888" s="82"/>
      <c r="E888" s="82"/>
      <c r="F888" s="82"/>
      <c r="H888" s="80"/>
    </row>
    <row r="889" spans="1:8" ht="12.75">
      <c r="A889" s="80"/>
      <c r="B889" s="80"/>
      <c r="C889" s="81"/>
      <c r="D889" s="82"/>
      <c r="E889" s="82"/>
      <c r="F889" s="82"/>
      <c r="H889" s="80"/>
    </row>
    <row r="890" spans="1:8" ht="12.75">
      <c r="A890" s="80"/>
      <c r="B890" s="80"/>
      <c r="C890" s="81"/>
      <c r="D890" s="82"/>
      <c r="E890" s="82"/>
      <c r="F890" s="82"/>
      <c r="H890" s="80"/>
    </row>
    <row r="891" spans="1:8" ht="12.75">
      <c r="A891" s="80"/>
      <c r="B891" s="80"/>
      <c r="C891" s="81"/>
      <c r="D891" s="82"/>
      <c r="E891" s="82"/>
      <c r="F891" s="82"/>
      <c r="H891" s="80"/>
    </row>
    <row r="892" spans="1:8" ht="12.75">
      <c r="A892" s="80"/>
      <c r="B892" s="80"/>
      <c r="C892" s="81"/>
      <c r="D892" s="82"/>
      <c r="E892" s="82"/>
      <c r="F892" s="82"/>
      <c r="H892" s="80"/>
    </row>
    <row r="893" spans="1:8" ht="12.75">
      <c r="A893" s="80"/>
      <c r="B893" s="80"/>
      <c r="C893" s="81"/>
      <c r="D893" s="82"/>
      <c r="E893" s="82"/>
      <c r="F893" s="82"/>
      <c r="H893" s="80"/>
    </row>
    <row r="894" spans="1:8" ht="12.75">
      <c r="A894" s="80"/>
      <c r="B894" s="80"/>
      <c r="C894" s="81"/>
      <c r="D894" s="82"/>
      <c r="E894" s="82"/>
      <c r="F894" s="82"/>
      <c r="H894" s="80"/>
    </row>
    <row r="895" spans="1:8" ht="12.75">
      <c r="A895" s="80"/>
      <c r="B895" s="80"/>
      <c r="C895" s="81"/>
      <c r="D895" s="82"/>
      <c r="E895" s="82"/>
      <c r="F895" s="82"/>
      <c r="H895" s="80"/>
    </row>
    <row r="896" spans="1:8" ht="12.75">
      <c r="A896" s="80"/>
      <c r="B896" s="80"/>
      <c r="C896" s="81"/>
      <c r="D896" s="82"/>
      <c r="E896" s="82"/>
      <c r="F896" s="82"/>
      <c r="H896" s="80"/>
    </row>
    <row r="897" spans="1:8" ht="12.75">
      <c r="A897" s="80"/>
      <c r="B897" s="80"/>
      <c r="C897" s="81"/>
      <c r="D897" s="82"/>
      <c r="E897" s="82"/>
      <c r="F897" s="82"/>
      <c r="H897" s="80"/>
    </row>
    <row r="898" spans="1:8" ht="12.75">
      <c r="A898" s="80"/>
      <c r="B898" s="80"/>
      <c r="C898" s="81"/>
      <c r="D898" s="82"/>
      <c r="E898" s="82"/>
      <c r="F898" s="82"/>
      <c r="H898" s="80"/>
    </row>
    <row r="899" spans="1:8" ht="12.75">
      <c r="A899" s="80"/>
      <c r="B899" s="80"/>
      <c r="C899" s="81"/>
      <c r="D899" s="82"/>
      <c r="E899" s="82"/>
      <c r="F899" s="82"/>
      <c r="H899" s="80"/>
    </row>
    <row r="900" spans="1:8" ht="12.75">
      <c r="A900" s="80"/>
      <c r="B900" s="80"/>
      <c r="C900" s="81"/>
      <c r="D900" s="82"/>
      <c r="E900" s="82"/>
      <c r="F900" s="82"/>
      <c r="H900" s="80"/>
    </row>
    <row r="901" spans="1:8" ht="12.75">
      <c r="A901" s="80"/>
      <c r="B901" s="80"/>
      <c r="C901" s="81"/>
      <c r="D901" s="82"/>
      <c r="E901" s="82"/>
      <c r="F901" s="82"/>
      <c r="H901" s="80"/>
    </row>
    <row r="902" spans="1:8" ht="12.75">
      <c r="A902" s="80"/>
      <c r="B902" s="80"/>
      <c r="C902" s="81"/>
      <c r="D902" s="82"/>
      <c r="E902" s="82"/>
      <c r="F902" s="82"/>
      <c r="H902" s="80"/>
    </row>
    <row r="903" spans="1:8" ht="12.75">
      <c r="A903" s="80"/>
      <c r="B903" s="80"/>
      <c r="C903" s="81"/>
      <c r="D903" s="82"/>
      <c r="E903" s="82"/>
      <c r="F903" s="82"/>
      <c r="H903" s="80"/>
    </row>
    <row r="904" spans="1:8" ht="12.75">
      <c r="A904" s="80"/>
      <c r="B904" s="80"/>
      <c r="C904" s="81"/>
      <c r="D904" s="82"/>
      <c r="E904" s="82"/>
      <c r="F904" s="82"/>
      <c r="H904" s="80"/>
    </row>
    <row r="905" spans="1:8" ht="12.75">
      <c r="A905" s="80"/>
      <c r="B905" s="80"/>
      <c r="C905" s="81"/>
      <c r="D905" s="82"/>
      <c r="E905" s="82"/>
      <c r="F905" s="82"/>
      <c r="H905" s="80"/>
    </row>
    <row r="906" spans="1:8" ht="12.75">
      <c r="A906" s="80"/>
      <c r="B906" s="80"/>
      <c r="C906" s="81"/>
      <c r="D906" s="82"/>
      <c r="E906" s="82"/>
      <c r="F906" s="82"/>
      <c r="H906" s="80"/>
    </row>
    <row r="907" spans="1:8" ht="12.75">
      <c r="A907" s="80"/>
      <c r="B907" s="80"/>
      <c r="C907" s="81"/>
      <c r="D907" s="82"/>
      <c r="E907" s="82"/>
      <c r="F907" s="82"/>
      <c r="H907" s="80"/>
    </row>
    <row r="908" spans="1:8" ht="12.75">
      <c r="A908" s="80"/>
      <c r="B908" s="80"/>
      <c r="C908" s="81"/>
      <c r="D908" s="82"/>
      <c r="E908" s="82"/>
      <c r="F908" s="82"/>
      <c r="H908" s="80"/>
    </row>
    <row r="909" spans="1:8" ht="12.75">
      <c r="A909" s="80"/>
      <c r="B909" s="80"/>
      <c r="C909" s="81"/>
      <c r="D909" s="82"/>
      <c r="E909" s="82"/>
      <c r="F909" s="82"/>
      <c r="H909" s="80"/>
    </row>
    <row r="910" spans="1:8" ht="12.75">
      <c r="A910" s="80"/>
      <c r="B910" s="80"/>
      <c r="C910" s="81"/>
      <c r="D910" s="82"/>
      <c r="E910" s="82"/>
      <c r="F910" s="82"/>
      <c r="H910" s="80"/>
    </row>
    <row r="911" spans="1:8" ht="12.75">
      <c r="A911" s="80"/>
      <c r="B911" s="80"/>
      <c r="C911" s="81"/>
      <c r="D911" s="82"/>
      <c r="E911" s="82"/>
      <c r="F911" s="82"/>
      <c r="H911" s="80"/>
    </row>
    <row r="912" spans="1:8" ht="12.75">
      <c r="A912" s="80"/>
      <c r="B912" s="80"/>
      <c r="C912" s="81"/>
      <c r="D912" s="82"/>
      <c r="E912" s="82"/>
      <c r="F912" s="82"/>
      <c r="H912" s="80"/>
    </row>
    <row r="913" spans="1:8" ht="12.75">
      <c r="A913" s="80"/>
      <c r="B913" s="80"/>
      <c r="C913" s="81"/>
      <c r="D913" s="82"/>
      <c r="E913" s="82"/>
      <c r="F913" s="82"/>
      <c r="H913" s="80"/>
    </row>
    <row r="914" spans="1:8" ht="12.75">
      <c r="A914" s="80"/>
      <c r="B914" s="80"/>
      <c r="C914" s="81"/>
      <c r="D914" s="82"/>
      <c r="E914" s="82"/>
      <c r="F914" s="82"/>
      <c r="H914" s="80"/>
    </row>
    <row r="915" spans="1:8" ht="12.75">
      <c r="A915" s="80"/>
      <c r="B915" s="80"/>
      <c r="C915" s="81"/>
      <c r="D915" s="82"/>
      <c r="E915" s="82"/>
      <c r="F915" s="82"/>
      <c r="H915" s="80"/>
    </row>
    <row r="916" spans="1:8" ht="12.75">
      <c r="A916" s="80"/>
      <c r="B916" s="80"/>
      <c r="C916" s="81"/>
      <c r="D916" s="82"/>
      <c r="E916" s="82"/>
      <c r="F916" s="82"/>
      <c r="H916" s="80"/>
    </row>
    <row r="917" spans="1:8" ht="12.75">
      <c r="A917" s="80"/>
      <c r="B917" s="80"/>
      <c r="C917" s="81"/>
      <c r="D917" s="82"/>
      <c r="E917" s="82"/>
      <c r="F917" s="82"/>
      <c r="H917" s="80"/>
    </row>
    <row r="918" spans="1:8" ht="12.75">
      <c r="A918" s="80"/>
      <c r="B918" s="80"/>
      <c r="C918" s="81"/>
      <c r="D918" s="82"/>
      <c r="E918" s="82"/>
      <c r="F918" s="82"/>
      <c r="H918" s="80"/>
    </row>
    <row r="919" spans="1:8" ht="12.75">
      <c r="A919" s="80"/>
      <c r="B919" s="80"/>
      <c r="C919" s="81"/>
      <c r="D919" s="82"/>
      <c r="E919" s="82"/>
      <c r="F919" s="82"/>
      <c r="H919" s="80"/>
    </row>
    <row r="920" spans="1:8" ht="12.75">
      <c r="A920" s="80"/>
      <c r="B920" s="80"/>
      <c r="C920" s="81"/>
      <c r="D920" s="82"/>
      <c r="E920" s="82"/>
      <c r="F920" s="82"/>
      <c r="H920" s="80"/>
    </row>
    <row r="921" spans="1:8" ht="12.75">
      <c r="A921" s="80"/>
      <c r="B921" s="80"/>
      <c r="C921" s="81"/>
      <c r="D921" s="82"/>
      <c r="E921" s="82"/>
      <c r="F921" s="82"/>
      <c r="H921" s="80"/>
    </row>
    <row r="922" spans="1:8" ht="12.75">
      <c r="A922" s="80"/>
      <c r="B922" s="80"/>
      <c r="C922" s="81"/>
      <c r="D922" s="82"/>
      <c r="E922" s="82"/>
      <c r="F922" s="82"/>
      <c r="H922" s="80"/>
    </row>
    <row r="923" spans="1:8" ht="12.75">
      <c r="A923" s="80"/>
      <c r="B923" s="80"/>
      <c r="C923" s="81"/>
      <c r="D923" s="82"/>
      <c r="E923" s="82"/>
      <c r="F923" s="82"/>
      <c r="H923" s="80"/>
    </row>
    <row r="924" spans="1:8" ht="12.75">
      <c r="A924" s="80"/>
      <c r="B924" s="80"/>
      <c r="C924" s="81"/>
      <c r="D924" s="82"/>
      <c r="E924" s="82"/>
      <c r="F924" s="82"/>
      <c r="H924" s="80"/>
    </row>
    <row r="925" spans="1:8" ht="12.75">
      <c r="A925" s="80"/>
      <c r="B925" s="80"/>
      <c r="C925" s="81"/>
      <c r="D925" s="82"/>
      <c r="E925" s="82"/>
      <c r="F925" s="82"/>
      <c r="H925" s="80"/>
    </row>
    <row r="926" spans="1:8" ht="12.75">
      <c r="A926" s="80"/>
      <c r="B926" s="80"/>
      <c r="C926" s="81"/>
      <c r="D926" s="82"/>
      <c r="E926" s="82"/>
      <c r="F926" s="82"/>
      <c r="H926" s="80"/>
    </row>
    <row r="927" spans="1:8" ht="12.75">
      <c r="A927" s="80"/>
      <c r="B927" s="80"/>
      <c r="C927" s="81"/>
      <c r="D927" s="82"/>
      <c r="E927" s="82"/>
      <c r="F927" s="82"/>
      <c r="H927" s="80"/>
    </row>
    <row r="928" spans="1:8" ht="12.75">
      <c r="A928" s="80"/>
      <c r="B928" s="80"/>
      <c r="C928" s="81"/>
      <c r="D928" s="82"/>
      <c r="E928" s="82"/>
      <c r="F928" s="82"/>
      <c r="H928" s="80"/>
    </row>
    <row r="929" spans="1:8" ht="12.75">
      <c r="A929" s="80"/>
      <c r="B929" s="80"/>
      <c r="C929" s="81"/>
      <c r="D929" s="82"/>
      <c r="E929" s="82"/>
      <c r="F929" s="82"/>
      <c r="H929" s="80"/>
    </row>
    <row r="930" spans="1:8" ht="12.75">
      <c r="A930" s="80"/>
      <c r="B930" s="80"/>
      <c r="C930" s="81"/>
      <c r="D930" s="82"/>
      <c r="E930" s="82"/>
      <c r="F930" s="82"/>
      <c r="H930" s="80"/>
    </row>
    <row r="931" spans="1:8" ht="12.75">
      <c r="A931" s="80"/>
      <c r="B931" s="80"/>
      <c r="C931" s="81"/>
      <c r="D931" s="82"/>
      <c r="E931" s="82"/>
      <c r="F931" s="82"/>
      <c r="H931" s="80"/>
    </row>
    <row r="932" spans="1:8" ht="12.75">
      <c r="A932" s="80"/>
      <c r="B932" s="80"/>
      <c r="C932" s="81"/>
      <c r="D932" s="82"/>
      <c r="E932" s="82"/>
      <c r="F932" s="82"/>
      <c r="H932" s="80"/>
    </row>
    <row r="933" spans="1:8" ht="12.75">
      <c r="A933" s="80"/>
      <c r="B933" s="80"/>
      <c r="C933" s="81"/>
      <c r="D933" s="82"/>
      <c r="E933" s="82"/>
      <c r="F933" s="82"/>
      <c r="H933" s="80"/>
    </row>
    <row r="934" spans="1:8" ht="12.75">
      <c r="A934" s="80"/>
      <c r="B934" s="80"/>
      <c r="C934" s="81"/>
      <c r="D934" s="82"/>
      <c r="E934" s="82"/>
      <c r="F934" s="82"/>
      <c r="H934" s="80"/>
    </row>
    <row r="935" spans="1:8" ht="12.75">
      <c r="A935" s="80"/>
      <c r="B935" s="80"/>
      <c r="C935" s="81"/>
      <c r="D935" s="82"/>
      <c r="E935" s="82"/>
      <c r="F935" s="82"/>
      <c r="H935" s="80"/>
    </row>
    <row r="936" spans="1:8" ht="12.75">
      <c r="A936" s="80"/>
      <c r="B936" s="80"/>
      <c r="C936" s="81"/>
      <c r="D936" s="82"/>
      <c r="E936" s="82"/>
      <c r="F936" s="82"/>
      <c r="H936" s="80"/>
    </row>
    <row r="937" spans="1:8" ht="12.75">
      <c r="A937" s="80"/>
      <c r="B937" s="80"/>
      <c r="C937" s="81"/>
      <c r="D937" s="82"/>
      <c r="E937" s="82"/>
      <c r="F937" s="82"/>
      <c r="H937" s="80"/>
    </row>
    <row r="938" spans="1:8" ht="12.75">
      <c r="A938" s="80"/>
      <c r="B938" s="80"/>
      <c r="C938" s="81"/>
      <c r="D938" s="82"/>
      <c r="E938" s="82"/>
      <c r="F938" s="82"/>
      <c r="H938" s="80"/>
    </row>
    <row r="939" spans="1:8" ht="12.75">
      <c r="A939" s="80"/>
      <c r="B939" s="80"/>
      <c r="C939" s="81"/>
      <c r="D939" s="82"/>
      <c r="E939" s="82"/>
      <c r="F939" s="82"/>
      <c r="H939" s="80"/>
    </row>
    <row r="940" spans="1:8" ht="12.75">
      <c r="A940" s="80"/>
      <c r="B940" s="80"/>
      <c r="C940" s="81"/>
      <c r="D940" s="82"/>
      <c r="E940" s="82"/>
      <c r="F940" s="82"/>
      <c r="H940" s="80"/>
    </row>
    <row r="941" spans="1:8" ht="12.75">
      <c r="A941" s="80"/>
      <c r="B941" s="80"/>
      <c r="C941" s="81"/>
      <c r="D941" s="82"/>
      <c r="E941" s="82"/>
      <c r="F941" s="82"/>
      <c r="H941" s="80"/>
    </row>
    <row r="942" spans="1:8" ht="12.75">
      <c r="A942" s="80"/>
      <c r="B942" s="80"/>
      <c r="C942" s="81"/>
      <c r="D942" s="82"/>
      <c r="E942" s="82"/>
      <c r="F942" s="82"/>
      <c r="H942" s="80"/>
    </row>
    <row r="943" spans="1:8" ht="12.75">
      <c r="A943" s="80"/>
      <c r="B943" s="80"/>
      <c r="C943" s="81"/>
      <c r="D943" s="82"/>
      <c r="E943" s="82"/>
      <c r="F943" s="82"/>
      <c r="H943" s="80"/>
    </row>
    <row r="944" spans="1:8" ht="12.75">
      <c r="A944" s="80"/>
      <c r="B944" s="80"/>
      <c r="C944" s="81"/>
      <c r="D944" s="82"/>
      <c r="E944" s="82"/>
      <c r="F944" s="82"/>
      <c r="H944" s="80"/>
    </row>
    <row r="945" spans="1:8" ht="12.75">
      <c r="A945" s="80"/>
      <c r="B945" s="80"/>
      <c r="C945" s="81"/>
      <c r="D945" s="82"/>
      <c r="E945" s="82"/>
      <c r="F945" s="82"/>
      <c r="H945" s="80"/>
    </row>
    <row r="946" spans="1:8" ht="12.75">
      <c r="A946" s="80"/>
      <c r="B946" s="80"/>
      <c r="C946" s="81"/>
      <c r="D946" s="82"/>
      <c r="E946" s="82"/>
      <c r="F946" s="82"/>
      <c r="H946" s="80"/>
    </row>
    <row r="947" spans="1:8" ht="12.75">
      <c r="A947" s="80"/>
      <c r="B947" s="80"/>
      <c r="C947" s="81"/>
      <c r="D947" s="82"/>
      <c r="E947" s="82"/>
      <c r="F947" s="82"/>
      <c r="H947" s="80"/>
    </row>
    <row r="948" spans="1:8" ht="12.75">
      <c r="A948" s="80"/>
      <c r="B948" s="80"/>
      <c r="C948" s="81"/>
      <c r="D948" s="82"/>
      <c r="E948" s="82"/>
      <c r="F948" s="82"/>
      <c r="H948" s="80"/>
    </row>
    <row r="949" spans="1:8" ht="12.75">
      <c r="A949" s="80"/>
      <c r="B949" s="80"/>
      <c r="C949" s="81"/>
      <c r="D949" s="82"/>
      <c r="E949" s="82"/>
      <c r="F949" s="82"/>
      <c r="H949" s="80"/>
    </row>
    <row r="950" spans="1:8" ht="12.75">
      <c r="A950" s="80"/>
      <c r="B950" s="80"/>
      <c r="C950" s="81"/>
      <c r="D950" s="82"/>
      <c r="E950" s="82"/>
      <c r="F950" s="82"/>
      <c r="H950" s="80"/>
    </row>
    <row r="951" spans="1:8" ht="12.75">
      <c r="A951" s="80"/>
      <c r="B951" s="80"/>
      <c r="C951" s="81"/>
      <c r="D951" s="82"/>
      <c r="E951" s="82"/>
      <c r="F951" s="82"/>
      <c r="H951" s="80"/>
    </row>
    <row r="952" spans="1:8" ht="12.75">
      <c r="A952" s="80"/>
      <c r="B952" s="80"/>
      <c r="C952" s="81"/>
      <c r="D952" s="82"/>
      <c r="E952" s="82"/>
      <c r="F952" s="82"/>
      <c r="H952" s="80"/>
    </row>
    <row r="953" spans="1:8" ht="12.75">
      <c r="A953" s="80"/>
      <c r="B953" s="80"/>
      <c r="C953" s="81"/>
      <c r="D953" s="82"/>
      <c r="E953" s="82"/>
      <c r="F953" s="82"/>
      <c r="H953" s="80"/>
    </row>
    <row r="954" spans="1:8" ht="12.75">
      <c r="A954" s="80"/>
      <c r="B954" s="80"/>
      <c r="C954" s="81"/>
      <c r="D954" s="82"/>
      <c r="E954" s="82"/>
      <c r="F954" s="82"/>
      <c r="H954" s="80"/>
    </row>
    <row r="955" spans="1:8" ht="12.75">
      <c r="A955" s="80"/>
      <c r="B955" s="80"/>
      <c r="C955" s="81"/>
      <c r="D955" s="82"/>
      <c r="E955" s="82"/>
      <c r="F955" s="82"/>
      <c r="H955" s="80"/>
    </row>
    <row r="956" spans="1:8" ht="12.75">
      <c r="A956" s="80"/>
      <c r="B956" s="80"/>
      <c r="C956" s="81"/>
      <c r="D956" s="82"/>
      <c r="E956" s="82"/>
      <c r="F956" s="82"/>
      <c r="H956" s="80"/>
    </row>
    <row r="957" spans="1:8" ht="12.75">
      <c r="A957" s="80"/>
      <c r="B957" s="80"/>
      <c r="C957" s="81"/>
      <c r="D957" s="82"/>
      <c r="E957" s="82"/>
      <c r="F957" s="82"/>
      <c r="H957" s="80"/>
    </row>
    <row r="958" spans="1:8" ht="12.75">
      <c r="A958" s="80"/>
      <c r="B958" s="80"/>
      <c r="C958" s="81"/>
      <c r="D958" s="82"/>
      <c r="E958" s="82"/>
      <c r="F958" s="82"/>
      <c r="H958" s="80"/>
    </row>
    <row r="959" spans="1:8" ht="12.75">
      <c r="A959" s="80"/>
      <c r="B959" s="80"/>
      <c r="C959" s="81"/>
      <c r="D959" s="82"/>
      <c r="E959" s="82"/>
      <c r="F959" s="82"/>
      <c r="H959" s="80"/>
    </row>
    <row r="960" spans="1:8" ht="12.75">
      <c r="A960" s="80"/>
      <c r="B960" s="80"/>
      <c r="C960" s="81"/>
      <c r="D960" s="82"/>
      <c r="E960" s="82"/>
      <c r="F960" s="82"/>
      <c r="H960" s="80"/>
    </row>
    <row r="961" spans="1:8" ht="12.75">
      <c r="A961" s="80"/>
      <c r="B961" s="80"/>
      <c r="C961" s="81"/>
      <c r="D961" s="82"/>
      <c r="E961" s="82"/>
      <c r="F961" s="82"/>
      <c r="H961" s="80"/>
    </row>
    <row r="962" spans="1:8" ht="12.75">
      <c r="A962" s="80"/>
      <c r="B962" s="80"/>
      <c r="C962" s="81"/>
      <c r="D962" s="82"/>
      <c r="E962" s="82"/>
      <c r="F962" s="82"/>
      <c r="H962" s="80"/>
    </row>
    <row r="963" spans="1:8" ht="12.75">
      <c r="A963" s="80"/>
      <c r="B963" s="80"/>
      <c r="C963" s="81"/>
      <c r="D963" s="82"/>
      <c r="E963" s="82"/>
      <c r="F963" s="82"/>
      <c r="H963" s="80"/>
    </row>
    <row r="964" spans="1:8" ht="12.75">
      <c r="A964" s="80"/>
      <c r="B964" s="80"/>
      <c r="C964" s="81"/>
      <c r="D964" s="82"/>
      <c r="E964" s="82"/>
      <c r="F964" s="82"/>
      <c r="H964" s="80"/>
    </row>
    <row r="965" spans="1:8" ht="12.75">
      <c r="A965" s="80"/>
      <c r="B965" s="80"/>
      <c r="C965" s="81"/>
      <c r="D965" s="82"/>
      <c r="E965" s="82"/>
      <c r="F965" s="82"/>
      <c r="H965" s="80"/>
    </row>
    <row r="966" spans="1:8" ht="12.75">
      <c r="A966" s="80"/>
      <c r="B966" s="80"/>
      <c r="C966" s="81"/>
      <c r="D966" s="82"/>
      <c r="E966" s="82"/>
      <c r="F966" s="82"/>
      <c r="H966" s="80"/>
    </row>
    <row r="967" spans="1:8" ht="12.75">
      <c r="A967" s="80"/>
      <c r="B967" s="80"/>
      <c r="C967" s="81"/>
      <c r="D967" s="82"/>
      <c r="E967" s="82"/>
      <c r="F967" s="82"/>
      <c r="H967" s="80"/>
    </row>
    <row r="968" spans="1:8" ht="12.75">
      <c r="A968" s="80"/>
      <c r="B968" s="80"/>
      <c r="C968" s="81"/>
      <c r="D968" s="82"/>
      <c r="E968" s="82"/>
      <c r="F968" s="82"/>
      <c r="H968" s="80"/>
    </row>
    <row r="969" spans="1:8" ht="12.75">
      <c r="A969" s="80"/>
      <c r="B969" s="80"/>
      <c r="C969" s="81"/>
      <c r="D969" s="82"/>
      <c r="E969" s="82"/>
      <c r="F969" s="82"/>
      <c r="H969" s="80"/>
    </row>
    <row r="970" spans="1:8" ht="12.75">
      <c r="A970" s="80"/>
      <c r="B970" s="80"/>
      <c r="C970" s="81"/>
      <c r="D970" s="82"/>
      <c r="E970" s="82"/>
      <c r="F970" s="82"/>
      <c r="H970" s="80"/>
    </row>
    <row r="971" spans="1:8" ht="12.75">
      <c r="A971" s="80"/>
      <c r="B971" s="80"/>
      <c r="C971" s="81"/>
      <c r="D971" s="82"/>
      <c r="E971" s="82"/>
      <c r="F971" s="82"/>
      <c r="H971" s="80"/>
    </row>
    <row r="972" spans="1:8" ht="12.75">
      <c r="A972" s="80"/>
      <c r="B972" s="80"/>
      <c r="C972" s="81"/>
      <c r="D972" s="82"/>
      <c r="E972" s="82"/>
      <c r="F972" s="82"/>
      <c r="H972" s="80"/>
    </row>
    <row r="973" spans="1:8" ht="12.75">
      <c r="A973" s="80"/>
      <c r="B973" s="80"/>
      <c r="C973" s="81"/>
      <c r="D973" s="82"/>
      <c r="E973" s="82"/>
      <c r="F973" s="82"/>
      <c r="H973" s="80"/>
    </row>
    <row r="974" spans="1:8" ht="12.75">
      <c r="A974" s="80"/>
      <c r="B974" s="80"/>
      <c r="C974" s="81"/>
      <c r="D974" s="82"/>
      <c r="E974" s="82"/>
      <c r="F974" s="82"/>
      <c r="H974" s="80"/>
    </row>
    <row r="975" spans="1:8" ht="12.75">
      <c r="A975" s="80"/>
      <c r="B975" s="80"/>
      <c r="C975" s="81"/>
      <c r="D975" s="82"/>
      <c r="E975" s="82"/>
      <c r="F975" s="82"/>
      <c r="H975" s="80"/>
    </row>
    <row r="976" spans="1:8" ht="12.75">
      <c r="A976" s="80"/>
      <c r="B976" s="80"/>
      <c r="C976" s="81"/>
      <c r="D976" s="82"/>
      <c r="E976" s="82"/>
      <c r="F976" s="82"/>
      <c r="H976" s="80"/>
    </row>
    <row r="977" spans="1:8" ht="12.75">
      <c r="A977" s="80"/>
      <c r="B977" s="80"/>
      <c r="C977" s="81"/>
      <c r="D977" s="82"/>
      <c r="E977" s="82"/>
      <c r="F977" s="82"/>
      <c r="H977" s="80"/>
    </row>
    <row r="978" spans="1:8" ht="12.75">
      <c r="A978" s="80"/>
      <c r="B978" s="80"/>
      <c r="C978" s="81"/>
      <c r="D978" s="82"/>
      <c r="E978" s="82"/>
      <c r="F978" s="82"/>
      <c r="H978" s="80"/>
    </row>
    <row r="979" spans="1:8" ht="12.75">
      <c r="A979" s="80"/>
      <c r="B979" s="80"/>
      <c r="C979" s="81"/>
      <c r="D979" s="82"/>
      <c r="E979" s="82"/>
      <c r="F979" s="82"/>
      <c r="H979" s="80"/>
    </row>
    <row r="980" spans="1:8" ht="12.75">
      <c r="A980" s="80"/>
      <c r="B980" s="80"/>
      <c r="C980" s="81"/>
      <c r="D980" s="82"/>
      <c r="E980" s="82"/>
      <c r="F980" s="82"/>
      <c r="H980" s="80"/>
    </row>
    <row r="981" spans="1:8" ht="12.75">
      <c r="A981" s="80"/>
      <c r="B981" s="80"/>
      <c r="C981" s="81"/>
      <c r="D981" s="82"/>
      <c r="E981" s="82"/>
      <c r="F981" s="82"/>
      <c r="H981" s="80"/>
    </row>
    <row r="982" spans="1:8" ht="12.75">
      <c r="A982" s="80"/>
      <c r="B982" s="80"/>
      <c r="C982" s="81"/>
      <c r="D982" s="82"/>
      <c r="E982" s="82"/>
      <c r="F982" s="82"/>
      <c r="H982" s="80"/>
    </row>
    <row r="983" spans="1:8" ht="12.75">
      <c r="A983" s="80"/>
      <c r="B983" s="80"/>
      <c r="C983" s="81"/>
      <c r="D983" s="82"/>
      <c r="E983" s="82"/>
      <c r="F983" s="82"/>
      <c r="H983" s="80"/>
    </row>
    <row r="984" spans="1:8" ht="12.75">
      <c r="A984" s="80"/>
      <c r="B984" s="80"/>
      <c r="C984" s="81"/>
      <c r="D984" s="82"/>
      <c r="E984" s="82"/>
      <c r="F984" s="82"/>
      <c r="H984" s="80"/>
    </row>
    <row r="985" spans="1:8" ht="12.75">
      <c r="A985" s="80"/>
      <c r="B985" s="80"/>
      <c r="C985" s="81"/>
      <c r="D985" s="82"/>
      <c r="E985" s="82"/>
      <c r="F985" s="82"/>
      <c r="H985" s="80"/>
    </row>
    <row r="986" spans="1:8" ht="12.75">
      <c r="A986" s="80"/>
      <c r="B986" s="80"/>
      <c r="C986" s="81"/>
      <c r="D986" s="82"/>
      <c r="E986" s="82"/>
      <c r="F986" s="82"/>
      <c r="H986" s="80"/>
    </row>
    <row r="987" spans="1:8" ht="12.75">
      <c r="A987" s="80"/>
      <c r="B987" s="80"/>
      <c r="C987" s="81"/>
      <c r="D987" s="82"/>
      <c r="E987" s="82"/>
      <c r="F987" s="82"/>
      <c r="H987" s="80"/>
    </row>
    <row r="988" spans="1:8" ht="12.75">
      <c r="A988" s="80"/>
      <c r="B988" s="80"/>
      <c r="C988" s="81"/>
      <c r="D988" s="82"/>
      <c r="E988" s="82"/>
      <c r="F988" s="82"/>
      <c r="H988" s="80"/>
    </row>
    <row r="989" spans="1:8" ht="12.75">
      <c r="A989" s="80"/>
      <c r="B989" s="80"/>
      <c r="C989" s="81"/>
      <c r="D989" s="82"/>
      <c r="E989" s="82"/>
      <c r="F989" s="82"/>
      <c r="H989" s="80"/>
    </row>
    <row r="990" spans="1:8" ht="12.75">
      <c r="A990" s="80"/>
      <c r="B990" s="80"/>
      <c r="C990" s="81"/>
      <c r="D990" s="82"/>
      <c r="E990" s="82"/>
      <c r="F990" s="82"/>
      <c r="H990" s="80"/>
    </row>
    <row r="991" spans="1:8" ht="12.75">
      <c r="A991" s="80"/>
      <c r="B991" s="80"/>
      <c r="C991" s="81"/>
      <c r="D991" s="82"/>
      <c r="E991" s="82"/>
      <c r="F991" s="82"/>
      <c r="H991" s="80"/>
    </row>
    <row r="992" spans="1:8" ht="12.75">
      <c r="A992" s="80"/>
      <c r="B992" s="80"/>
      <c r="C992" s="81"/>
      <c r="D992" s="82"/>
      <c r="E992" s="82"/>
      <c r="F992" s="82"/>
      <c r="H992" s="80"/>
    </row>
    <row r="993" spans="1:8" ht="12.75">
      <c r="A993" s="80"/>
      <c r="B993" s="80"/>
      <c r="C993" s="81"/>
      <c r="D993" s="82"/>
      <c r="E993" s="82"/>
      <c r="F993" s="82"/>
      <c r="H993" s="80"/>
    </row>
    <row r="994" spans="1:8" ht="12.75">
      <c r="A994" s="80"/>
      <c r="B994" s="80"/>
      <c r="C994" s="81"/>
      <c r="D994" s="82"/>
      <c r="E994" s="82"/>
      <c r="F994" s="82"/>
      <c r="H994" s="80"/>
    </row>
    <row r="995" spans="1:8" ht="12.75">
      <c r="A995" s="80"/>
      <c r="B995" s="80"/>
      <c r="C995" s="81"/>
      <c r="D995" s="82"/>
      <c r="E995" s="82"/>
      <c r="F995" s="82"/>
      <c r="H995" s="80"/>
    </row>
    <row r="996" spans="1:8" ht="12.75">
      <c r="A996" s="80"/>
      <c r="B996" s="80"/>
      <c r="C996" s="81"/>
      <c r="D996" s="82"/>
      <c r="E996" s="82"/>
      <c r="F996" s="82"/>
      <c r="H996" s="80"/>
    </row>
    <row r="997" spans="1:8" ht="12.75">
      <c r="A997" s="80"/>
      <c r="B997" s="80"/>
      <c r="C997" s="81"/>
      <c r="D997" s="82"/>
      <c r="E997" s="82"/>
      <c r="F997" s="82"/>
      <c r="H997" s="80"/>
    </row>
    <row r="998" spans="1:8" ht="12.75">
      <c r="A998" s="80"/>
      <c r="B998" s="80"/>
      <c r="C998" s="81"/>
      <c r="D998" s="82"/>
      <c r="E998" s="82"/>
      <c r="F998" s="82"/>
      <c r="H998" s="80"/>
    </row>
    <row r="999" spans="1:8" ht="12.75">
      <c r="A999" s="80"/>
      <c r="B999" s="80"/>
      <c r="C999" s="81"/>
      <c r="D999" s="82"/>
      <c r="E999" s="82"/>
      <c r="F999" s="82"/>
      <c r="H999" s="80"/>
    </row>
    <row r="1000" spans="1:8" ht="12.75">
      <c r="A1000" s="80"/>
      <c r="B1000" s="80"/>
      <c r="C1000" s="81"/>
      <c r="D1000" s="82"/>
      <c r="E1000" s="82"/>
      <c r="F1000" s="82"/>
      <c r="H1000" s="80"/>
    </row>
    <row r="1001" spans="1:8" ht="12.75">
      <c r="A1001" s="80"/>
      <c r="B1001" s="80"/>
      <c r="C1001" s="81"/>
      <c r="D1001" s="82"/>
      <c r="E1001" s="82"/>
      <c r="F1001" s="82"/>
      <c r="H1001" s="80"/>
    </row>
    <row r="1002" spans="1:8" ht="12.75">
      <c r="A1002" s="80"/>
      <c r="B1002" s="80"/>
      <c r="C1002" s="81"/>
      <c r="D1002" s="82"/>
      <c r="E1002" s="82"/>
      <c r="F1002" s="82"/>
      <c r="H1002" s="80"/>
    </row>
    <row r="1003" spans="1:8" ht="12.75">
      <c r="A1003" s="80"/>
      <c r="B1003" s="80"/>
      <c r="C1003" s="81"/>
      <c r="D1003" s="82"/>
      <c r="E1003" s="82"/>
      <c r="F1003" s="82"/>
      <c r="H1003" s="80"/>
    </row>
    <row r="1004" spans="1:8" ht="12.75">
      <c r="A1004" s="80"/>
      <c r="B1004" s="80"/>
      <c r="C1004" s="81"/>
      <c r="D1004" s="82"/>
      <c r="E1004" s="82"/>
      <c r="F1004" s="82"/>
      <c r="H1004" s="80"/>
    </row>
    <row r="1005" spans="1:8" ht="12.75">
      <c r="A1005" s="80"/>
      <c r="B1005" s="80"/>
      <c r="C1005" s="81"/>
      <c r="D1005" s="82"/>
      <c r="E1005" s="82"/>
      <c r="F1005" s="82"/>
      <c r="H1005" s="80"/>
    </row>
    <row r="1006" spans="1:8" ht="12.75">
      <c r="A1006" s="80"/>
      <c r="B1006" s="80"/>
      <c r="C1006" s="81"/>
      <c r="D1006" s="82"/>
      <c r="E1006" s="82"/>
      <c r="F1006" s="82"/>
      <c r="H1006" s="80"/>
    </row>
    <row r="1007" spans="1:8" ht="12.75">
      <c r="A1007" s="80"/>
      <c r="B1007" s="80"/>
      <c r="C1007" s="81"/>
      <c r="D1007" s="82"/>
      <c r="E1007" s="82"/>
      <c r="F1007" s="82"/>
      <c r="H1007" s="80"/>
    </row>
    <row r="1008" spans="1:8" ht="12.75">
      <c r="A1008" s="80"/>
      <c r="B1008" s="80"/>
      <c r="C1008" s="81"/>
      <c r="D1008" s="82"/>
      <c r="E1008" s="82"/>
      <c r="F1008" s="82"/>
      <c r="H1008" s="80"/>
    </row>
    <row r="1009" spans="1:8" ht="12.75">
      <c r="A1009" s="80"/>
      <c r="B1009" s="80"/>
      <c r="C1009" s="81"/>
      <c r="D1009" s="82"/>
      <c r="E1009" s="82"/>
      <c r="F1009" s="82"/>
      <c r="H1009" s="80"/>
    </row>
    <row r="1010" spans="1:8" ht="12.75">
      <c r="A1010" s="80"/>
      <c r="B1010" s="80"/>
      <c r="C1010" s="81"/>
      <c r="D1010" s="82"/>
      <c r="E1010" s="82"/>
      <c r="F1010" s="82"/>
      <c r="H1010" s="80"/>
    </row>
    <row r="1011" spans="1:8" ht="12.75">
      <c r="A1011" s="80"/>
      <c r="B1011" s="80"/>
      <c r="C1011" s="81"/>
      <c r="D1011" s="82"/>
      <c r="E1011" s="82"/>
      <c r="F1011" s="82"/>
      <c r="H1011" s="80"/>
    </row>
    <row r="1012" spans="1:8" ht="12.75">
      <c r="A1012" s="80"/>
      <c r="B1012" s="80"/>
      <c r="C1012" s="81"/>
      <c r="D1012" s="82"/>
      <c r="E1012" s="82"/>
      <c r="F1012" s="82"/>
      <c r="H1012" s="80"/>
    </row>
    <row r="1013" spans="1:8" ht="12.75">
      <c r="A1013" s="80"/>
      <c r="B1013" s="80"/>
      <c r="C1013" s="81"/>
      <c r="D1013" s="82"/>
      <c r="E1013" s="82"/>
      <c r="F1013" s="82"/>
      <c r="H1013" s="80"/>
    </row>
    <row r="1014" spans="1:8" ht="12.75">
      <c r="A1014" s="80"/>
      <c r="B1014" s="80"/>
      <c r="C1014" s="81"/>
      <c r="D1014" s="82"/>
      <c r="E1014" s="82"/>
      <c r="F1014" s="82"/>
      <c r="H1014" s="80"/>
    </row>
    <row r="1015" spans="1:8" ht="12.75">
      <c r="A1015" s="80"/>
      <c r="B1015" s="80"/>
      <c r="C1015" s="81"/>
      <c r="D1015" s="82"/>
      <c r="E1015" s="82"/>
      <c r="F1015" s="82"/>
      <c r="H1015" s="80"/>
    </row>
    <row r="1016" spans="1:8" ht="12.75">
      <c r="A1016" s="80"/>
      <c r="B1016" s="80"/>
      <c r="C1016" s="81"/>
      <c r="D1016" s="82"/>
      <c r="E1016" s="82"/>
      <c r="F1016" s="82"/>
      <c r="H1016" s="80"/>
    </row>
    <row r="1017" spans="1:8" ht="12.75">
      <c r="A1017" s="80"/>
      <c r="B1017" s="80"/>
      <c r="C1017" s="81"/>
      <c r="D1017" s="82"/>
      <c r="E1017" s="82"/>
      <c r="F1017" s="82"/>
      <c r="H1017" s="80"/>
    </row>
    <row r="1018" spans="1:8" ht="12.75">
      <c r="A1018" s="80"/>
      <c r="B1018" s="80"/>
      <c r="C1018" s="81"/>
      <c r="D1018" s="82"/>
      <c r="E1018" s="82"/>
      <c r="F1018" s="82"/>
      <c r="H1018" s="80"/>
    </row>
    <row r="1019" spans="1:8" ht="12.75">
      <c r="A1019" s="80"/>
      <c r="B1019" s="80"/>
      <c r="C1019" s="81"/>
      <c r="D1019" s="82"/>
      <c r="E1019" s="82"/>
      <c r="F1019" s="82"/>
      <c r="H1019" s="80"/>
    </row>
    <row r="1020" spans="1:8" ht="12.75">
      <c r="A1020" s="80"/>
      <c r="B1020" s="80"/>
      <c r="C1020" s="81"/>
      <c r="D1020" s="82"/>
      <c r="E1020" s="82"/>
      <c r="F1020" s="82"/>
      <c r="H1020" s="80"/>
    </row>
    <row r="1021" spans="1:8" ht="12.75">
      <c r="A1021" s="80"/>
      <c r="B1021" s="80"/>
      <c r="C1021" s="81"/>
      <c r="D1021" s="82"/>
      <c r="E1021" s="82"/>
      <c r="F1021" s="82"/>
      <c r="H1021" s="80"/>
    </row>
    <row r="1022" spans="1:8" ht="12.75">
      <c r="A1022" s="80"/>
      <c r="B1022" s="80"/>
      <c r="C1022" s="81"/>
      <c r="D1022" s="82"/>
      <c r="E1022" s="82"/>
      <c r="F1022" s="82"/>
      <c r="H1022" s="80"/>
    </row>
    <row r="1023" spans="1:8" ht="12.75">
      <c r="A1023" s="80"/>
      <c r="B1023" s="80"/>
      <c r="C1023" s="81"/>
      <c r="D1023" s="82"/>
      <c r="E1023" s="82"/>
      <c r="F1023" s="82"/>
      <c r="H1023" s="80"/>
    </row>
    <row r="1024" spans="1:8" ht="12.75">
      <c r="A1024" s="80"/>
      <c r="B1024" s="80"/>
      <c r="C1024" s="81"/>
      <c r="D1024" s="82"/>
      <c r="E1024" s="82"/>
      <c r="F1024" s="82"/>
      <c r="H1024" s="80"/>
    </row>
    <row r="1025" spans="1:8" ht="12.75">
      <c r="A1025" s="80"/>
      <c r="B1025" s="80"/>
      <c r="C1025" s="81"/>
      <c r="D1025" s="82"/>
      <c r="E1025" s="82"/>
      <c r="F1025" s="82"/>
      <c r="H1025" s="80"/>
    </row>
    <row r="1026" spans="1:8" ht="12.75">
      <c r="A1026" s="80"/>
      <c r="B1026" s="80"/>
      <c r="C1026" s="81"/>
      <c r="D1026" s="82"/>
      <c r="E1026" s="82"/>
      <c r="F1026" s="82"/>
      <c r="H1026" s="80"/>
    </row>
    <row r="1027" spans="1:8" ht="12.75">
      <c r="A1027" s="80"/>
      <c r="B1027" s="80"/>
      <c r="C1027" s="81"/>
      <c r="D1027" s="82"/>
      <c r="E1027" s="82"/>
      <c r="F1027" s="82"/>
      <c r="H1027" s="80"/>
    </row>
    <row r="1028" spans="1:8" ht="12.75">
      <c r="A1028" s="80"/>
      <c r="B1028" s="80"/>
      <c r="C1028" s="81"/>
      <c r="D1028" s="82"/>
      <c r="E1028" s="82"/>
      <c r="F1028" s="82"/>
      <c r="H1028" s="80"/>
    </row>
    <row r="1029" spans="1:8" ht="12.75">
      <c r="A1029" s="80"/>
      <c r="B1029" s="80"/>
      <c r="C1029" s="81"/>
      <c r="D1029" s="82"/>
      <c r="E1029" s="82"/>
      <c r="F1029" s="82"/>
      <c r="H1029" s="80"/>
    </row>
    <row r="1030" spans="1:8" ht="12.75">
      <c r="A1030" s="80"/>
      <c r="B1030" s="80"/>
      <c r="C1030" s="81"/>
      <c r="D1030" s="82"/>
      <c r="E1030" s="82"/>
      <c r="F1030" s="82"/>
      <c r="H1030" s="80"/>
    </row>
    <row r="1031" spans="1:8" ht="12.75">
      <c r="A1031" s="80"/>
      <c r="B1031" s="80"/>
      <c r="C1031" s="81"/>
      <c r="D1031" s="82"/>
      <c r="E1031" s="82"/>
      <c r="F1031" s="82"/>
      <c r="H1031" s="80"/>
    </row>
    <row r="1032" spans="1:8" ht="12.75">
      <c r="A1032" s="80"/>
      <c r="B1032" s="80"/>
      <c r="C1032" s="81"/>
      <c r="D1032" s="82"/>
      <c r="E1032" s="82"/>
      <c r="F1032" s="82"/>
      <c r="H1032" s="80"/>
    </row>
    <row r="1033" spans="1:8" ht="12.75">
      <c r="A1033" s="80"/>
      <c r="B1033" s="80"/>
      <c r="C1033" s="81"/>
      <c r="D1033" s="82"/>
      <c r="E1033" s="82"/>
      <c r="F1033" s="82"/>
      <c r="H1033" s="80"/>
    </row>
    <row r="1034" spans="1:8" ht="12.75">
      <c r="A1034" s="80"/>
      <c r="B1034" s="80"/>
      <c r="C1034" s="81"/>
      <c r="D1034" s="82"/>
      <c r="E1034" s="82"/>
      <c r="F1034" s="82"/>
      <c r="H1034" s="80"/>
    </row>
    <row r="1035" spans="1:8" ht="12.75">
      <c r="A1035" s="80"/>
      <c r="B1035" s="80"/>
      <c r="C1035" s="81"/>
      <c r="D1035" s="82"/>
      <c r="E1035" s="82"/>
      <c r="F1035" s="82"/>
      <c r="H1035" s="80"/>
    </row>
    <row r="1036" spans="1:8" ht="12.75">
      <c r="A1036" s="80"/>
      <c r="B1036" s="80"/>
      <c r="C1036" s="81"/>
      <c r="D1036" s="82"/>
      <c r="E1036" s="82"/>
      <c r="F1036" s="82"/>
      <c r="H1036" s="80"/>
    </row>
    <row r="1037" spans="1:8" ht="12.75">
      <c r="A1037" s="80"/>
      <c r="B1037" s="80"/>
      <c r="C1037" s="81"/>
      <c r="D1037" s="82"/>
      <c r="E1037" s="82"/>
      <c r="F1037" s="82"/>
      <c r="H1037" s="80"/>
    </row>
    <row r="1038" spans="1:8" ht="12.75">
      <c r="A1038" s="80"/>
      <c r="B1038" s="80"/>
      <c r="C1038" s="81"/>
      <c r="D1038" s="82"/>
      <c r="E1038" s="82"/>
      <c r="F1038" s="82"/>
      <c r="H1038" s="80"/>
    </row>
    <row r="1039" spans="1:8" ht="12.75">
      <c r="A1039" s="80"/>
      <c r="B1039" s="80"/>
      <c r="C1039" s="81"/>
      <c r="D1039" s="82"/>
      <c r="E1039" s="82"/>
      <c r="F1039" s="82"/>
      <c r="H1039" s="80"/>
    </row>
    <row r="1040" spans="1:8" ht="12.75">
      <c r="A1040" s="80"/>
      <c r="B1040" s="80"/>
      <c r="C1040" s="81"/>
      <c r="D1040" s="82"/>
      <c r="E1040" s="82"/>
      <c r="F1040" s="82"/>
      <c r="H1040" s="80"/>
    </row>
    <row r="1041" spans="1:8" ht="12.75">
      <c r="A1041" s="80"/>
      <c r="B1041" s="80"/>
      <c r="C1041" s="81"/>
      <c r="D1041" s="82"/>
      <c r="E1041" s="82"/>
      <c r="F1041" s="82"/>
      <c r="H1041" s="80"/>
    </row>
    <row r="1042" spans="1:8" ht="12.75">
      <c r="A1042" s="80"/>
      <c r="B1042" s="80"/>
      <c r="C1042" s="81"/>
      <c r="D1042" s="82"/>
      <c r="E1042" s="82"/>
      <c r="F1042" s="82"/>
      <c r="H1042" s="80"/>
    </row>
    <row r="1043" spans="1:8" ht="12.75">
      <c r="A1043" s="80"/>
      <c r="B1043" s="80"/>
      <c r="C1043" s="81"/>
      <c r="D1043" s="82"/>
      <c r="E1043" s="82"/>
      <c r="F1043" s="82"/>
      <c r="H1043" s="80"/>
    </row>
    <row r="1044" spans="1:8" ht="12.75">
      <c r="A1044" s="80"/>
      <c r="B1044" s="80"/>
      <c r="C1044" s="81"/>
      <c r="D1044" s="82"/>
      <c r="E1044" s="82"/>
      <c r="F1044" s="82"/>
      <c r="H1044" s="80"/>
    </row>
    <row r="1045" spans="1:8" ht="12.75">
      <c r="A1045" s="80"/>
      <c r="B1045" s="80"/>
      <c r="C1045" s="81"/>
      <c r="D1045" s="82"/>
      <c r="E1045" s="82"/>
      <c r="F1045" s="82"/>
      <c r="H1045" s="80"/>
    </row>
    <row r="1046" spans="1:8" ht="12.75">
      <c r="A1046" s="80"/>
      <c r="B1046" s="80"/>
      <c r="C1046" s="81"/>
      <c r="D1046" s="82"/>
      <c r="E1046" s="82"/>
      <c r="F1046" s="82"/>
      <c r="H1046" s="80"/>
    </row>
    <row r="1047" spans="1:8" ht="12.75">
      <c r="A1047" s="80"/>
      <c r="B1047" s="80"/>
      <c r="C1047" s="81"/>
      <c r="D1047" s="82"/>
      <c r="E1047" s="82"/>
      <c r="F1047" s="82"/>
      <c r="H1047" s="80"/>
    </row>
    <row r="1048" spans="1:8" ht="12.75">
      <c r="A1048" s="80"/>
      <c r="B1048" s="80"/>
      <c r="C1048" s="81"/>
      <c r="D1048" s="82"/>
      <c r="E1048" s="82"/>
      <c r="F1048" s="82"/>
      <c r="H1048" s="80"/>
    </row>
    <row r="1049" spans="1:8" ht="12.75">
      <c r="A1049" s="80"/>
      <c r="B1049" s="80"/>
      <c r="C1049" s="81"/>
      <c r="D1049" s="82"/>
      <c r="E1049" s="82"/>
      <c r="F1049" s="82"/>
      <c r="H1049" s="80"/>
    </row>
    <row r="1050" spans="1:8" ht="12.75">
      <c r="A1050" s="80"/>
      <c r="B1050" s="80"/>
      <c r="C1050" s="81"/>
      <c r="D1050" s="82"/>
      <c r="E1050" s="82"/>
      <c r="F1050" s="82"/>
      <c r="H1050" s="80"/>
    </row>
    <row r="1051" spans="1:8" ht="12.75">
      <c r="A1051" s="80"/>
      <c r="B1051" s="80"/>
      <c r="C1051" s="81"/>
      <c r="D1051" s="82"/>
      <c r="E1051" s="82"/>
      <c r="F1051" s="82"/>
      <c r="H1051" s="80"/>
    </row>
    <row r="1052" spans="1:8" ht="12.75">
      <c r="A1052" s="80"/>
      <c r="B1052" s="80"/>
      <c r="C1052" s="81"/>
      <c r="D1052" s="82"/>
      <c r="E1052" s="82"/>
      <c r="F1052" s="82"/>
      <c r="H1052" s="80"/>
    </row>
    <row r="1053" spans="1:8" ht="12.75">
      <c r="A1053" s="80"/>
      <c r="B1053" s="80"/>
      <c r="C1053" s="81"/>
      <c r="D1053" s="82"/>
      <c r="E1053" s="82"/>
      <c r="F1053" s="82"/>
      <c r="H1053" s="80"/>
    </row>
    <row r="1054" spans="1:8" ht="12.75">
      <c r="A1054" s="80"/>
      <c r="B1054" s="80"/>
      <c r="C1054" s="81"/>
      <c r="D1054" s="82"/>
      <c r="E1054" s="82"/>
      <c r="F1054" s="82"/>
      <c r="H1054" s="80"/>
    </row>
    <row r="1055" spans="1:8" ht="12.75">
      <c r="A1055" s="80"/>
      <c r="B1055" s="80"/>
      <c r="C1055" s="81"/>
      <c r="D1055" s="82"/>
      <c r="E1055" s="82"/>
      <c r="F1055" s="82"/>
      <c r="H1055" s="80"/>
    </row>
    <row r="1056" spans="1:8" ht="12.75">
      <c r="A1056" s="80"/>
      <c r="B1056" s="80"/>
      <c r="C1056" s="81"/>
      <c r="D1056" s="82"/>
      <c r="E1056" s="82"/>
      <c r="F1056" s="82"/>
      <c r="H1056" s="80"/>
    </row>
    <row r="1057" spans="1:8" ht="12.75">
      <c r="A1057" s="80"/>
      <c r="B1057" s="80"/>
      <c r="C1057" s="81"/>
      <c r="D1057" s="82"/>
      <c r="E1057" s="82"/>
      <c r="F1057" s="82"/>
      <c r="H1057" s="80"/>
    </row>
    <row r="1058" spans="1:8" ht="12.75">
      <c r="A1058" s="80"/>
      <c r="B1058" s="80"/>
      <c r="C1058" s="81"/>
      <c r="D1058" s="82"/>
      <c r="E1058" s="82"/>
      <c r="F1058" s="82"/>
      <c r="H1058" s="80"/>
    </row>
    <row r="1059" spans="1:8" ht="12.75">
      <c r="A1059" s="80"/>
      <c r="B1059" s="80"/>
      <c r="C1059" s="81"/>
      <c r="D1059" s="82"/>
      <c r="E1059" s="82"/>
      <c r="F1059" s="82"/>
      <c r="H1059" s="80"/>
    </row>
    <row r="1060" spans="1:8" ht="12.75">
      <c r="A1060" s="80"/>
      <c r="B1060" s="80"/>
      <c r="C1060" s="81"/>
      <c r="D1060" s="82"/>
      <c r="E1060" s="82"/>
      <c r="F1060" s="82"/>
      <c r="H1060" s="80"/>
    </row>
    <row r="1061" spans="1:8" ht="12.75">
      <c r="A1061" s="80"/>
      <c r="B1061" s="80"/>
      <c r="C1061" s="81"/>
      <c r="D1061" s="82"/>
      <c r="E1061" s="82"/>
      <c r="F1061" s="82"/>
      <c r="H1061" s="80"/>
    </row>
    <row r="1062" spans="1:8" ht="12.75">
      <c r="A1062" s="80"/>
      <c r="B1062" s="80"/>
      <c r="C1062" s="81"/>
      <c r="D1062" s="82"/>
      <c r="E1062" s="82"/>
      <c r="F1062" s="82"/>
      <c r="H1062" s="80"/>
    </row>
    <row r="1063" spans="1:8" ht="12.75">
      <c r="A1063" s="80"/>
      <c r="B1063" s="80"/>
      <c r="C1063" s="81"/>
      <c r="D1063" s="82"/>
      <c r="E1063" s="82"/>
      <c r="F1063" s="82"/>
      <c r="H1063" s="80"/>
    </row>
    <row r="1064" spans="1:8" ht="12.75">
      <c r="A1064" s="80"/>
      <c r="B1064" s="80"/>
      <c r="C1064" s="81"/>
      <c r="D1064" s="82"/>
      <c r="E1064" s="82"/>
      <c r="F1064" s="82"/>
      <c r="H1064" s="80"/>
    </row>
    <row r="1065" spans="1:8" ht="12.75">
      <c r="A1065" s="80"/>
      <c r="B1065" s="80"/>
      <c r="C1065" s="81"/>
      <c r="D1065" s="82"/>
      <c r="E1065" s="82"/>
      <c r="F1065" s="82"/>
      <c r="H1065" s="80"/>
    </row>
    <row r="1066" spans="1:8" ht="12.75">
      <c r="A1066" s="80"/>
      <c r="B1066" s="80"/>
      <c r="C1066" s="81"/>
      <c r="D1066" s="82"/>
      <c r="E1066" s="82"/>
      <c r="F1066" s="82"/>
      <c r="H1066" s="80"/>
    </row>
    <row r="1067" spans="1:8" ht="12.75">
      <c r="A1067" s="80"/>
      <c r="B1067" s="80"/>
      <c r="C1067" s="81"/>
      <c r="D1067" s="82"/>
      <c r="E1067" s="82"/>
      <c r="F1067" s="82"/>
      <c r="H1067" s="80"/>
    </row>
    <row r="1068" spans="1:8" ht="12.75">
      <c r="A1068" s="80"/>
      <c r="B1068" s="80"/>
      <c r="C1068" s="81"/>
      <c r="D1068" s="82"/>
      <c r="E1068" s="82"/>
      <c r="F1068" s="82"/>
      <c r="H1068" s="80"/>
    </row>
    <row r="1069" spans="1:8" ht="12.75">
      <c r="A1069" s="80"/>
      <c r="B1069" s="80"/>
      <c r="C1069" s="81"/>
      <c r="D1069" s="82"/>
      <c r="E1069" s="82"/>
      <c r="F1069" s="82"/>
      <c r="H1069" s="80"/>
    </row>
    <row r="1070" spans="1:8" ht="12.75">
      <c r="A1070" s="80"/>
      <c r="B1070" s="80"/>
      <c r="C1070" s="81"/>
      <c r="D1070" s="82"/>
      <c r="E1070" s="82"/>
      <c r="F1070" s="82"/>
      <c r="H1070" s="80"/>
    </row>
    <row r="1071" spans="1:8" ht="12.75">
      <c r="A1071" s="80"/>
      <c r="B1071" s="80"/>
      <c r="C1071" s="81"/>
      <c r="D1071" s="82"/>
      <c r="E1071" s="82"/>
      <c r="F1071" s="82"/>
      <c r="H1071" s="80"/>
    </row>
    <row r="1072" spans="1:8" ht="12.75">
      <c r="A1072" s="80"/>
      <c r="B1072" s="80"/>
      <c r="C1072" s="81"/>
      <c r="D1072" s="82"/>
      <c r="E1072" s="82"/>
      <c r="F1072" s="82"/>
      <c r="H1072" s="80"/>
    </row>
    <row r="1073" spans="1:8" ht="12.75">
      <c r="A1073" s="80"/>
      <c r="B1073" s="80"/>
      <c r="C1073" s="81"/>
      <c r="D1073" s="82"/>
      <c r="E1073" s="82"/>
      <c r="F1073" s="82"/>
      <c r="H1073" s="80"/>
    </row>
    <row r="1074" spans="1:8" ht="12.75">
      <c r="A1074" s="80"/>
      <c r="B1074" s="80"/>
      <c r="C1074" s="81"/>
      <c r="D1074" s="82"/>
      <c r="E1074" s="82"/>
      <c r="F1074" s="82"/>
      <c r="H1074" s="80"/>
    </row>
    <row r="1075" spans="1:8" ht="12.75">
      <c r="A1075" s="80"/>
      <c r="B1075" s="80"/>
      <c r="C1075" s="81"/>
      <c r="D1075" s="82"/>
      <c r="E1075" s="82"/>
      <c r="F1075" s="82"/>
      <c r="H1075" s="80"/>
    </row>
    <row r="1076" spans="1:8" ht="12.75">
      <c r="A1076" s="80"/>
      <c r="B1076" s="80"/>
      <c r="C1076" s="81"/>
      <c r="D1076" s="82"/>
      <c r="E1076" s="82"/>
      <c r="F1076" s="82"/>
      <c r="H1076" s="80"/>
    </row>
    <row r="1077" spans="1:8" ht="12.75">
      <c r="A1077" s="80"/>
      <c r="B1077" s="80"/>
      <c r="C1077" s="81"/>
      <c r="D1077" s="82"/>
      <c r="E1077" s="82"/>
      <c r="F1077" s="82"/>
      <c r="H1077" s="80"/>
    </row>
    <row r="1078" spans="1:8" ht="12.75">
      <c r="A1078" s="80"/>
      <c r="B1078" s="80"/>
      <c r="C1078" s="81"/>
      <c r="D1078" s="82"/>
      <c r="E1078" s="82"/>
      <c r="F1078" s="82"/>
      <c r="H1078" s="80"/>
    </row>
    <row r="1079" spans="1:8" ht="12.75">
      <c r="A1079" s="80"/>
      <c r="B1079" s="80"/>
      <c r="C1079" s="81"/>
      <c r="D1079" s="82"/>
      <c r="E1079" s="82"/>
      <c r="F1079" s="82"/>
      <c r="H1079" s="80"/>
    </row>
    <row r="1080" spans="1:8" ht="12.75">
      <c r="A1080" s="80"/>
      <c r="B1080" s="80"/>
      <c r="C1080" s="81"/>
      <c r="D1080" s="82"/>
      <c r="E1080" s="82"/>
      <c r="F1080" s="82"/>
      <c r="H1080" s="80"/>
    </row>
  </sheetData>
  <mergeCells count="8">
    <mergeCell ref="A1:F1"/>
    <mergeCell ref="A3:F3"/>
    <mergeCell ref="A4:A6"/>
    <mergeCell ref="B4:B6"/>
    <mergeCell ref="C4:C6"/>
    <mergeCell ref="D4:F4"/>
    <mergeCell ref="D5:D6"/>
    <mergeCell ref="E5:F5"/>
  </mergeCells>
  <printOptions/>
  <pageMargins left="0.7874015748031497" right="0.1968503937007874" top="0.1968503937007874" bottom="0.1968503937007874" header="0.31496062992125984" footer="0.31496062992125984"/>
  <pageSetup fitToHeight="0"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0"/>
  <sheetViews>
    <sheetView zoomScale="90" zoomScaleNormal="90" workbookViewId="0" topLeftCell="A1">
      <selection activeCell="F2" sqref="F2"/>
    </sheetView>
  </sheetViews>
  <sheetFormatPr defaultColWidth="8.875" defaultRowHeight="12.75"/>
  <cols>
    <col min="1" max="1" width="55.25390625" style="3" customWidth="1"/>
    <col min="2" max="2" width="15.00390625" style="3" customWidth="1"/>
    <col min="3" max="3" width="12.00390625" style="3" customWidth="1"/>
    <col min="4" max="4" width="11.875" style="3" customWidth="1"/>
    <col min="5" max="5" width="51.25390625" style="3" customWidth="1"/>
    <col min="6" max="6" width="6.25390625" style="3" customWidth="1"/>
    <col min="7" max="7" width="15.00390625" style="3" customWidth="1"/>
    <col min="8" max="8" width="10.875" style="3" customWidth="1"/>
    <col min="9" max="9" width="11.125" style="3" customWidth="1"/>
    <col min="10" max="10" width="10.75390625" style="3" customWidth="1"/>
    <col min="11" max="16384" width="8.875" style="3" customWidth="1"/>
  </cols>
  <sheetData>
    <row r="1" spans="1:10" ht="46.9" customHeight="1">
      <c r="A1" s="163" t="s">
        <v>66</v>
      </c>
      <c r="B1" s="163" t="s">
        <v>66</v>
      </c>
      <c r="C1" s="163" t="s">
        <v>66</v>
      </c>
      <c r="D1" s="163" t="s">
        <v>66</v>
      </c>
      <c r="E1" s="163" t="s">
        <v>66</v>
      </c>
      <c r="F1" s="305" t="s">
        <v>755</v>
      </c>
      <c r="G1" s="305"/>
      <c r="H1" s="305"/>
      <c r="I1" s="305"/>
      <c r="J1" s="305"/>
    </row>
    <row r="2" spans="1:10" ht="46.9" customHeight="1">
      <c r="A2" s="163"/>
      <c r="B2" s="163"/>
      <c r="C2" s="163"/>
      <c r="D2" s="163"/>
      <c r="E2" s="163"/>
      <c r="F2" s="163"/>
      <c r="G2" s="163"/>
      <c r="H2" s="163"/>
      <c r="I2" s="163"/>
      <c r="J2" s="163"/>
    </row>
    <row r="3" spans="1:10" ht="49.9" customHeight="1">
      <c r="A3" s="306" t="s">
        <v>405</v>
      </c>
      <c r="B3" s="306"/>
      <c r="C3" s="306"/>
      <c r="D3" s="306"/>
      <c r="E3" s="306"/>
      <c r="F3" s="306"/>
      <c r="G3" s="306"/>
      <c r="H3" s="306"/>
      <c r="I3" s="306"/>
      <c r="J3" s="306"/>
    </row>
    <row r="4" spans="1:10" ht="63.6" customHeight="1">
      <c r="A4" s="309" t="s">
        <v>389</v>
      </c>
      <c r="B4" s="309" t="s">
        <v>390</v>
      </c>
      <c r="C4" s="309"/>
      <c r="D4" s="309"/>
      <c r="E4" s="309"/>
      <c r="F4" s="309" t="s">
        <v>391</v>
      </c>
      <c r="G4" s="309"/>
      <c r="H4" s="309" t="s">
        <v>392</v>
      </c>
      <c r="I4" s="309"/>
      <c r="J4" s="309"/>
    </row>
    <row r="5" spans="1:10" ht="41.65" customHeight="1">
      <c r="A5" s="309" t="s">
        <v>389</v>
      </c>
      <c r="B5" s="165" t="s">
        <v>393</v>
      </c>
      <c r="C5" s="165" t="s">
        <v>394</v>
      </c>
      <c r="D5" s="165" t="s">
        <v>395</v>
      </c>
      <c r="E5" s="165" t="s">
        <v>396</v>
      </c>
      <c r="F5" s="165" t="s">
        <v>36</v>
      </c>
      <c r="G5" s="165" t="s">
        <v>397</v>
      </c>
      <c r="H5" s="165" t="s">
        <v>398</v>
      </c>
      <c r="I5" s="165" t="s">
        <v>399</v>
      </c>
      <c r="J5" s="165" t="s">
        <v>406</v>
      </c>
    </row>
    <row r="6" spans="1:10" ht="23.25" customHeight="1">
      <c r="A6" s="165" t="s">
        <v>3</v>
      </c>
      <c r="B6" s="165" t="s">
        <v>77</v>
      </c>
      <c r="C6" s="165" t="s">
        <v>78</v>
      </c>
      <c r="D6" s="165" t="s">
        <v>79</v>
      </c>
      <c r="E6" s="165" t="s">
        <v>80</v>
      </c>
      <c r="F6" s="165" t="s">
        <v>81</v>
      </c>
      <c r="G6" s="165" t="s">
        <v>93</v>
      </c>
      <c r="H6" s="165">
        <v>8</v>
      </c>
      <c r="I6" s="165">
        <v>9</v>
      </c>
      <c r="J6" s="165">
        <v>10</v>
      </c>
    </row>
    <row r="7" spans="1:10" ht="54.6" customHeight="1">
      <c r="A7" s="24" t="s">
        <v>136</v>
      </c>
      <c r="B7" s="166" t="s">
        <v>400</v>
      </c>
      <c r="C7" s="170">
        <v>43613</v>
      </c>
      <c r="D7" s="165">
        <v>200</v>
      </c>
      <c r="E7" s="166" t="s">
        <v>401</v>
      </c>
      <c r="F7" s="165" t="s">
        <v>38</v>
      </c>
      <c r="G7" s="10" t="s">
        <v>314</v>
      </c>
      <c r="H7" s="7">
        <f>' № 5  рп, кцср, квр'!E441</f>
        <v>36</v>
      </c>
      <c r="I7" s="7">
        <f>' № 5  рп, кцср, квр'!F441</f>
        <v>36</v>
      </c>
      <c r="J7" s="7">
        <f>' № 5  рп, кцср, квр'!G441</f>
        <v>36</v>
      </c>
    </row>
    <row r="8" spans="1:10" ht="104.45" customHeight="1">
      <c r="A8" s="166" t="s">
        <v>67</v>
      </c>
      <c r="B8" s="166" t="s">
        <v>400</v>
      </c>
      <c r="C8" s="170">
        <v>42962</v>
      </c>
      <c r="D8" s="165">
        <v>109</v>
      </c>
      <c r="E8" s="166" t="s">
        <v>402</v>
      </c>
      <c r="F8" s="165" t="s">
        <v>53</v>
      </c>
      <c r="G8" s="164">
        <v>2240420390</v>
      </c>
      <c r="H8" s="7">
        <f>' № 5  рп, кцср, квр'!E537</f>
        <v>698.3</v>
      </c>
      <c r="I8" s="7">
        <f>' № 5  рп, кцср, квр'!F537</f>
        <v>698.3</v>
      </c>
      <c r="J8" s="7">
        <f>' № 5  рп, кцср, квр'!G537</f>
        <v>698.3</v>
      </c>
    </row>
    <row r="9" spans="1:10" ht="62.45" customHeight="1">
      <c r="A9" s="166" t="s">
        <v>189</v>
      </c>
      <c r="B9" s="166" t="s">
        <v>400</v>
      </c>
      <c r="C9" s="170">
        <v>44005</v>
      </c>
      <c r="D9" s="165">
        <v>274</v>
      </c>
      <c r="E9" s="166" t="s">
        <v>403</v>
      </c>
      <c r="F9" s="165" t="s">
        <v>40</v>
      </c>
      <c r="G9" s="162">
        <v>2240220350</v>
      </c>
      <c r="H9" s="7">
        <f>' № 5  рп, кцср, квр'!E550</f>
        <v>107.1</v>
      </c>
      <c r="I9" s="7">
        <f>' № 5  рп, кцср, квр'!F550</f>
        <v>107.1</v>
      </c>
      <c r="J9" s="7">
        <f>' № 5  рп, кцср, квр'!G550</f>
        <v>107.1</v>
      </c>
    </row>
    <row r="10" spans="1:10" ht="25.15" customHeight="1">
      <c r="A10" s="5" t="s">
        <v>404</v>
      </c>
      <c r="B10" s="171" t="s">
        <v>66</v>
      </c>
      <c r="C10" s="171" t="s">
        <v>66</v>
      </c>
      <c r="D10" s="171" t="s">
        <v>66</v>
      </c>
      <c r="E10" s="171" t="s">
        <v>66</v>
      </c>
      <c r="F10" s="171" t="s">
        <v>66</v>
      </c>
      <c r="G10" s="171" t="s">
        <v>66</v>
      </c>
      <c r="H10" s="6">
        <f>H7+H8+H9</f>
        <v>841.4</v>
      </c>
      <c r="I10" s="6">
        <f>I7+I8+I9</f>
        <v>841.4</v>
      </c>
      <c r="J10" s="6">
        <f>J7+J8+J9</f>
        <v>841.4</v>
      </c>
    </row>
  </sheetData>
  <mergeCells count="6">
    <mergeCell ref="F1:J1"/>
    <mergeCell ref="A3:J3"/>
    <mergeCell ref="A4:A5"/>
    <mergeCell ref="B4:E4"/>
    <mergeCell ref="F4:G4"/>
    <mergeCell ref="H4:J4"/>
  </mergeCells>
  <printOptions/>
  <pageMargins left="0.5905511811023623" right="0.1968503937007874" top="0.1968503937007874" bottom="0.1968503937007874" header="0.31496062992125984" footer="0.31496062992125984"/>
  <pageSetup fitToHeight="0"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21"/>
  <sheetViews>
    <sheetView view="pageBreakPreview" zoomScale="60" workbookViewId="0" topLeftCell="A1">
      <selection activeCell="L1" sqref="L1:P1"/>
    </sheetView>
  </sheetViews>
  <sheetFormatPr defaultColWidth="9.125" defaultRowHeight="12.75"/>
  <cols>
    <col min="1" max="1" width="7.75390625" style="191" customWidth="1"/>
    <col min="2" max="2" width="37.75390625" style="192" customWidth="1"/>
    <col min="3" max="3" width="25.125" style="192" customWidth="1"/>
    <col min="4" max="4" width="11.875" style="193" customWidth="1"/>
    <col min="5" max="5" width="11.75390625" style="193" customWidth="1"/>
    <col min="6" max="6" width="14.00390625" style="193" customWidth="1"/>
    <col min="7" max="7" width="10.875" style="194" customWidth="1"/>
    <col min="8" max="8" width="11.00390625" style="193" customWidth="1"/>
    <col min="9" max="9" width="12.125" style="193" customWidth="1"/>
    <col min="10" max="10" width="12.75390625" style="193" customWidth="1"/>
    <col min="11" max="11" width="10.75390625" style="194" customWidth="1"/>
    <col min="12" max="12" width="10.75390625" style="193" customWidth="1"/>
    <col min="13" max="13" width="14.875" style="193" customWidth="1"/>
    <col min="14" max="14" width="13.625" style="193" customWidth="1"/>
    <col min="15" max="15" width="10.625" style="194" customWidth="1"/>
    <col min="16" max="16" width="14.875" style="193" customWidth="1"/>
    <col min="17" max="256" width="9.125" style="192" customWidth="1"/>
    <col min="257" max="257" width="5.625" style="192" customWidth="1"/>
    <col min="258" max="258" width="33.625" style="192" customWidth="1"/>
    <col min="259" max="259" width="15.625" style="192" customWidth="1"/>
    <col min="260" max="260" width="9.625" style="192" customWidth="1"/>
    <col min="261" max="261" width="11.75390625" style="192" customWidth="1"/>
    <col min="262" max="262" width="13.125" style="192" customWidth="1"/>
    <col min="263" max="263" width="10.875" style="192" customWidth="1"/>
    <col min="264" max="264" width="9.25390625" style="192" bestFit="1" customWidth="1"/>
    <col min="265" max="265" width="12.125" style="192" customWidth="1"/>
    <col min="266" max="266" width="12.75390625" style="192" customWidth="1"/>
    <col min="267" max="267" width="9.25390625" style="192" customWidth="1"/>
    <col min="268" max="268" width="9.25390625" style="192" bestFit="1" customWidth="1"/>
    <col min="269" max="269" width="13.125" style="192" customWidth="1"/>
    <col min="270" max="270" width="13.625" style="192" customWidth="1"/>
    <col min="271" max="271" width="9.625" style="192" customWidth="1"/>
    <col min="272" max="272" width="14.875" style="192" customWidth="1"/>
    <col min="273" max="512" width="9.125" style="192" customWidth="1"/>
    <col min="513" max="513" width="5.625" style="192" customWidth="1"/>
    <col min="514" max="514" width="33.625" style="192" customWidth="1"/>
    <col min="515" max="515" width="15.625" style="192" customWidth="1"/>
    <col min="516" max="516" width="9.625" style="192" customWidth="1"/>
    <col min="517" max="517" width="11.75390625" style="192" customWidth="1"/>
    <col min="518" max="518" width="13.125" style="192" customWidth="1"/>
    <col min="519" max="519" width="10.875" style="192" customWidth="1"/>
    <col min="520" max="520" width="9.25390625" style="192" bestFit="1" customWidth="1"/>
    <col min="521" max="521" width="12.125" style="192" customWidth="1"/>
    <col min="522" max="522" width="12.75390625" style="192" customWidth="1"/>
    <col min="523" max="523" width="9.25390625" style="192" customWidth="1"/>
    <col min="524" max="524" width="9.25390625" style="192" bestFit="1" customWidth="1"/>
    <col min="525" max="525" width="13.125" style="192" customWidth="1"/>
    <col min="526" max="526" width="13.625" style="192" customWidth="1"/>
    <col min="527" max="527" width="9.625" style="192" customWidth="1"/>
    <col min="528" max="528" width="14.875" style="192" customWidth="1"/>
    <col min="529" max="768" width="9.125" style="192" customWidth="1"/>
    <col min="769" max="769" width="5.625" style="192" customWidth="1"/>
    <col min="770" max="770" width="33.625" style="192" customWidth="1"/>
    <col min="771" max="771" width="15.625" style="192" customWidth="1"/>
    <col min="772" max="772" width="9.625" style="192" customWidth="1"/>
    <col min="773" max="773" width="11.75390625" style="192" customWidth="1"/>
    <col min="774" max="774" width="13.125" style="192" customWidth="1"/>
    <col min="775" max="775" width="10.875" style="192" customWidth="1"/>
    <col min="776" max="776" width="9.25390625" style="192" bestFit="1" customWidth="1"/>
    <col min="777" max="777" width="12.125" style="192" customWidth="1"/>
    <col min="778" max="778" width="12.75390625" style="192" customWidth="1"/>
    <col min="779" max="779" width="9.25390625" style="192" customWidth="1"/>
    <col min="780" max="780" width="9.25390625" style="192" bestFit="1" customWidth="1"/>
    <col min="781" max="781" width="13.125" style="192" customWidth="1"/>
    <col min="782" max="782" width="13.625" style="192" customWidth="1"/>
    <col min="783" max="783" width="9.625" style="192" customWidth="1"/>
    <col min="784" max="784" width="14.875" style="192" customWidth="1"/>
    <col min="785" max="1024" width="9.125" style="192" customWidth="1"/>
    <col min="1025" max="1025" width="5.625" style="192" customWidth="1"/>
    <col min="1026" max="1026" width="33.625" style="192" customWidth="1"/>
    <col min="1027" max="1027" width="15.625" style="192" customWidth="1"/>
    <col min="1028" max="1028" width="9.625" style="192" customWidth="1"/>
    <col min="1029" max="1029" width="11.75390625" style="192" customWidth="1"/>
    <col min="1030" max="1030" width="13.125" style="192" customWidth="1"/>
    <col min="1031" max="1031" width="10.875" style="192" customWidth="1"/>
    <col min="1032" max="1032" width="9.25390625" style="192" bestFit="1" customWidth="1"/>
    <col min="1033" max="1033" width="12.125" style="192" customWidth="1"/>
    <col min="1034" max="1034" width="12.75390625" style="192" customWidth="1"/>
    <col min="1035" max="1035" width="9.25390625" style="192" customWidth="1"/>
    <col min="1036" max="1036" width="9.25390625" style="192" bestFit="1" customWidth="1"/>
    <col min="1037" max="1037" width="13.125" style="192" customWidth="1"/>
    <col min="1038" max="1038" width="13.625" style="192" customWidth="1"/>
    <col min="1039" max="1039" width="9.625" style="192" customWidth="1"/>
    <col min="1040" max="1040" width="14.875" style="192" customWidth="1"/>
    <col min="1041" max="1280" width="9.125" style="192" customWidth="1"/>
    <col min="1281" max="1281" width="5.625" style="192" customWidth="1"/>
    <col min="1282" max="1282" width="33.625" style="192" customWidth="1"/>
    <col min="1283" max="1283" width="15.625" style="192" customWidth="1"/>
    <col min="1284" max="1284" width="9.625" style="192" customWidth="1"/>
    <col min="1285" max="1285" width="11.75390625" style="192" customWidth="1"/>
    <col min="1286" max="1286" width="13.125" style="192" customWidth="1"/>
    <col min="1287" max="1287" width="10.875" style="192" customWidth="1"/>
    <col min="1288" max="1288" width="9.25390625" style="192" bestFit="1" customWidth="1"/>
    <col min="1289" max="1289" width="12.125" style="192" customWidth="1"/>
    <col min="1290" max="1290" width="12.75390625" style="192" customWidth="1"/>
    <col min="1291" max="1291" width="9.25390625" style="192" customWidth="1"/>
    <col min="1292" max="1292" width="9.25390625" style="192" bestFit="1" customWidth="1"/>
    <col min="1293" max="1293" width="13.125" style="192" customWidth="1"/>
    <col min="1294" max="1294" width="13.625" style="192" customWidth="1"/>
    <col min="1295" max="1295" width="9.625" style="192" customWidth="1"/>
    <col min="1296" max="1296" width="14.875" style="192" customWidth="1"/>
    <col min="1297" max="1536" width="9.125" style="192" customWidth="1"/>
    <col min="1537" max="1537" width="5.625" style="192" customWidth="1"/>
    <col min="1538" max="1538" width="33.625" style="192" customWidth="1"/>
    <col min="1539" max="1539" width="15.625" style="192" customWidth="1"/>
    <col min="1540" max="1540" width="9.625" style="192" customWidth="1"/>
    <col min="1541" max="1541" width="11.75390625" style="192" customWidth="1"/>
    <col min="1542" max="1542" width="13.125" style="192" customWidth="1"/>
    <col min="1543" max="1543" width="10.875" style="192" customWidth="1"/>
    <col min="1544" max="1544" width="9.25390625" style="192" bestFit="1" customWidth="1"/>
    <col min="1545" max="1545" width="12.125" style="192" customWidth="1"/>
    <col min="1546" max="1546" width="12.75390625" style="192" customWidth="1"/>
    <col min="1547" max="1547" width="9.25390625" style="192" customWidth="1"/>
    <col min="1548" max="1548" width="9.25390625" style="192" bestFit="1" customWidth="1"/>
    <col min="1549" max="1549" width="13.125" style="192" customWidth="1"/>
    <col min="1550" max="1550" width="13.625" style="192" customWidth="1"/>
    <col min="1551" max="1551" width="9.625" style="192" customWidth="1"/>
    <col min="1552" max="1552" width="14.875" style="192" customWidth="1"/>
    <col min="1553" max="1792" width="9.125" style="192" customWidth="1"/>
    <col min="1793" max="1793" width="5.625" style="192" customWidth="1"/>
    <col min="1794" max="1794" width="33.625" style="192" customWidth="1"/>
    <col min="1795" max="1795" width="15.625" style="192" customWidth="1"/>
    <col min="1796" max="1796" width="9.625" style="192" customWidth="1"/>
    <col min="1797" max="1797" width="11.75390625" style="192" customWidth="1"/>
    <col min="1798" max="1798" width="13.125" style="192" customWidth="1"/>
    <col min="1799" max="1799" width="10.875" style="192" customWidth="1"/>
    <col min="1800" max="1800" width="9.25390625" style="192" bestFit="1" customWidth="1"/>
    <col min="1801" max="1801" width="12.125" style="192" customWidth="1"/>
    <col min="1802" max="1802" width="12.75390625" style="192" customWidth="1"/>
    <col min="1803" max="1803" width="9.25390625" style="192" customWidth="1"/>
    <col min="1804" max="1804" width="9.25390625" style="192" bestFit="1" customWidth="1"/>
    <col min="1805" max="1805" width="13.125" style="192" customWidth="1"/>
    <col min="1806" max="1806" width="13.625" style="192" customWidth="1"/>
    <col min="1807" max="1807" width="9.625" style="192" customWidth="1"/>
    <col min="1808" max="1808" width="14.875" style="192" customWidth="1"/>
    <col min="1809" max="2048" width="9.125" style="192" customWidth="1"/>
    <col min="2049" max="2049" width="5.625" style="192" customWidth="1"/>
    <col min="2050" max="2050" width="33.625" style="192" customWidth="1"/>
    <col min="2051" max="2051" width="15.625" style="192" customWidth="1"/>
    <col min="2052" max="2052" width="9.625" style="192" customWidth="1"/>
    <col min="2053" max="2053" width="11.75390625" style="192" customWidth="1"/>
    <col min="2054" max="2054" width="13.125" style="192" customWidth="1"/>
    <col min="2055" max="2055" width="10.875" style="192" customWidth="1"/>
    <col min="2056" max="2056" width="9.25390625" style="192" bestFit="1" customWidth="1"/>
    <col min="2057" max="2057" width="12.125" style="192" customWidth="1"/>
    <col min="2058" max="2058" width="12.75390625" style="192" customWidth="1"/>
    <col min="2059" max="2059" width="9.25390625" style="192" customWidth="1"/>
    <col min="2060" max="2060" width="9.25390625" style="192" bestFit="1" customWidth="1"/>
    <col min="2061" max="2061" width="13.125" style="192" customWidth="1"/>
    <col min="2062" max="2062" width="13.625" style="192" customWidth="1"/>
    <col min="2063" max="2063" width="9.625" style="192" customWidth="1"/>
    <col min="2064" max="2064" width="14.875" style="192" customWidth="1"/>
    <col min="2065" max="2304" width="9.125" style="192" customWidth="1"/>
    <col min="2305" max="2305" width="5.625" style="192" customWidth="1"/>
    <col min="2306" max="2306" width="33.625" style="192" customWidth="1"/>
    <col min="2307" max="2307" width="15.625" style="192" customWidth="1"/>
    <col min="2308" max="2308" width="9.625" style="192" customWidth="1"/>
    <col min="2309" max="2309" width="11.75390625" style="192" customWidth="1"/>
    <col min="2310" max="2310" width="13.125" style="192" customWidth="1"/>
    <col min="2311" max="2311" width="10.875" style="192" customWidth="1"/>
    <col min="2312" max="2312" width="9.25390625" style="192" bestFit="1" customWidth="1"/>
    <col min="2313" max="2313" width="12.125" style="192" customWidth="1"/>
    <col min="2314" max="2314" width="12.75390625" style="192" customWidth="1"/>
    <col min="2315" max="2315" width="9.25390625" style="192" customWidth="1"/>
    <col min="2316" max="2316" width="9.25390625" style="192" bestFit="1" customWidth="1"/>
    <col min="2317" max="2317" width="13.125" style="192" customWidth="1"/>
    <col min="2318" max="2318" width="13.625" style="192" customWidth="1"/>
    <col min="2319" max="2319" width="9.625" style="192" customWidth="1"/>
    <col min="2320" max="2320" width="14.875" style="192" customWidth="1"/>
    <col min="2321" max="2560" width="9.125" style="192" customWidth="1"/>
    <col min="2561" max="2561" width="5.625" style="192" customWidth="1"/>
    <col min="2562" max="2562" width="33.625" style="192" customWidth="1"/>
    <col min="2563" max="2563" width="15.625" style="192" customWidth="1"/>
    <col min="2564" max="2564" width="9.625" style="192" customWidth="1"/>
    <col min="2565" max="2565" width="11.75390625" style="192" customWidth="1"/>
    <col min="2566" max="2566" width="13.125" style="192" customWidth="1"/>
    <col min="2567" max="2567" width="10.875" style="192" customWidth="1"/>
    <col min="2568" max="2568" width="9.25390625" style="192" bestFit="1" customWidth="1"/>
    <col min="2569" max="2569" width="12.125" style="192" customWidth="1"/>
    <col min="2570" max="2570" width="12.75390625" style="192" customWidth="1"/>
    <col min="2571" max="2571" width="9.25390625" style="192" customWidth="1"/>
    <col min="2572" max="2572" width="9.25390625" style="192" bestFit="1" customWidth="1"/>
    <col min="2573" max="2573" width="13.125" style="192" customWidth="1"/>
    <col min="2574" max="2574" width="13.625" style="192" customWidth="1"/>
    <col min="2575" max="2575" width="9.625" style="192" customWidth="1"/>
    <col min="2576" max="2576" width="14.875" style="192" customWidth="1"/>
    <col min="2577" max="2816" width="9.125" style="192" customWidth="1"/>
    <col min="2817" max="2817" width="5.625" style="192" customWidth="1"/>
    <col min="2818" max="2818" width="33.625" style="192" customWidth="1"/>
    <col min="2819" max="2819" width="15.625" style="192" customWidth="1"/>
    <col min="2820" max="2820" width="9.625" style="192" customWidth="1"/>
    <col min="2821" max="2821" width="11.75390625" style="192" customWidth="1"/>
    <col min="2822" max="2822" width="13.125" style="192" customWidth="1"/>
    <col min="2823" max="2823" width="10.875" style="192" customWidth="1"/>
    <col min="2824" max="2824" width="9.25390625" style="192" bestFit="1" customWidth="1"/>
    <col min="2825" max="2825" width="12.125" style="192" customWidth="1"/>
    <col min="2826" max="2826" width="12.75390625" style="192" customWidth="1"/>
    <col min="2827" max="2827" width="9.25390625" style="192" customWidth="1"/>
    <col min="2828" max="2828" width="9.25390625" style="192" bestFit="1" customWidth="1"/>
    <col min="2829" max="2829" width="13.125" style="192" customWidth="1"/>
    <col min="2830" max="2830" width="13.625" style="192" customWidth="1"/>
    <col min="2831" max="2831" width="9.625" style="192" customWidth="1"/>
    <col min="2832" max="2832" width="14.875" style="192" customWidth="1"/>
    <col min="2833" max="3072" width="9.125" style="192" customWidth="1"/>
    <col min="3073" max="3073" width="5.625" style="192" customWidth="1"/>
    <col min="3074" max="3074" width="33.625" style="192" customWidth="1"/>
    <col min="3075" max="3075" width="15.625" style="192" customWidth="1"/>
    <col min="3076" max="3076" width="9.625" style="192" customWidth="1"/>
    <col min="3077" max="3077" width="11.75390625" style="192" customWidth="1"/>
    <col min="3078" max="3078" width="13.125" style="192" customWidth="1"/>
    <col min="3079" max="3079" width="10.875" style="192" customWidth="1"/>
    <col min="3080" max="3080" width="9.25390625" style="192" bestFit="1" customWidth="1"/>
    <col min="3081" max="3081" width="12.125" style="192" customWidth="1"/>
    <col min="3082" max="3082" width="12.75390625" style="192" customWidth="1"/>
    <col min="3083" max="3083" width="9.25390625" style="192" customWidth="1"/>
    <col min="3084" max="3084" width="9.25390625" style="192" bestFit="1" customWidth="1"/>
    <col min="3085" max="3085" width="13.125" style="192" customWidth="1"/>
    <col min="3086" max="3086" width="13.625" style="192" customWidth="1"/>
    <col min="3087" max="3087" width="9.625" style="192" customWidth="1"/>
    <col min="3088" max="3088" width="14.875" style="192" customWidth="1"/>
    <col min="3089" max="3328" width="9.125" style="192" customWidth="1"/>
    <col min="3329" max="3329" width="5.625" style="192" customWidth="1"/>
    <col min="3330" max="3330" width="33.625" style="192" customWidth="1"/>
    <col min="3331" max="3331" width="15.625" style="192" customWidth="1"/>
    <col min="3332" max="3332" width="9.625" style="192" customWidth="1"/>
    <col min="3333" max="3333" width="11.75390625" style="192" customWidth="1"/>
    <col min="3334" max="3334" width="13.125" style="192" customWidth="1"/>
    <col min="3335" max="3335" width="10.875" style="192" customWidth="1"/>
    <col min="3336" max="3336" width="9.25390625" style="192" bestFit="1" customWidth="1"/>
    <col min="3337" max="3337" width="12.125" style="192" customWidth="1"/>
    <col min="3338" max="3338" width="12.75390625" style="192" customWidth="1"/>
    <col min="3339" max="3339" width="9.25390625" style="192" customWidth="1"/>
    <col min="3340" max="3340" width="9.25390625" style="192" bestFit="1" customWidth="1"/>
    <col min="3341" max="3341" width="13.125" style="192" customWidth="1"/>
    <col min="3342" max="3342" width="13.625" style="192" customWidth="1"/>
    <col min="3343" max="3343" width="9.625" style="192" customWidth="1"/>
    <col min="3344" max="3344" width="14.875" style="192" customWidth="1"/>
    <col min="3345" max="3584" width="9.125" style="192" customWidth="1"/>
    <col min="3585" max="3585" width="5.625" style="192" customWidth="1"/>
    <col min="3586" max="3586" width="33.625" style="192" customWidth="1"/>
    <col min="3587" max="3587" width="15.625" style="192" customWidth="1"/>
    <col min="3588" max="3588" width="9.625" style="192" customWidth="1"/>
    <col min="3589" max="3589" width="11.75390625" style="192" customWidth="1"/>
    <col min="3590" max="3590" width="13.125" style="192" customWidth="1"/>
    <col min="3591" max="3591" width="10.875" style="192" customWidth="1"/>
    <col min="3592" max="3592" width="9.25390625" style="192" bestFit="1" customWidth="1"/>
    <col min="3593" max="3593" width="12.125" style="192" customWidth="1"/>
    <col min="3594" max="3594" width="12.75390625" style="192" customWidth="1"/>
    <col min="3595" max="3595" width="9.25390625" style="192" customWidth="1"/>
    <col min="3596" max="3596" width="9.25390625" style="192" bestFit="1" customWidth="1"/>
    <col min="3597" max="3597" width="13.125" style="192" customWidth="1"/>
    <col min="3598" max="3598" width="13.625" style="192" customWidth="1"/>
    <col min="3599" max="3599" width="9.625" style="192" customWidth="1"/>
    <col min="3600" max="3600" width="14.875" style="192" customWidth="1"/>
    <col min="3601" max="3840" width="9.125" style="192" customWidth="1"/>
    <col min="3841" max="3841" width="5.625" style="192" customWidth="1"/>
    <col min="3842" max="3842" width="33.625" style="192" customWidth="1"/>
    <col min="3843" max="3843" width="15.625" style="192" customWidth="1"/>
    <col min="3844" max="3844" width="9.625" style="192" customWidth="1"/>
    <col min="3845" max="3845" width="11.75390625" style="192" customWidth="1"/>
    <col min="3846" max="3846" width="13.125" style="192" customWidth="1"/>
    <col min="3847" max="3847" width="10.875" style="192" customWidth="1"/>
    <col min="3848" max="3848" width="9.25390625" style="192" bestFit="1" customWidth="1"/>
    <col min="3849" max="3849" width="12.125" style="192" customWidth="1"/>
    <col min="3850" max="3850" width="12.75390625" style="192" customWidth="1"/>
    <col min="3851" max="3851" width="9.25390625" style="192" customWidth="1"/>
    <col min="3852" max="3852" width="9.25390625" style="192" bestFit="1" customWidth="1"/>
    <col min="3853" max="3853" width="13.125" style="192" customWidth="1"/>
    <col min="3854" max="3854" width="13.625" style="192" customWidth="1"/>
    <col min="3855" max="3855" width="9.625" style="192" customWidth="1"/>
    <col min="3856" max="3856" width="14.875" style="192" customWidth="1"/>
    <col min="3857" max="4096" width="9.125" style="192" customWidth="1"/>
    <col min="4097" max="4097" width="5.625" style="192" customWidth="1"/>
    <col min="4098" max="4098" width="33.625" style="192" customWidth="1"/>
    <col min="4099" max="4099" width="15.625" style="192" customWidth="1"/>
    <col min="4100" max="4100" width="9.625" style="192" customWidth="1"/>
    <col min="4101" max="4101" width="11.75390625" style="192" customWidth="1"/>
    <col min="4102" max="4102" width="13.125" style="192" customWidth="1"/>
    <col min="4103" max="4103" width="10.875" style="192" customWidth="1"/>
    <col min="4104" max="4104" width="9.25390625" style="192" bestFit="1" customWidth="1"/>
    <col min="4105" max="4105" width="12.125" style="192" customWidth="1"/>
    <col min="4106" max="4106" width="12.75390625" style="192" customWidth="1"/>
    <col min="4107" max="4107" width="9.25390625" style="192" customWidth="1"/>
    <col min="4108" max="4108" width="9.25390625" style="192" bestFit="1" customWidth="1"/>
    <col min="4109" max="4109" width="13.125" style="192" customWidth="1"/>
    <col min="4110" max="4110" width="13.625" style="192" customWidth="1"/>
    <col min="4111" max="4111" width="9.625" style="192" customWidth="1"/>
    <col min="4112" max="4112" width="14.875" style="192" customWidth="1"/>
    <col min="4113" max="4352" width="9.125" style="192" customWidth="1"/>
    <col min="4353" max="4353" width="5.625" style="192" customWidth="1"/>
    <col min="4354" max="4354" width="33.625" style="192" customWidth="1"/>
    <col min="4355" max="4355" width="15.625" style="192" customWidth="1"/>
    <col min="4356" max="4356" width="9.625" style="192" customWidth="1"/>
    <col min="4357" max="4357" width="11.75390625" style="192" customWidth="1"/>
    <col min="4358" max="4358" width="13.125" style="192" customWidth="1"/>
    <col min="4359" max="4359" width="10.875" style="192" customWidth="1"/>
    <col min="4360" max="4360" width="9.25390625" style="192" bestFit="1" customWidth="1"/>
    <col min="4361" max="4361" width="12.125" style="192" customWidth="1"/>
    <col min="4362" max="4362" width="12.75390625" style="192" customWidth="1"/>
    <col min="4363" max="4363" width="9.25390625" style="192" customWidth="1"/>
    <col min="4364" max="4364" width="9.25390625" style="192" bestFit="1" customWidth="1"/>
    <col min="4365" max="4365" width="13.125" style="192" customWidth="1"/>
    <col min="4366" max="4366" width="13.625" style="192" customWidth="1"/>
    <col min="4367" max="4367" width="9.625" style="192" customWidth="1"/>
    <col min="4368" max="4368" width="14.875" style="192" customWidth="1"/>
    <col min="4369" max="4608" width="9.125" style="192" customWidth="1"/>
    <col min="4609" max="4609" width="5.625" style="192" customWidth="1"/>
    <col min="4610" max="4610" width="33.625" style="192" customWidth="1"/>
    <col min="4611" max="4611" width="15.625" style="192" customWidth="1"/>
    <col min="4612" max="4612" width="9.625" style="192" customWidth="1"/>
    <col min="4613" max="4613" width="11.75390625" style="192" customWidth="1"/>
    <col min="4614" max="4614" width="13.125" style="192" customWidth="1"/>
    <col min="4615" max="4615" width="10.875" style="192" customWidth="1"/>
    <col min="4616" max="4616" width="9.25390625" style="192" bestFit="1" customWidth="1"/>
    <col min="4617" max="4617" width="12.125" style="192" customWidth="1"/>
    <col min="4618" max="4618" width="12.75390625" style="192" customWidth="1"/>
    <col min="4619" max="4619" width="9.25390625" style="192" customWidth="1"/>
    <col min="4620" max="4620" width="9.25390625" style="192" bestFit="1" customWidth="1"/>
    <col min="4621" max="4621" width="13.125" style="192" customWidth="1"/>
    <col min="4622" max="4622" width="13.625" style="192" customWidth="1"/>
    <col min="4623" max="4623" width="9.625" style="192" customWidth="1"/>
    <col min="4624" max="4624" width="14.875" style="192" customWidth="1"/>
    <col min="4625" max="4864" width="9.125" style="192" customWidth="1"/>
    <col min="4865" max="4865" width="5.625" style="192" customWidth="1"/>
    <col min="4866" max="4866" width="33.625" style="192" customWidth="1"/>
    <col min="4867" max="4867" width="15.625" style="192" customWidth="1"/>
    <col min="4868" max="4868" width="9.625" style="192" customWidth="1"/>
    <col min="4869" max="4869" width="11.75390625" style="192" customWidth="1"/>
    <col min="4870" max="4870" width="13.125" style="192" customWidth="1"/>
    <col min="4871" max="4871" width="10.875" style="192" customWidth="1"/>
    <col min="4872" max="4872" width="9.25390625" style="192" bestFit="1" customWidth="1"/>
    <col min="4873" max="4873" width="12.125" style="192" customWidth="1"/>
    <col min="4874" max="4874" width="12.75390625" style="192" customWidth="1"/>
    <col min="4875" max="4875" width="9.25390625" style="192" customWidth="1"/>
    <col min="4876" max="4876" width="9.25390625" style="192" bestFit="1" customWidth="1"/>
    <col min="4877" max="4877" width="13.125" style="192" customWidth="1"/>
    <col min="4878" max="4878" width="13.625" style="192" customWidth="1"/>
    <col min="4879" max="4879" width="9.625" style="192" customWidth="1"/>
    <col min="4880" max="4880" width="14.875" style="192" customWidth="1"/>
    <col min="4881" max="5120" width="9.125" style="192" customWidth="1"/>
    <col min="5121" max="5121" width="5.625" style="192" customWidth="1"/>
    <col min="5122" max="5122" width="33.625" style="192" customWidth="1"/>
    <col min="5123" max="5123" width="15.625" style="192" customWidth="1"/>
    <col min="5124" max="5124" width="9.625" style="192" customWidth="1"/>
    <col min="5125" max="5125" width="11.75390625" style="192" customWidth="1"/>
    <col min="5126" max="5126" width="13.125" style="192" customWidth="1"/>
    <col min="5127" max="5127" width="10.875" style="192" customWidth="1"/>
    <col min="5128" max="5128" width="9.25390625" style="192" bestFit="1" customWidth="1"/>
    <col min="5129" max="5129" width="12.125" style="192" customWidth="1"/>
    <col min="5130" max="5130" width="12.75390625" style="192" customWidth="1"/>
    <col min="5131" max="5131" width="9.25390625" style="192" customWidth="1"/>
    <col min="5132" max="5132" width="9.25390625" style="192" bestFit="1" customWidth="1"/>
    <col min="5133" max="5133" width="13.125" style="192" customWidth="1"/>
    <col min="5134" max="5134" width="13.625" style="192" customWidth="1"/>
    <col min="5135" max="5135" width="9.625" style="192" customWidth="1"/>
    <col min="5136" max="5136" width="14.875" style="192" customWidth="1"/>
    <col min="5137" max="5376" width="9.125" style="192" customWidth="1"/>
    <col min="5377" max="5377" width="5.625" style="192" customWidth="1"/>
    <col min="5378" max="5378" width="33.625" style="192" customWidth="1"/>
    <col min="5379" max="5379" width="15.625" style="192" customWidth="1"/>
    <col min="5380" max="5380" width="9.625" style="192" customWidth="1"/>
    <col min="5381" max="5381" width="11.75390625" style="192" customWidth="1"/>
    <col min="5382" max="5382" width="13.125" style="192" customWidth="1"/>
    <col min="5383" max="5383" width="10.875" style="192" customWidth="1"/>
    <col min="5384" max="5384" width="9.25390625" style="192" bestFit="1" customWidth="1"/>
    <col min="5385" max="5385" width="12.125" style="192" customWidth="1"/>
    <col min="5386" max="5386" width="12.75390625" style="192" customWidth="1"/>
    <col min="5387" max="5387" width="9.25390625" style="192" customWidth="1"/>
    <col min="5388" max="5388" width="9.25390625" style="192" bestFit="1" customWidth="1"/>
    <col min="5389" max="5389" width="13.125" style="192" customWidth="1"/>
    <col min="5390" max="5390" width="13.625" style="192" customWidth="1"/>
    <col min="5391" max="5391" width="9.625" style="192" customWidth="1"/>
    <col min="5392" max="5392" width="14.875" style="192" customWidth="1"/>
    <col min="5393" max="5632" width="9.125" style="192" customWidth="1"/>
    <col min="5633" max="5633" width="5.625" style="192" customWidth="1"/>
    <col min="5634" max="5634" width="33.625" style="192" customWidth="1"/>
    <col min="5635" max="5635" width="15.625" style="192" customWidth="1"/>
    <col min="5636" max="5636" width="9.625" style="192" customWidth="1"/>
    <col min="5637" max="5637" width="11.75390625" style="192" customWidth="1"/>
    <col min="5638" max="5638" width="13.125" style="192" customWidth="1"/>
    <col min="5639" max="5639" width="10.875" style="192" customWidth="1"/>
    <col min="5640" max="5640" width="9.25390625" style="192" bestFit="1" customWidth="1"/>
    <col min="5641" max="5641" width="12.125" style="192" customWidth="1"/>
    <col min="5642" max="5642" width="12.75390625" style="192" customWidth="1"/>
    <col min="5643" max="5643" width="9.25390625" style="192" customWidth="1"/>
    <col min="5644" max="5644" width="9.25390625" style="192" bestFit="1" customWidth="1"/>
    <col min="5645" max="5645" width="13.125" style="192" customWidth="1"/>
    <col min="5646" max="5646" width="13.625" style="192" customWidth="1"/>
    <col min="5647" max="5647" width="9.625" style="192" customWidth="1"/>
    <col min="5648" max="5648" width="14.875" style="192" customWidth="1"/>
    <col min="5649" max="5888" width="9.125" style="192" customWidth="1"/>
    <col min="5889" max="5889" width="5.625" style="192" customWidth="1"/>
    <col min="5890" max="5890" width="33.625" style="192" customWidth="1"/>
    <col min="5891" max="5891" width="15.625" style="192" customWidth="1"/>
    <col min="5892" max="5892" width="9.625" style="192" customWidth="1"/>
    <col min="5893" max="5893" width="11.75390625" style="192" customWidth="1"/>
    <col min="5894" max="5894" width="13.125" style="192" customWidth="1"/>
    <col min="5895" max="5895" width="10.875" style="192" customWidth="1"/>
    <col min="5896" max="5896" width="9.25390625" style="192" bestFit="1" customWidth="1"/>
    <col min="5897" max="5897" width="12.125" style="192" customWidth="1"/>
    <col min="5898" max="5898" width="12.75390625" style="192" customWidth="1"/>
    <col min="5899" max="5899" width="9.25390625" style="192" customWidth="1"/>
    <col min="5900" max="5900" width="9.25390625" style="192" bestFit="1" customWidth="1"/>
    <col min="5901" max="5901" width="13.125" style="192" customWidth="1"/>
    <col min="5902" max="5902" width="13.625" style="192" customWidth="1"/>
    <col min="5903" max="5903" width="9.625" style="192" customWidth="1"/>
    <col min="5904" max="5904" width="14.875" style="192" customWidth="1"/>
    <col min="5905" max="6144" width="9.125" style="192" customWidth="1"/>
    <col min="6145" max="6145" width="5.625" style="192" customWidth="1"/>
    <col min="6146" max="6146" width="33.625" style="192" customWidth="1"/>
    <col min="6147" max="6147" width="15.625" style="192" customWidth="1"/>
    <col min="6148" max="6148" width="9.625" style="192" customWidth="1"/>
    <col min="6149" max="6149" width="11.75390625" style="192" customWidth="1"/>
    <col min="6150" max="6150" width="13.125" style="192" customWidth="1"/>
    <col min="6151" max="6151" width="10.875" style="192" customWidth="1"/>
    <col min="6152" max="6152" width="9.25390625" style="192" bestFit="1" customWidth="1"/>
    <col min="6153" max="6153" width="12.125" style="192" customWidth="1"/>
    <col min="6154" max="6154" width="12.75390625" style="192" customWidth="1"/>
    <col min="6155" max="6155" width="9.25390625" style="192" customWidth="1"/>
    <col min="6156" max="6156" width="9.25390625" style="192" bestFit="1" customWidth="1"/>
    <col min="6157" max="6157" width="13.125" style="192" customWidth="1"/>
    <col min="6158" max="6158" width="13.625" style="192" customWidth="1"/>
    <col min="6159" max="6159" width="9.625" style="192" customWidth="1"/>
    <col min="6160" max="6160" width="14.875" style="192" customWidth="1"/>
    <col min="6161" max="6400" width="9.125" style="192" customWidth="1"/>
    <col min="6401" max="6401" width="5.625" style="192" customWidth="1"/>
    <col min="6402" max="6402" width="33.625" style="192" customWidth="1"/>
    <col min="6403" max="6403" width="15.625" style="192" customWidth="1"/>
    <col min="6404" max="6404" width="9.625" style="192" customWidth="1"/>
    <col min="6405" max="6405" width="11.75390625" style="192" customWidth="1"/>
    <col min="6406" max="6406" width="13.125" style="192" customWidth="1"/>
    <col min="6407" max="6407" width="10.875" style="192" customWidth="1"/>
    <col min="6408" max="6408" width="9.25390625" style="192" bestFit="1" customWidth="1"/>
    <col min="6409" max="6409" width="12.125" style="192" customWidth="1"/>
    <col min="6410" max="6410" width="12.75390625" style="192" customWidth="1"/>
    <col min="6411" max="6411" width="9.25390625" style="192" customWidth="1"/>
    <col min="6412" max="6412" width="9.25390625" style="192" bestFit="1" customWidth="1"/>
    <col min="6413" max="6413" width="13.125" style="192" customWidth="1"/>
    <col min="6414" max="6414" width="13.625" style="192" customWidth="1"/>
    <col min="6415" max="6415" width="9.625" style="192" customWidth="1"/>
    <col min="6416" max="6416" width="14.875" style="192" customWidth="1"/>
    <col min="6417" max="6656" width="9.125" style="192" customWidth="1"/>
    <col min="6657" max="6657" width="5.625" style="192" customWidth="1"/>
    <col min="6658" max="6658" width="33.625" style="192" customWidth="1"/>
    <col min="6659" max="6659" width="15.625" style="192" customWidth="1"/>
    <col min="6660" max="6660" width="9.625" style="192" customWidth="1"/>
    <col min="6661" max="6661" width="11.75390625" style="192" customWidth="1"/>
    <col min="6662" max="6662" width="13.125" style="192" customWidth="1"/>
    <col min="6663" max="6663" width="10.875" style="192" customWidth="1"/>
    <col min="6664" max="6664" width="9.25390625" style="192" bestFit="1" customWidth="1"/>
    <col min="6665" max="6665" width="12.125" style="192" customWidth="1"/>
    <col min="6666" max="6666" width="12.75390625" style="192" customWidth="1"/>
    <col min="6667" max="6667" width="9.25390625" style="192" customWidth="1"/>
    <col min="6668" max="6668" width="9.25390625" style="192" bestFit="1" customWidth="1"/>
    <col min="6669" max="6669" width="13.125" style="192" customWidth="1"/>
    <col min="6670" max="6670" width="13.625" style="192" customWidth="1"/>
    <col min="6671" max="6671" width="9.625" style="192" customWidth="1"/>
    <col min="6672" max="6672" width="14.875" style="192" customWidth="1"/>
    <col min="6673" max="6912" width="9.125" style="192" customWidth="1"/>
    <col min="6913" max="6913" width="5.625" style="192" customWidth="1"/>
    <col min="6914" max="6914" width="33.625" style="192" customWidth="1"/>
    <col min="6915" max="6915" width="15.625" style="192" customWidth="1"/>
    <col min="6916" max="6916" width="9.625" style="192" customWidth="1"/>
    <col min="6917" max="6917" width="11.75390625" style="192" customWidth="1"/>
    <col min="6918" max="6918" width="13.125" style="192" customWidth="1"/>
    <col min="6919" max="6919" width="10.875" style="192" customWidth="1"/>
    <col min="6920" max="6920" width="9.25390625" style="192" bestFit="1" customWidth="1"/>
    <col min="6921" max="6921" width="12.125" style="192" customWidth="1"/>
    <col min="6922" max="6922" width="12.75390625" style="192" customWidth="1"/>
    <col min="6923" max="6923" width="9.25390625" style="192" customWidth="1"/>
    <col min="6924" max="6924" width="9.25390625" style="192" bestFit="1" customWidth="1"/>
    <col min="6925" max="6925" width="13.125" style="192" customWidth="1"/>
    <col min="6926" max="6926" width="13.625" style="192" customWidth="1"/>
    <col min="6927" max="6927" width="9.625" style="192" customWidth="1"/>
    <col min="6928" max="6928" width="14.875" style="192" customWidth="1"/>
    <col min="6929" max="7168" width="9.125" style="192" customWidth="1"/>
    <col min="7169" max="7169" width="5.625" style="192" customWidth="1"/>
    <col min="7170" max="7170" width="33.625" style="192" customWidth="1"/>
    <col min="7171" max="7171" width="15.625" style="192" customWidth="1"/>
    <col min="7172" max="7172" width="9.625" style="192" customWidth="1"/>
    <col min="7173" max="7173" width="11.75390625" style="192" customWidth="1"/>
    <col min="7174" max="7174" width="13.125" style="192" customWidth="1"/>
    <col min="7175" max="7175" width="10.875" style="192" customWidth="1"/>
    <col min="7176" max="7176" width="9.25390625" style="192" bestFit="1" customWidth="1"/>
    <col min="7177" max="7177" width="12.125" style="192" customWidth="1"/>
    <col min="7178" max="7178" width="12.75390625" style="192" customWidth="1"/>
    <col min="7179" max="7179" width="9.25390625" style="192" customWidth="1"/>
    <col min="7180" max="7180" width="9.25390625" style="192" bestFit="1" customWidth="1"/>
    <col min="7181" max="7181" width="13.125" style="192" customWidth="1"/>
    <col min="7182" max="7182" width="13.625" style="192" customWidth="1"/>
    <col min="7183" max="7183" width="9.625" style="192" customWidth="1"/>
    <col min="7184" max="7184" width="14.875" style="192" customWidth="1"/>
    <col min="7185" max="7424" width="9.125" style="192" customWidth="1"/>
    <col min="7425" max="7425" width="5.625" style="192" customWidth="1"/>
    <col min="7426" max="7426" width="33.625" style="192" customWidth="1"/>
    <col min="7427" max="7427" width="15.625" style="192" customWidth="1"/>
    <col min="7428" max="7428" width="9.625" style="192" customWidth="1"/>
    <col min="7429" max="7429" width="11.75390625" style="192" customWidth="1"/>
    <col min="7430" max="7430" width="13.125" style="192" customWidth="1"/>
    <col min="7431" max="7431" width="10.875" style="192" customWidth="1"/>
    <col min="7432" max="7432" width="9.25390625" style="192" bestFit="1" customWidth="1"/>
    <col min="7433" max="7433" width="12.125" style="192" customWidth="1"/>
    <col min="7434" max="7434" width="12.75390625" style="192" customWidth="1"/>
    <col min="7435" max="7435" width="9.25390625" style="192" customWidth="1"/>
    <col min="7436" max="7436" width="9.25390625" style="192" bestFit="1" customWidth="1"/>
    <col min="7437" max="7437" width="13.125" style="192" customWidth="1"/>
    <col min="7438" max="7438" width="13.625" style="192" customWidth="1"/>
    <col min="7439" max="7439" width="9.625" style="192" customWidth="1"/>
    <col min="7440" max="7440" width="14.875" style="192" customWidth="1"/>
    <col min="7441" max="7680" width="9.125" style="192" customWidth="1"/>
    <col min="7681" max="7681" width="5.625" style="192" customWidth="1"/>
    <col min="7682" max="7682" width="33.625" style="192" customWidth="1"/>
    <col min="7683" max="7683" width="15.625" style="192" customWidth="1"/>
    <col min="7684" max="7684" width="9.625" style="192" customWidth="1"/>
    <col min="7685" max="7685" width="11.75390625" style="192" customWidth="1"/>
    <col min="7686" max="7686" width="13.125" style="192" customWidth="1"/>
    <col min="7687" max="7687" width="10.875" style="192" customWidth="1"/>
    <col min="7688" max="7688" width="9.25390625" style="192" bestFit="1" customWidth="1"/>
    <col min="7689" max="7689" width="12.125" style="192" customWidth="1"/>
    <col min="7690" max="7690" width="12.75390625" style="192" customWidth="1"/>
    <col min="7691" max="7691" width="9.25390625" style="192" customWidth="1"/>
    <col min="7692" max="7692" width="9.25390625" style="192" bestFit="1" customWidth="1"/>
    <col min="7693" max="7693" width="13.125" style="192" customWidth="1"/>
    <col min="7694" max="7694" width="13.625" style="192" customWidth="1"/>
    <col min="7695" max="7695" width="9.625" style="192" customWidth="1"/>
    <col min="7696" max="7696" width="14.875" style="192" customWidth="1"/>
    <col min="7697" max="7936" width="9.125" style="192" customWidth="1"/>
    <col min="7937" max="7937" width="5.625" style="192" customWidth="1"/>
    <col min="7938" max="7938" width="33.625" style="192" customWidth="1"/>
    <col min="7939" max="7939" width="15.625" style="192" customWidth="1"/>
    <col min="7940" max="7940" width="9.625" style="192" customWidth="1"/>
    <col min="7941" max="7941" width="11.75390625" style="192" customWidth="1"/>
    <col min="7942" max="7942" width="13.125" style="192" customWidth="1"/>
    <col min="7943" max="7943" width="10.875" style="192" customWidth="1"/>
    <col min="7944" max="7944" width="9.25390625" style="192" bestFit="1" customWidth="1"/>
    <col min="7945" max="7945" width="12.125" style="192" customWidth="1"/>
    <col min="7946" max="7946" width="12.75390625" style="192" customWidth="1"/>
    <col min="7947" max="7947" width="9.25390625" style="192" customWidth="1"/>
    <col min="7948" max="7948" width="9.25390625" style="192" bestFit="1" customWidth="1"/>
    <col min="7949" max="7949" width="13.125" style="192" customWidth="1"/>
    <col min="7950" max="7950" width="13.625" style="192" customWidth="1"/>
    <col min="7951" max="7951" width="9.625" style="192" customWidth="1"/>
    <col min="7952" max="7952" width="14.875" style="192" customWidth="1"/>
    <col min="7953" max="8192" width="9.125" style="192" customWidth="1"/>
    <col min="8193" max="8193" width="5.625" style="192" customWidth="1"/>
    <col min="8194" max="8194" width="33.625" style="192" customWidth="1"/>
    <col min="8195" max="8195" width="15.625" style="192" customWidth="1"/>
    <col min="8196" max="8196" width="9.625" style="192" customWidth="1"/>
    <col min="8197" max="8197" width="11.75390625" style="192" customWidth="1"/>
    <col min="8198" max="8198" width="13.125" style="192" customWidth="1"/>
    <col min="8199" max="8199" width="10.875" style="192" customWidth="1"/>
    <col min="8200" max="8200" width="9.25390625" style="192" bestFit="1" customWidth="1"/>
    <col min="8201" max="8201" width="12.125" style="192" customWidth="1"/>
    <col min="8202" max="8202" width="12.75390625" style="192" customWidth="1"/>
    <col min="8203" max="8203" width="9.25390625" style="192" customWidth="1"/>
    <col min="8204" max="8204" width="9.25390625" style="192" bestFit="1" customWidth="1"/>
    <col min="8205" max="8205" width="13.125" style="192" customWidth="1"/>
    <col min="8206" max="8206" width="13.625" style="192" customWidth="1"/>
    <col min="8207" max="8207" width="9.625" style="192" customWidth="1"/>
    <col min="8208" max="8208" width="14.875" style="192" customWidth="1"/>
    <col min="8209" max="8448" width="9.125" style="192" customWidth="1"/>
    <col min="8449" max="8449" width="5.625" style="192" customWidth="1"/>
    <col min="8450" max="8450" width="33.625" style="192" customWidth="1"/>
    <col min="8451" max="8451" width="15.625" style="192" customWidth="1"/>
    <col min="8452" max="8452" width="9.625" style="192" customWidth="1"/>
    <col min="8453" max="8453" width="11.75390625" style="192" customWidth="1"/>
    <col min="8454" max="8454" width="13.125" style="192" customWidth="1"/>
    <col min="8455" max="8455" width="10.875" style="192" customWidth="1"/>
    <col min="8456" max="8456" width="9.25390625" style="192" bestFit="1" customWidth="1"/>
    <col min="8457" max="8457" width="12.125" style="192" customWidth="1"/>
    <col min="8458" max="8458" width="12.75390625" style="192" customWidth="1"/>
    <col min="8459" max="8459" width="9.25390625" style="192" customWidth="1"/>
    <col min="8460" max="8460" width="9.25390625" style="192" bestFit="1" customWidth="1"/>
    <col min="8461" max="8461" width="13.125" style="192" customWidth="1"/>
    <col min="8462" max="8462" width="13.625" style="192" customWidth="1"/>
    <col min="8463" max="8463" width="9.625" style="192" customWidth="1"/>
    <col min="8464" max="8464" width="14.875" style="192" customWidth="1"/>
    <col min="8465" max="8704" width="9.125" style="192" customWidth="1"/>
    <col min="8705" max="8705" width="5.625" style="192" customWidth="1"/>
    <col min="8706" max="8706" width="33.625" style="192" customWidth="1"/>
    <col min="8707" max="8707" width="15.625" style="192" customWidth="1"/>
    <col min="8708" max="8708" width="9.625" style="192" customWidth="1"/>
    <col min="8709" max="8709" width="11.75390625" style="192" customWidth="1"/>
    <col min="8710" max="8710" width="13.125" style="192" customWidth="1"/>
    <col min="8711" max="8711" width="10.875" style="192" customWidth="1"/>
    <col min="8712" max="8712" width="9.25390625" style="192" bestFit="1" customWidth="1"/>
    <col min="8713" max="8713" width="12.125" style="192" customWidth="1"/>
    <col min="8714" max="8714" width="12.75390625" style="192" customWidth="1"/>
    <col min="8715" max="8715" width="9.25390625" style="192" customWidth="1"/>
    <col min="8716" max="8716" width="9.25390625" style="192" bestFit="1" customWidth="1"/>
    <col min="8717" max="8717" width="13.125" style="192" customWidth="1"/>
    <col min="8718" max="8718" width="13.625" style="192" customWidth="1"/>
    <col min="8719" max="8719" width="9.625" style="192" customWidth="1"/>
    <col min="8720" max="8720" width="14.875" style="192" customWidth="1"/>
    <col min="8721" max="8960" width="9.125" style="192" customWidth="1"/>
    <col min="8961" max="8961" width="5.625" style="192" customWidth="1"/>
    <col min="8962" max="8962" width="33.625" style="192" customWidth="1"/>
    <col min="8963" max="8963" width="15.625" style="192" customWidth="1"/>
    <col min="8964" max="8964" width="9.625" style="192" customWidth="1"/>
    <col min="8965" max="8965" width="11.75390625" style="192" customWidth="1"/>
    <col min="8966" max="8966" width="13.125" style="192" customWidth="1"/>
    <col min="8967" max="8967" width="10.875" style="192" customWidth="1"/>
    <col min="8968" max="8968" width="9.25390625" style="192" bestFit="1" customWidth="1"/>
    <col min="8969" max="8969" width="12.125" style="192" customWidth="1"/>
    <col min="8970" max="8970" width="12.75390625" style="192" customWidth="1"/>
    <col min="8971" max="8971" width="9.25390625" style="192" customWidth="1"/>
    <col min="8972" max="8972" width="9.25390625" style="192" bestFit="1" customWidth="1"/>
    <col min="8973" max="8973" width="13.125" style="192" customWidth="1"/>
    <col min="8974" max="8974" width="13.625" style="192" customWidth="1"/>
    <col min="8975" max="8975" width="9.625" style="192" customWidth="1"/>
    <col min="8976" max="8976" width="14.875" style="192" customWidth="1"/>
    <col min="8977" max="9216" width="9.125" style="192" customWidth="1"/>
    <col min="9217" max="9217" width="5.625" style="192" customWidth="1"/>
    <col min="9218" max="9218" width="33.625" style="192" customWidth="1"/>
    <col min="9219" max="9219" width="15.625" style="192" customWidth="1"/>
    <col min="9220" max="9220" width="9.625" style="192" customWidth="1"/>
    <col min="9221" max="9221" width="11.75390625" style="192" customWidth="1"/>
    <col min="9222" max="9222" width="13.125" style="192" customWidth="1"/>
    <col min="9223" max="9223" width="10.875" style="192" customWidth="1"/>
    <col min="9224" max="9224" width="9.25390625" style="192" bestFit="1" customWidth="1"/>
    <col min="9225" max="9225" width="12.125" style="192" customWidth="1"/>
    <col min="9226" max="9226" width="12.75390625" style="192" customWidth="1"/>
    <col min="9227" max="9227" width="9.25390625" style="192" customWidth="1"/>
    <col min="9228" max="9228" width="9.25390625" style="192" bestFit="1" customWidth="1"/>
    <col min="9229" max="9229" width="13.125" style="192" customWidth="1"/>
    <col min="9230" max="9230" width="13.625" style="192" customWidth="1"/>
    <col min="9231" max="9231" width="9.625" style="192" customWidth="1"/>
    <col min="9232" max="9232" width="14.875" style="192" customWidth="1"/>
    <col min="9233" max="9472" width="9.125" style="192" customWidth="1"/>
    <col min="9473" max="9473" width="5.625" style="192" customWidth="1"/>
    <col min="9474" max="9474" width="33.625" style="192" customWidth="1"/>
    <col min="9475" max="9475" width="15.625" style="192" customWidth="1"/>
    <col min="9476" max="9476" width="9.625" style="192" customWidth="1"/>
    <col min="9477" max="9477" width="11.75390625" style="192" customWidth="1"/>
    <col min="9478" max="9478" width="13.125" style="192" customWidth="1"/>
    <col min="9479" max="9479" width="10.875" style="192" customWidth="1"/>
    <col min="9480" max="9480" width="9.25390625" style="192" bestFit="1" customWidth="1"/>
    <col min="9481" max="9481" width="12.125" style="192" customWidth="1"/>
    <col min="9482" max="9482" width="12.75390625" style="192" customWidth="1"/>
    <col min="9483" max="9483" width="9.25390625" style="192" customWidth="1"/>
    <col min="9484" max="9484" width="9.25390625" style="192" bestFit="1" customWidth="1"/>
    <col min="9485" max="9485" width="13.125" style="192" customWidth="1"/>
    <col min="9486" max="9486" width="13.625" style="192" customWidth="1"/>
    <col min="9487" max="9487" width="9.625" style="192" customWidth="1"/>
    <col min="9488" max="9488" width="14.875" style="192" customWidth="1"/>
    <col min="9489" max="9728" width="9.125" style="192" customWidth="1"/>
    <col min="9729" max="9729" width="5.625" style="192" customWidth="1"/>
    <col min="9730" max="9730" width="33.625" style="192" customWidth="1"/>
    <col min="9731" max="9731" width="15.625" style="192" customWidth="1"/>
    <col min="9732" max="9732" width="9.625" style="192" customWidth="1"/>
    <col min="9733" max="9733" width="11.75390625" style="192" customWidth="1"/>
    <col min="9734" max="9734" width="13.125" style="192" customWidth="1"/>
    <col min="9735" max="9735" width="10.875" style="192" customWidth="1"/>
    <col min="9736" max="9736" width="9.25390625" style="192" bestFit="1" customWidth="1"/>
    <col min="9737" max="9737" width="12.125" style="192" customWidth="1"/>
    <col min="9738" max="9738" width="12.75390625" style="192" customWidth="1"/>
    <col min="9739" max="9739" width="9.25390625" style="192" customWidth="1"/>
    <col min="9740" max="9740" width="9.25390625" style="192" bestFit="1" customWidth="1"/>
    <col min="9741" max="9741" width="13.125" style="192" customWidth="1"/>
    <col min="9742" max="9742" width="13.625" style="192" customWidth="1"/>
    <col min="9743" max="9743" width="9.625" style="192" customWidth="1"/>
    <col min="9744" max="9744" width="14.875" style="192" customWidth="1"/>
    <col min="9745" max="9984" width="9.125" style="192" customWidth="1"/>
    <col min="9985" max="9985" width="5.625" style="192" customWidth="1"/>
    <col min="9986" max="9986" width="33.625" style="192" customWidth="1"/>
    <col min="9987" max="9987" width="15.625" style="192" customWidth="1"/>
    <col min="9988" max="9988" width="9.625" style="192" customWidth="1"/>
    <col min="9989" max="9989" width="11.75390625" style="192" customWidth="1"/>
    <col min="9990" max="9990" width="13.125" style="192" customWidth="1"/>
    <col min="9991" max="9991" width="10.875" style="192" customWidth="1"/>
    <col min="9992" max="9992" width="9.25390625" style="192" bestFit="1" customWidth="1"/>
    <col min="9993" max="9993" width="12.125" style="192" customWidth="1"/>
    <col min="9994" max="9994" width="12.75390625" style="192" customWidth="1"/>
    <col min="9995" max="9995" width="9.25390625" style="192" customWidth="1"/>
    <col min="9996" max="9996" width="9.25390625" style="192" bestFit="1" customWidth="1"/>
    <col min="9997" max="9997" width="13.125" style="192" customWidth="1"/>
    <col min="9998" max="9998" width="13.625" style="192" customWidth="1"/>
    <col min="9999" max="9999" width="9.625" style="192" customWidth="1"/>
    <col min="10000" max="10000" width="14.875" style="192" customWidth="1"/>
    <col min="10001" max="10240" width="9.125" style="192" customWidth="1"/>
    <col min="10241" max="10241" width="5.625" style="192" customWidth="1"/>
    <col min="10242" max="10242" width="33.625" style="192" customWidth="1"/>
    <col min="10243" max="10243" width="15.625" style="192" customWidth="1"/>
    <col min="10244" max="10244" width="9.625" style="192" customWidth="1"/>
    <col min="10245" max="10245" width="11.75390625" style="192" customWidth="1"/>
    <col min="10246" max="10246" width="13.125" style="192" customWidth="1"/>
    <col min="10247" max="10247" width="10.875" style="192" customWidth="1"/>
    <col min="10248" max="10248" width="9.25390625" style="192" bestFit="1" customWidth="1"/>
    <col min="10249" max="10249" width="12.125" style="192" customWidth="1"/>
    <col min="10250" max="10250" width="12.75390625" style="192" customWidth="1"/>
    <col min="10251" max="10251" width="9.25390625" style="192" customWidth="1"/>
    <col min="10252" max="10252" width="9.25390625" style="192" bestFit="1" customWidth="1"/>
    <col min="10253" max="10253" width="13.125" style="192" customWidth="1"/>
    <col min="10254" max="10254" width="13.625" style="192" customWidth="1"/>
    <col min="10255" max="10255" width="9.625" style="192" customWidth="1"/>
    <col min="10256" max="10256" width="14.875" style="192" customWidth="1"/>
    <col min="10257" max="10496" width="9.125" style="192" customWidth="1"/>
    <col min="10497" max="10497" width="5.625" style="192" customWidth="1"/>
    <col min="10498" max="10498" width="33.625" style="192" customWidth="1"/>
    <col min="10499" max="10499" width="15.625" style="192" customWidth="1"/>
    <col min="10500" max="10500" width="9.625" style="192" customWidth="1"/>
    <col min="10501" max="10501" width="11.75390625" style="192" customWidth="1"/>
    <col min="10502" max="10502" width="13.125" style="192" customWidth="1"/>
    <col min="10503" max="10503" width="10.875" style="192" customWidth="1"/>
    <col min="10504" max="10504" width="9.25390625" style="192" bestFit="1" customWidth="1"/>
    <col min="10505" max="10505" width="12.125" style="192" customWidth="1"/>
    <col min="10506" max="10506" width="12.75390625" style="192" customWidth="1"/>
    <col min="10507" max="10507" width="9.25390625" style="192" customWidth="1"/>
    <col min="10508" max="10508" width="9.25390625" style="192" bestFit="1" customWidth="1"/>
    <col min="10509" max="10509" width="13.125" style="192" customWidth="1"/>
    <col min="10510" max="10510" width="13.625" style="192" customWidth="1"/>
    <col min="10511" max="10511" width="9.625" style="192" customWidth="1"/>
    <col min="10512" max="10512" width="14.875" style="192" customWidth="1"/>
    <col min="10513" max="10752" width="9.125" style="192" customWidth="1"/>
    <col min="10753" max="10753" width="5.625" style="192" customWidth="1"/>
    <col min="10754" max="10754" width="33.625" style="192" customWidth="1"/>
    <col min="10755" max="10755" width="15.625" style="192" customWidth="1"/>
    <col min="10756" max="10756" width="9.625" style="192" customWidth="1"/>
    <col min="10757" max="10757" width="11.75390625" style="192" customWidth="1"/>
    <col min="10758" max="10758" width="13.125" style="192" customWidth="1"/>
    <col min="10759" max="10759" width="10.875" style="192" customWidth="1"/>
    <col min="10760" max="10760" width="9.25390625" style="192" bestFit="1" customWidth="1"/>
    <col min="10761" max="10761" width="12.125" style="192" customWidth="1"/>
    <col min="10762" max="10762" width="12.75390625" style="192" customWidth="1"/>
    <col min="10763" max="10763" width="9.25390625" style="192" customWidth="1"/>
    <col min="10764" max="10764" width="9.25390625" style="192" bestFit="1" customWidth="1"/>
    <col min="10765" max="10765" width="13.125" style="192" customWidth="1"/>
    <col min="10766" max="10766" width="13.625" style="192" customWidth="1"/>
    <col min="10767" max="10767" width="9.625" style="192" customWidth="1"/>
    <col min="10768" max="10768" width="14.875" style="192" customWidth="1"/>
    <col min="10769" max="11008" width="9.125" style="192" customWidth="1"/>
    <col min="11009" max="11009" width="5.625" style="192" customWidth="1"/>
    <col min="11010" max="11010" width="33.625" style="192" customWidth="1"/>
    <col min="11011" max="11011" width="15.625" style="192" customWidth="1"/>
    <col min="11012" max="11012" width="9.625" style="192" customWidth="1"/>
    <col min="11013" max="11013" width="11.75390625" style="192" customWidth="1"/>
    <col min="11014" max="11014" width="13.125" style="192" customWidth="1"/>
    <col min="11015" max="11015" width="10.875" style="192" customWidth="1"/>
    <col min="11016" max="11016" width="9.25390625" style="192" bestFit="1" customWidth="1"/>
    <col min="11017" max="11017" width="12.125" style="192" customWidth="1"/>
    <col min="11018" max="11018" width="12.75390625" style="192" customWidth="1"/>
    <col min="11019" max="11019" width="9.25390625" style="192" customWidth="1"/>
    <col min="11020" max="11020" width="9.25390625" style="192" bestFit="1" customWidth="1"/>
    <col min="11021" max="11021" width="13.125" style="192" customWidth="1"/>
    <col min="11022" max="11022" width="13.625" style="192" customWidth="1"/>
    <col min="11023" max="11023" width="9.625" style="192" customWidth="1"/>
    <col min="11024" max="11024" width="14.875" style="192" customWidth="1"/>
    <col min="11025" max="11264" width="9.125" style="192" customWidth="1"/>
    <col min="11265" max="11265" width="5.625" style="192" customWidth="1"/>
    <col min="11266" max="11266" width="33.625" style="192" customWidth="1"/>
    <col min="11267" max="11267" width="15.625" style="192" customWidth="1"/>
    <col min="11268" max="11268" width="9.625" style="192" customWidth="1"/>
    <col min="11269" max="11269" width="11.75390625" style="192" customWidth="1"/>
    <col min="11270" max="11270" width="13.125" style="192" customWidth="1"/>
    <col min="11271" max="11271" width="10.875" style="192" customWidth="1"/>
    <col min="11272" max="11272" width="9.25390625" style="192" bestFit="1" customWidth="1"/>
    <col min="11273" max="11273" width="12.125" style="192" customWidth="1"/>
    <col min="11274" max="11274" width="12.75390625" style="192" customWidth="1"/>
    <col min="11275" max="11275" width="9.25390625" style="192" customWidth="1"/>
    <col min="11276" max="11276" width="9.25390625" style="192" bestFit="1" customWidth="1"/>
    <col min="11277" max="11277" width="13.125" style="192" customWidth="1"/>
    <col min="11278" max="11278" width="13.625" style="192" customWidth="1"/>
    <col min="11279" max="11279" width="9.625" style="192" customWidth="1"/>
    <col min="11280" max="11280" width="14.875" style="192" customWidth="1"/>
    <col min="11281" max="11520" width="9.125" style="192" customWidth="1"/>
    <col min="11521" max="11521" width="5.625" style="192" customWidth="1"/>
    <col min="11522" max="11522" width="33.625" style="192" customWidth="1"/>
    <col min="11523" max="11523" width="15.625" style="192" customWidth="1"/>
    <col min="11524" max="11524" width="9.625" style="192" customWidth="1"/>
    <col min="11525" max="11525" width="11.75390625" style="192" customWidth="1"/>
    <col min="11526" max="11526" width="13.125" style="192" customWidth="1"/>
    <col min="11527" max="11527" width="10.875" style="192" customWidth="1"/>
    <col min="11528" max="11528" width="9.25390625" style="192" bestFit="1" customWidth="1"/>
    <col min="11529" max="11529" width="12.125" style="192" customWidth="1"/>
    <col min="11530" max="11530" width="12.75390625" style="192" customWidth="1"/>
    <col min="11531" max="11531" width="9.25390625" style="192" customWidth="1"/>
    <col min="11532" max="11532" width="9.25390625" style="192" bestFit="1" customWidth="1"/>
    <col min="11533" max="11533" width="13.125" style="192" customWidth="1"/>
    <col min="11534" max="11534" width="13.625" style="192" customWidth="1"/>
    <col min="11535" max="11535" width="9.625" style="192" customWidth="1"/>
    <col min="11536" max="11536" width="14.875" style="192" customWidth="1"/>
    <col min="11537" max="11776" width="9.125" style="192" customWidth="1"/>
    <col min="11777" max="11777" width="5.625" style="192" customWidth="1"/>
    <col min="11778" max="11778" width="33.625" style="192" customWidth="1"/>
    <col min="11779" max="11779" width="15.625" style="192" customWidth="1"/>
    <col min="11780" max="11780" width="9.625" style="192" customWidth="1"/>
    <col min="11781" max="11781" width="11.75390625" style="192" customWidth="1"/>
    <col min="11782" max="11782" width="13.125" style="192" customWidth="1"/>
    <col min="11783" max="11783" width="10.875" style="192" customWidth="1"/>
    <col min="11784" max="11784" width="9.25390625" style="192" bestFit="1" customWidth="1"/>
    <col min="11785" max="11785" width="12.125" style="192" customWidth="1"/>
    <col min="11786" max="11786" width="12.75390625" style="192" customWidth="1"/>
    <col min="11787" max="11787" width="9.25390625" style="192" customWidth="1"/>
    <col min="11788" max="11788" width="9.25390625" style="192" bestFit="1" customWidth="1"/>
    <col min="11789" max="11789" width="13.125" style="192" customWidth="1"/>
    <col min="11790" max="11790" width="13.625" style="192" customWidth="1"/>
    <col min="11791" max="11791" width="9.625" style="192" customWidth="1"/>
    <col min="11792" max="11792" width="14.875" style="192" customWidth="1"/>
    <col min="11793" max="12032" width="9.125" style="192" customWidth="1"/>
    <col min="12033" max="12033" width="5.625" style="192" customWidth="1"/>
    <col min="12034" max="12034" width="33.625" style="192" customWidth="1"/>
    <col min="12035" max="12035" width="15.625" style="192" customWidth="1"/>
    <col min="12036" max="12036" width="9.625" style="192" customWidth="1"/>
    <col min="12037" max="12037" width="11.75390625" style="192" customWidth="1"/>
    <col min="12038" max="12038" width="13.125" style="192" customWidth="1"/>
    <col min="12039" max="12039" width="10.875" style="192" customWidth="1"/>
    <col min="12040" max="12040" width="9.25390625" style="192" bestFit="1" customWidth="1"/>
    <col min="12041" max="12041" width="12.125" style="192" customWidth="1"/>
    <col min="12042" max="12042" width="12.75390625" style="192" customWidth="1"/>
    <col min="12043" max="12043" width="9.25390625" style="192" customWidth="1"/>
    <col min="12044" max="12044" width="9.25390625" style="192" bestFit="1" customWidth="1"/>
    <col min="12045" max="12045" width="13.125" style="192" customWidth="1"/>
    <col min="12046" max="12046" width="13.625" style="192" customWidth="1"/>
    <col min="12047" max="12047" width="9.625" style="192" customWidth="1"/>
    <col min="12048" max="12048" width="14.875" style="192" customWidth="1"/>
    <col min="12049" max="12288" width="9.125" style="192" customWidth="1"/>
    <col min="12289" max="12289" width="5.625" style="192" customWidth="1"/>
    <col min="12290" max="12290" width="33.625" style="192" customWidth="1"/>
    <col min="12291" max="12291" width="15.625" style="192" customWidth="1"/>
    <col min="12292" max="12292" width="9.625" style="192" customWidth="1"/>
    <col min="12293" max="12293" width="11.75390625" style="192" customWidth="1"/>
    <col min="12294" max="12294" width="13.125" style="192" customWidth="1"/>
    <col min="12295" max="12295" width="10.875" style="192" customWidth="1"/>
    <col min="12296" max="12296" width="9.25390625" style="192" bestFit="1" customWidth="1"/>
    <col min="12297" max="12297" width="12.125" style="192" customWidth="1"/>
    <col min="12298" max="12298" width="12.75390625" style="192" customWidth="1"/>
    <col min="12299" max="12299" width="9.25390625" style="192" customWidth="1"/>
    <col min="12300" max="12300" width="9.25390625" style="192" bestFit="1" customWidth="1"/>
    <col min="12301" max="12301" width="13.125" style="192" customWidth="1"/>
    <col min="12302" max="12302" width="13.625" style="192" customWidth="1"/>
    <col min="12303" max="12303" width="9.625" style="192" customWidth="1"/>
    <col min="12304" max="12304" width="14.875" style="192" customWidth="1"/>
    <col min="12305" max="12544" width="9.125" style="192" customWidth="1"/>
    <col min="12545" max="12545" width="5.625" style="192" customWidth="1"/>
    <col min="12546" max="12546" width="33.625" style="192" customWidth="1"/>
    <col min="12547" max="12547" width="15.625" style="192" customWidth="1"/>
    <col min="12548" max="12548" width="9.625" style="192" customWidth="1"/>
    <col min="12549" max="12549" width="11.75390625" style="192" customWidth="1"/>
    <col min="12550" max="12550" width="13.125" style="192" customWidth="1"/>
    <col min="12551" max="12551" width="10.875" style="192" customWidth="1"/>
    <col min="12552" max="12552" width="9.25390625" style="192" bestFit="1" customWidth="1"/>
    <col min="12553" max="12553" width="12.125" style="192" customWidth="1"/>
    <col min="12554" max="12554" width="12.75390625" style="192" customWidth="1"/>
    <col min="12555" max="12555" width="9.25390625" style="192" customWidth="1"/>
    <col min="12556" max="12556" width="9.25390625" style="192" bestFit="1" customWidth="1"/>
    <col min="12557" max="12557" width="13.125" style="192" customWidth="1"/>
    <col min="12558" max="12558" width="13.625" style="192" customWidth="1"/>
    <col min="12559" max="12559" width="9.625" style="192" customWidth="1"/>
    <col min="12560" max="12560" width="14.875" style="192" customWidth="1"/>
    <col min="12561" max="12800" width="9.125" style="192" customWidth="1"/>
    <col min="12801" max="12801" width="5.625" style="192" customWidth="1"/>
    <col min="12802" max="12802" width="33.625" style="192" customWidth="1"/>
    <col min="12803" max="12803" width="15.625" style="192" customWidth="1"/>
    <col min="12804" max="12804" width="9.625" style="192" customWidth="1"/>
    <col min="12805" max="12805" width="11.75390625" style="192" customWidth="1"/>
    <col min="12806" max="12806" width="13.125" style="192" customWidth="1"/>
    <col min="12807" max="12807" width="10.875" style="192" customWidth="1"/>
    <col min="12808" max="12808" width="9.25390625" style="192" bestFit="1" customWidth="1"/>
    <col min="12809" max="12809" width="12.125" style="192" customWidth="1"/>
    <col min="12810" max="12810" width="12.75390625" style="192" customWidth="1"/>
    <col min="12811" max="12811" width="9.25390625" style="192" customWidth="1"/>
    <col min="12812" max="12812" width="9.25390625" style="192" bestFit="1" customWidth="1"/>
    <col min="12813" max="12813" width="13.125" style="192" customWidth="1"/>
    <col min="12814" max="12814" width="13.625" style="192" customWidth="1"/>
    <col min="12815" max="12815" width="9.625" style="192" customWidth="1"/>
    <col min="12816" max="12816" width="14.875" style="192" customWidth="1"/>
    <col min="12817" max="13056" width="9.125" style="192" customWidth="1"/>
    <col min="13057" max="13057" width="5.625" style="192" customWidth="1"/>
    <col min="13058" max="13058" width="33.625" style="192" customWidth="1"/>
    <col min="13059" max="13059" width="15.625" style="192" customWidth="1"/>
    <col min="13060" max="13060" width="9.625" style="192" customWidth="1"/>
    <col min="13061" max="13061" width="11.75390625" style="192" customWidth="1"/>
    <col min="13062" max="13062" width="13.125" style="192" customWidth="1"/>
    <col min="13063" max="13063" width="10.875" style="192" customWidth="1"/>
    <col min="13064" max="13064" width="9.25390625" style="192" bestFit="1" customWidth="1"/>
    <col min="13065" max="13065" width="12.125" style="192" customWidth="1"/>
    <col min="13066" max="13066" width="12.75390625" style="192" customWidth="1"/>
    <col min="13067" max="13067" width="9.25390625" style="192" customWidth="1"/>
    <col min="13068" max="13068" width="9.25390625" style="192" bestFit="1" customWidth="1"/>
    <col min="13069" max="13069" width="13.125" style="192" customWidth="1"/>
    <col min="13070" max="13070" width="13.625" style="192" customWidth="1"/>
    <col min="13071" max="13071" width="9.625" style="192" customWidth="1"/>
    <col min="13072" max="13072" width="14.875" style="192" customWidth="1"/>
    <col min="13073" max="13312" width="9.125" style="192" customWidth="1"/>
    <col min="13313" max="13313" width="5.625" style="192" customWidth="1"/>
    <col min="13314" max="13314" width="33.625" style="192" customWidth="1"/>
    <col min="13315" max="13315" width="15.625" style="192" customWidth="1"/>
    <col min="13316" max="13316" width="9.625" style="192" customWidth="1"/>
    <col min="13317" max="13317" width="11.75390625" style="192" customWidth="1"/>
    <col min="13318" max="13318" width="13.125" style="192" customWidth="1"/>
    <col min="13319" max="13319" width="10.875" style="192" customWidth="1"/>
    <col min="13320" max="13320" width="9.25390625" style="192" bestFit="1" customWidth="1"/>
    <col min="13321" max="13321" width="12.125" style="192" customWidth="1"/>
    <col min="13322" max="13322" width="12.75390625" style="192" customWidth="1"/>
    <col min="13323" max="13323" width="9.25390625" style="192" customWidth="1"/>
    <col min="13324" max="13324" width="9.25390625" style="192" bestFit="1" customWidth="1"/>
    <col min="13325" max="13325" width="13.125" style="192" customWidth="1"/>
    <col min="13326" max="13326" width="13.625" style="192" customWidth="1"/>
    <col min="13327" max="13327" width="9.625" style="192" customWidth="1"/>
    <col min="13328" max="13328" width="14.875" style="192" customWidth="1"/>
    <col min="13329" max="13568" width="9.125" style="192" customWidth="1"/>
    <col min="13569" max="13569" width="5.625" style="192" customWidth="1"/>
    <col min="13570" max="13570" width="33.625" style="192" customWidth="1"/>
    <col min="13571" max="13571" width="15.625" style="192" customWidth="1"/>
    <col min="13572" max="13572" width="9.625" style="192" customWidth="1"/>
    <col min="13573" max="13573" width="11.75390625" style="192" customWidth="1"/>
    <col min="13574" max="13574" width="13.125" style="192" customWidth="1"/>
    <col min="13575" max="13575" width="10.875" style="192" customWidth="1"/>
    <col min="13576" max="13576" width="9.25390625" style="192" bestFit="1" customWidth="1"/>
    <col min="13577" max="13577" width="12.125" style="192" customWidth="1"/>
    <col min="13578" max="13578" width="12.75390625" style="192" customWidth="1"/>
    <col min="13579" max="13579" width="9.25390625" style="192" customWidth="1"/>
    <col min="13580" max="13580" width="9.25390625" style="192" bestFit="1" customWidth="1"/>
    <col min="13581" max="13581" width="13.125" style="192" customWidth="1"/>
    <col min="13582" max="13582" width="13.625" style="192" customWidth="1"/>
    <col min="13583" max="13583" width="9.625" style="192" customWidth="1"/>
    <col min="13584" max="13584" width="14.875" style="192" customWidth="1"/>
    <col min="13585" max="13824" width="9.125" style="192" customWidth="1"/>
    <col min="13825" max="13825" width="5.625" style="192" customWidth="1"/>
    <col min="13826" max="13826" width="33.625" style="192" customWidth="1"/>
    <col min="13827" max="13827" width="15.625" style="192" customWidth="1"/>
    <col min="13828" max="13828" width="9.625" style="192" customWidth="1"/>
    <col min="13829" max="13829" width="11.75390625" style="192" customWidth="1"/>
    <col min="13830" max="13830" width="13.125" style="192" customWidth="1"/>
    <col min="13831" max="13831" width="10.875" style="192" customWidth="1"/>
    <col min="13832" max="13832" width="9.25390625" style="192" bestFit="1" customWidth="1"/>
    <col min="13833" max="13833" width="12.125" style="192" customWidth="1"/>
    <col min="13834" max="13834" width="12.75390625" style="192" customWidth="1"/>
    <col min="13835" max="13835" width="9.25390625" style="192" customWidth="1"/>
    <col min="13836" max="13836" width="9.25390625" style="192" bestFit="1" customWidth="1"/>
    <col min="13837" max="13837" width="13.125" style="192" customWidth="1"/>
    <col min="13838" max="13838" width="13.625" style="192" customWidth="1"/>
    <col min="13839" max="13839" width="9.625" style="192" customWidth="1"/>
    <col min="13840" max="13840" width="14.875" style="192" customWidth="1"/>
    <col min="13841" max="14080" width="9.125" style="192" customWidth="1"/>
    <col min="14081" max="14081" width="5.625" style="192" customWidth="1"/>
    <col min="14082" max="14082" width="33.625" style="192" customWidth="1"/>
    <col min="14083" max="14083" width="15.625" style="192" customWidth="1"/>
    <col min="14084" max="14084" width="9.625" style="192" customWidth="1"/>
    <col min="14085" max="14085" width="11.75390625" style="192" customWidth="1"/>
    <col min="14086" max="14086" width="13.125" style="192" customWidth="1"/>
    <col min="14087" max="14087" width="10.875" style="192" customWidth="1"/>
    <col min="14088" max="14088" width="9.25390625" style="192" bestFit="1" customWidth="1"/>
    <col min="14089" max="14089" width="12.125" style="192" customWidth="1"/>
    <col min="14090" max="14090" width="12.75390625" style="192" customWidth="1"/>
    <col min="14091" max="14091" width="9.25390625" style="192" customWidth="1"/>
    <col min="14092" max="14092" width="9.25390625" style="192" bestFit="1" customWidth="1"/>
    <col min="14093" max="14093" width="13.125" style="192" customWidth="1"/>
    <col min="14094" max="14094" width="13.625" style="192" customWidth="1"/>
    <col min="14095" max="14095" width="9.625" style="192" customWidth="1"/>
    <col min="14096" max="14096" width="14.875" style="192" customWidth="1"/>
    <col min="14097" max="14336" width="9.125" style="192" customWidth="1"/>
    <col min="14337" max="14337" width="5.625" style="192" customWidth="1"/>
    <col min="14338" max="14338" width="33.625" style="192" customWidth="1"/>
    <col min="14339" max="14339" width="15.625" style="192" customWidth="1"/>
    <col min="14340" max="14340" width="9.625" style="192" customWidth="1"/>
    <col min="14341" max="14341" width="11.75390625" style="192" customWidth="1"/>
    <col min="14342" max="14342" width="13.125" style="192" customWidth="1"/>
    <col min="14343" max="14343" width="10.875" style="192" customWidth="1"/>
    <col min="14344" max="14344" width="9.25390625" style="192" bestFit="1" customWidth="1"/>
    <col min="14345" max="14345" width="12.125" style="192" customWidth="1"/>
    <col min="14346" max="14346" width="12.75390625" style="192" customWidth="1"/>
    <col min="14347" max="14347" width="9.25390625" style="192" customWidth="1"/>
    <col min="14348" max="14348" width="9.25390625" style="192" bestFit="1" customWidth="1"/>
    <col min="14349" max="14349" width="13.125" style="192" customWidth="1"/>
    <col min="14350" max="14350" width="13.625" style="192" customWidth="1"/>
    <col min="14351" max="14351" width="9.625" style="192" customWidth="1"/>
    <col min="14352" max="14352" width="14.875" style="192" customWidth="1"/>
    <col min="14353" max="14592" width="9.125" style="192" customWidth="1"/>
    <col min="14593" max="14593" width="5.625" style="192" customWidth="1"/>
    <col min="14594" max="14594" width="33.625" style="192" customWidth="1"/>
    <col min="14595" max="14595" width="15.625" style="192" customWidth="1"/>
    <col min="14596" max="14596" width="9.625" style="192" customWidth="1"/>
    <col min="14597" max="14597" width="11.75390625" style="192" customWidth="1"/>
    <col min="14598" max="14598" width="13.125" style="192" customWidth="1"/>
    <col min="14599" max="14599" width="10.875" style="192" customWidth="1"/>
    <col min="14600" max="14600" width="9.25390625" style="192" bestFit="1" customWidth="1"/>
    <col min="14601" max="14601" width="12.125" style="192" customWidth="1"/>
    <col min="14602" max="14602" width="12.75390625" style="192" customWidth="1"/>
    <col min="14603" max="14603" width="9.25390625" style="192" customWidth="1"/>
    <col min="14604" max="14604" width="9.25390625" style="192" bestFit="1" customWidth="1"/>
    <col min="14605" max="14605" width="13.125" style="192" customWidth="1"/>
    <col min="14606" max="14606" width="13.625" style="192" customWidth="1"/>
    <col min="14607" max="14607" width="9.625" style="192" customWidth="1"/>
    <col min="14608" max="14608" width="14.875" style="192" customWidth="1"/>
    <col min="14609" max="14848" width="9.125" style="192" customWidth="1"/>
    <col min="14849" max="14849" width="5.625" style="192" customWidth="1"/>
    <col min="14850" max="14850" width="33.625" style="192" customWidth="1"/>
    <col min="14851" max="14851" width="15.625" style="192" customWidth="1"/>
    <col min="14852" max="14852" width="9.625" style="192" customWidth="1"/>
    <col min="14853" max="14853" width="11.75390625" style="192" customWidth="1"/>
    <col min="14854" max="14854" width="13.125" style="192" customWidth="1"/>
    <col min="14855" max="14855" width="10.875" style="192" customWidth="1"/>
    <col min="14856" max="14856" width="9.25390625" style="192" bestFit="1" customWidth="1"/>
    <col min="14857" max="14857" width="12.125" style="192" customWidth="1"/>
    <col min="14858" max="14858" width="12.75390625" style="192" customWidth="1"/>
    <col min="14859" max="14859" width="9.25390625" style="192" customWidth="1"/>
    <col min="14860" max="14860" width="9.25390625" style="192" bestFit="1" customWidth="1"/>
    <col min="14861" max="14861" width="13.125" style="192" customWidth="1"/>
    <col min="14862" max="14862" width="13.625" style="192" customWidth="1"/>
    <col min="14863" max="14863" width="9.625" style="192" customWidth="1"/>
    <col min="14864" max="14864" width="14.875" style="192" customWidth="1"/>
    <col min="14865" max="15104" width="9.125" style="192" customWidth="1"/>
    <col min="15105" max="15105" width="5.625" style="192" customWidth="1"/>
    <col min="15106" max="15106" width="33.625" style="192" customWidth="1"/>
    <col min="15107" max="15107" width="15.625" style="192" customWidth="1"/>
    <col min="15108" max="15108" width="9.625" style="192" customWidth="1"/>
    <col min="15109" max="15109" width="11.75390625" style="192" customWidth="1"/>
    <col min="15110" max="15110" width="13.125" style="192" customWidth="1"/>
    <col min="15111" max="15111" width="10.875" style="192" customWidth="1"/>
    <col min="15112" max="15112" width="9.25390625" style="192" bestFit="1" customWidth="1"/>
    <col min="15113" max="15113" width="12.125" style="192" customWidth="1"/>
    <col min="15114" max="15114" width="12.75390625" style="192" customWidth="1"/>
    <col min="15115" max="15115" width="9.25390625" style="192" customWidth="1"/>
    <col min="15116" max="15116" width="9.25390625" style="192" bestFit="1" customWidth="1"/>
    <col min="15117" max="15117" width="13.125" style="192" customWidth="1"/>
    <col min="15118" max="15118" width="13.625" style="192" customWidth="1"/>
    <col min="15119" max="15119" width="9.625" style="192" customWidth="1"/>
    <col min="15120" max="15120" width="14.875" style="192" customWidth="1"/>
    <col min="15121" max="15360" width="9.125" style="192" customWidth="1"/>
    <col min="15361" max="15361" width="5.625" style="192" customWidth="1"/>
    <col min="15362" max="15362" width="33.625" style="192" customWidth="1"/>
    <col min="15363" max="15363" width="15.625" style="192" customWidth="1"/>
    <col min="15364" max="15364" width="9.625" style="192" customWidth="1"/>
    <col min="15365" max="15365" width="11.75390625" style="192" customWidth="1"/>
    <col min="15366" max="15366" width="13.125" style="192" customWidth="1"/>
    <col min="15367" max="15367" width="10.875" style="192" customWidth="1"/>
    <col min="15368" max="15368" width="9.25390625" style="192" bestFit="1" customWidth="1"/>
    <col min="15369" max="15369" width="12.125" style="192" customWidth="1"/>
    <col min="15370" max="15370" width="12.75390625" style="192" customWidth="1"/>
    <col min="15371" max="15371" width="9.25390625" style="192" customWidth="1"/>
    <col min="15372" max="15372" width="9.25390625" style="192" bestFit="1" customWidth="1"/>
    <col min="15373" max="15373" width="13.125" style="192" customWidth="1"/>
    <col min="15374" max="15374" width="13.625" style="192" customWidth="1"/>
    <col min="15375" max="15375" width="9.625" style="192" customWidth="1"/>
    <col min="15376" max="15376" width="14.875" style="192" customWidth="1"/>
    <col min="15377" max="15616" width="9.125" style="192" customWidth="1"/>
    <col min="15617" max="15617" width="5.625" style="192" customWidth="1"/>
    <col min="15618" max="15618" width="33.625" style="192" customWidth="1"/>
    <col min="15619" max="15619" width="15.625" style="192" customWidth="1"/>
    <col min="15620" max="15620" width="9.625" style="192" customWidth="1"/>
    <col min="15621" max="15621" width="11.75390625" style="192" customWidth="1"/>
    <col min="15622" max="15622" width="13.125" style="192" customWidth="1"/>
    <col min="15623" max="15623" width="10.875" style="192" customWidth="1"/>
    <col min="15624" max="15624" width="9.25390625" style="192" bestFit="1" customWidth="1"/>
    <col min="15625" max="15625" width="12.125" style="192" customWidth="1"/>
    <col min="15626" max="15626" width="12.75390625" style="192" customWidth="1"/>
    <col min="15627" max="15627" width="9.25390625" style="192" customWidth="1"/>
    <col min="15628" max="15628" width="9.25390625" style="192" bestFit="1" customWidth="1"/>
    <col min="15629" max="15629" width="13.125" style="192" customWidth="1"/>
    <col min="15630" max="15630" width="13.625" style="192" customWidth="1"/>
    <col min="15631" max="15631" width="9.625" style="192" customWidth="1"/>
    <col min="15632" max="15632" width="14.875" style="192" customWidth="1"/>
    <col min="15633" max="15872" width="9.125" style="192" customWidth="1"/>
    <col min="15873" max="15873" width="5.625" style="192" customWidth="1"/>
    <col min="15874" max="15874" width="33.625" style="192" customWidth="1"/>
    <col min="15875" max="15875" width="15.625" style="192" customWidth="1"/>
    <col min="15876" max="15876" width="9.625" style="192" customWidth="1"/>
    <col min="15877" max="15877" width="11.75390625" style="192" customWidth="1"/>
    <col min="15878" max="15878" width="13.125" style="192" customWidth="1"/>
    <col min="15879" max="15879" width="10.875" style="192" customWidth="1"/>
    <col min="15880" max="15880" width="9.25390625" style="192" bestFit="1" customWidth="1"/>
    <col min="15881" max="15881" width="12.125" style="192" customWidth="1"/>
    <col min="15882" max="15882" width="12.75390625" style="192" customWidth="1"/>
    <col min="15883" max="15883" width="9.25390625" style="192" customWidth="1"/>
    <col min="15884" max="15884" width="9.25390625" style="192" bestFit="1" customWidth="1"/>
    <col min="15885" max="15885" width="13.125" style="192" customWidth="1"/>
    <col min="15886" max="15886" width="13.625" style="192" customWidth="1"/>
    <col min="15887" max="15887" width="9.625" style="192" customWidth="1"/>
    <col min="15888" max="15888" width="14.875" style="192" customWidth="1"/>
    <col min="15889" max="16128" width="9.125" style="192" customWidth="1"/>
    <col min="16129" max="16129" width="5.625" style="192" customWidth="1"/>
    <col min="16130" max="16130" width="33.625" style="192" customWidth="1"/>
    <col min="16131" max="16131" width="15.625" style="192" customWidth="1"/>
    <col min="16132" max="16132" width="9.625" style="192" customWidth="1"/>
    <col min="16133" max="16133" width="11.75390625" style="192" customWidth="1"/>
    <col min="16134" max="16134" width="13.125" style="192" customWidth="1"/>
    <col min="16135" max="16135" width="10.875" style="192" customWidth="1"/>
    <col min="16136" max="16136" width="9.25390625" style="192" bestFit="1" customWidth="1"/>
    <col min="16137" max="16137" width="12.125" style="192" customWidth="1"/>
    <col min="16138" max="16138" width="12.75390625" style="192" customWidth="1"/>
    <col min="16139" max="16139" width="9.25390625" style="192" customWidth="1"/>
    <col min="16140" max="16140" width="9.25390625" style="192" bestFit="1" customWidth="1"/>
    <col min="16141" max="16141" width="13.125" style="192" customWidth="1"/>
    <col min="16142" max="16142" width="13.625" style="192" customWidth="1"/>
    <col min="16143" max="16143" width="9.625" style="192" customWidth="1"/>
    <col min="16144" max="16144" width="14.875" style="192" customWidth="1"/>
    <col min="16145" max="16384" width="9.125" style="192" customWidth="1"/>
  </cols>
  <sheetData>
    <row r="1" spans="12:16" ht="51.6" customHeight="1">
      <c r="L1" s="315" t="s">
        <v>752</v>
      </c>
      <c r="M1" s="315"/>
      <c r="N1" s="315"/>
      <c r="O1" s="315"/>
      <c r="P1" s="315"/>
    </row>
    <row r="2" spans="1:16" ht="12.75">
      <c r="A2" s="316" t="s">
        <v>362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</row>
    <row r="3" spans="1:16" ht="12.75">
      <c r="A3" s="316" t="s">
        <v>383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6"/>
    </row>
    <row r="4" spans="1:16" ht="12.75">
      <c r="A4" s="317" t="s">
        <v>363</v>
      </c>
      <c r="B4" s="318" t="s">
        <v>364</v>
      </c>
      <c r="C4" s="321" t="s">
        <v>365</v>
      </c>
      <c r="D4" s="321" t="s">
        <v>366</v>
      </c>
      <c r="E4" s="321"/>
      <c r="F4" s="321"/>
      <c r="G4" s="321"/>
      <c r="H4" s="321"/>
      <c r="I4" s="321"/>
      <c r="J4" s="321"/>
      <c r="K4" s="321"/>
      <c r="L4" s="321"/>
      <c r="M4" s="321"/>
      <c r="N4" s="321"/>
      <c r="O4" s="321"/>
      <c r="P4" s="321" t="s">
        <v>367</v>
      </c>
    </row>
    <row r="5" spans="1:16" ht="17.25" customHeight="1">
      <c r="A5" s="317"/>
      <c r="B5" s="319"/>
      <c r="C5" s="321"/>
      <c r="D5" s="322" t="s">
        <v>281</v>
      </c>
      <c r="E5" s="323"/>
      <c r="F5" s="323"/>
      <c r="G5" s="324"/>
      <c r="H5" s="322" t="s">
        <v>330</v>
      </c>
      <c r="I5" s="323"/>
      <c r="J5" s="323"/>
      <c r="K5" s="323"/>
      <c r="L5" s="322" t="s">
        <v>384</v>
      </c>
      <c r="M5" s="323"/>
      <c r="N5" s="323"/>
      <c r="O5" s="323"/>
      <c r="P5" s="321"/>
    </row>
    <row r="6" spans="1:16" ht="78.75">
      <c r="A6" s="317"/>
      <c r="B6" s="320"/>
      <c r="C6" s="321"/>
      <c r="D6" s="178" t="s">
        <v>368</v>
      </c>
      <c r="E6" s="178" t="s">
        <v>369</v>
      </c>
      <c r="F6" s="178" t="s">
        <v>370</v>
      </c>
      <c r="G6" s="179" t="s">
        <v>371</v>
      </c>
      <c r="H6" s="178" t="s">
        <v>368</v>
      </c>
      <c r="I6" s="178" t="s">
        <v>369</v>
      </c>
      <c r="J6" s="178" t="s">
        <v>370</v>
      </c>
      <c r="K6" s="179" t="s">
        <v>371</v>
      </c>
      <c r="L6" s="178" t="s">
        <v>368</v>
      </c>
      <c r="M6" s="178" t="s">
        <v>369</v>
      </c>
      <c r="N6" s="178" t="s">
        <v>370</v>
      </c>
      <c r="O6" s="179" t="s">
        <v>371</v>
      </c>
      <c r="P6" s="321"/>
    </row>
    <row r="7" spans="1:16" s="195" customFormat="1" ht="21.6" customHeight="1">
      <c r="A7" s="196">
        <v>1</v>
      </c>
      <c r="B7" s="196" t="s">
        <v>27</v>
      </c>
      <c r="C7" s="197" t="s">
        <v>372</v>
      </c>
      <c r="D7" s="198">
        <f>D8</f>
        <v>35129.799999999996</v>
      </c>
      <c r="E7" s="198">
        <f aca="true" t="shared" si="0" ref="E7:O7">E8</f>
        <v>0</v>
      </c>
      <c r="F7" s="198">
        <f t="shared" si="0"/>
        <v>0</v>
      </c>
      <c r="G7" s="198">
        <f t="shared" si="0"/>
        <v>35129.799999999996</v>
      </c>
      <c r="H7" s="198">
        <f t="shared" si="0"/>
        <v>954.1</v>
      </c>
      <c r="I7" s="198">
        <f t="shared" si="0"/>
        <v>94456.1</v>
      </c>
      <c r="J7" s="198">
        <f t="shared" si="0"/>
        <v>0</v>
      </c>
      <c r="K7" s="198">
        <f t="shared" si="0"/>
        <v>95410.20000000001</v>
      </c>
      <c r="L7" s="198">
        <f t="shared" si="0"/>
        <v>954.1</v>
      </c>
      <c r="M7" s="198">
        <f t="shared" si="0"/>
        <v>94456.1</v>
      </c>
      <c r="N7" s="198">
        <f t="shared" si="0"/>
        <v>0</v>
      </c>
      <c r="O7" s="198">
        <f t="shared" si="0"/>
        <v>95410.20000000001</v>
      </c>
      <c r="P7" s="199" t="s">
        <v>57</v>
      </c>
    </row>
    <row r="8" spans="1:16" ht="25.15" customHeight="1">
      <c r="A8" s="203" t="s">
        <v>373</v>
      </c>
      <c r="B8" s="203" t="s">
        <v>237</v>
      </c>
      <c r="C8" s="204" t="s">
        <v>372</v>
      </c>
      <c r="D8" s="180">
        <f aca="true" t="shared" si="1" ref="D8:O8">SUM(D9:D11)</f>
        <v>35129.799999999996</v>
      </c>
      <c r="E8" s="180">
        <f t="shared" si="1"/>
        <v>0</v>
      </c>
      <c r="F8" s="180">
        <f t="shared" si="1"/>
        <v>0</v>
      </c>
      <c r="G8" s="180">
        <f t="shared" si="1"/>
        <v>35129.799999999996</v>
      </c>
      <c r="H8" s="180">
        <f t="shared" si="1"/>
        <v>954.1</v>
      </c>
      <c r="I8" s="180">
        <f t="shared" si="1"/>
        <v>94456.1</v>
      </c>
      <c r="J8" s="180">
        <f t="shared" si="1"/>
        <v>0</v>
      </c>
      <c r="K8" s="180">
        <f t="shared" si="1"/>
        <v>95410.20000000001</v>
      </c>
      <c r="L8" s="180">
        <f t="shared" si="1"/>
        <v>954.1</v>
      </c>
      <c r="M8" s="180">
        <f t="shared" si="1"/>
        <v>94456.1</v>
      </c>
      <c r="N8" s="180">
        <f t="shared" si="1"/>
        <v>0</v>
      </c>
      <c r="O8" s="180">
        <f t="shared" si="1"/>
        <v>95410.20000000001</v>
      </c>
      <c r="P8" s="181" t="s">
        <v>236</v>
      </c>
    </row>
    <row r="9" spans="1:16" ht="63.6" customHeight="1">
      <c r="A9" s="205" t="s">
        <v>374</v>
      </c>
      <c r="B9" s="205" t="s">
        <v>437</v>
      </c>
      <c r="C9" s="206" t="s">
        <v>275</v>
      </c>
      <c r="D9" s="180">
        <v>30455.1</v>
      </c>
      <c r="E9" s="180">
        <v>0</v>
      </c>
      <c r="F9" s="180">
        <v>0</v>
      </c>
      <c r="G9" s="180">
        <f>D9+E9+F9</f>
        <v>30455.1</v>
      </c>
      <c r="H9" s="180">
        <v>0</v>
      </c>
      <c r="I9" s="180">
        <v>0</v>
      </c>
      <c r="J9" s="180">
        <v>0</v>
      </c>
      <c r="K9" s="180">
        <f>H9+I9+J9</f>
        <v>0</v>
      </c>
      <c r="L9" s="180">
        <v>0</v>
      </c>
      <c r="M9" s="180">
        <v>0</v>
      </c>
      <c r="N9" s="180">
        <v>0</v>
      </c>
      <c r="O9" s="180">
        <f>L9+M9+N9</f>
        <v>0</v>
      </c>
      <c r="P9" s="181" t="s">
        <v>236</v>
      </c>
    </row>
    <row r="10" spans="1:16" ht="78.75">
      <c r="A10" s="205" t="s">
        <v>438</v>
      </c>
      <c r="B10" s="205" t="s">
        <v>376</v>
      </c>
      <c r="C10" s="206" t="s">
        <v>275</v>
      </c>
      <c r="D10" s="180">
        <v>4674.7</v>
      </c>
      <c r="E10" s="180">
        <v>0</v>
      </c>
      <c r="F10" s="180">
        <v>0</v>
      </c>
      <c r="G10" s="180">
        <f aca="true" t="shared" si="2" ref="G10:G16">D10+E10+F10</f>
        <v>4674.7</v>
      </c>
      <c r="H10" s="180">
        <v>0</v>
      </c>
      <c r="I10" s="180">
        <v>0</v>
      </c>
      <c r="J10" s="180">
        <v>0</v>
      </c>
      <c r="K10" s="180">
        <f aca="true" t="shared" si="3" ref="K10:K11">H10+I10+J10</f>
        <v>0</v>
      </c>
      <c r="L10" s="180">
        <v>0</v>
      </c>
      <c r="M10" s="180">
        <v>0</v>
      </c>
      <c r="N10" s="180">
        <v>0</v>
      </c>
      <c r="O10" s="180">
        <f aca="true" t="shared" si="4" ref="O10:O11">L10+M10+N10</f>
        <v>0</v>
      </c>
      <c r="P10" s="181" t="s">
        <v>236</v>
      </c>
    </row>
    <row r="11" spans="1:16" ht="78.75">
      <c r="A11" s="205" t="s">
        <v>375</v>
      </c>
      <c r="B11" s="205" t="s">
        <v>377</v>
      </c>
      <c r="C11" s="206" t="s">
        <v>275</v>
      </c>
      <c r="D11" s="180">
        <v>0</v>
      </c>
      <c r="E11" s="180">
        <f>'[1] № 5  рп, кцср, квр'!E235</f>
        <v>0</v>
      </c>
      <c r="F11" s="180">
        <v>0</v>
      </c>
      <c r="G11" s="180">
        <f t="shared" si="2"/>
        <v>0</v>
      </c>
      <c r="H11" s="180">
        <f>'[1] № 5  рп, кцср, квр'!F238</f>
        <v>954.1</v>
      </c>
      <c r="I11" s="180">
        <v>94456.1</v>
      </c>
      <c r="J11" s="180">
        <v>0</v>
      </c>
      <c r="K11" s="180">
        <f t="shared" si="3"/>
        <v>95410.20000000001</v>
      </c>
      <c r="L11" s="180">
        <f>'[1] № 5  рп, кцср, квр'!G238</f>
        <v>954.1</v>
      </c>
      <c r="M11" s="180">
        <v>94456.1</v>
      </c>
      <c r="N11" s="180">
        <v>0</v>
      </c>
      <c r="O11" s="180">
        <f t="shared" si="4"/>
        <v>95410.20000000001</v>
      </c>
      <c r="P11" s="181" t="s">
        <v>236</v>
      </c>
    </row>
    <row r="12" spans="1:16" s="195" customFormat="1" ht="12.75">
      <c r="A12" s="196" t="s">
        <v>378</v>
      </c>
      <c r="B12" s="196" t="s">
        <v>31</v>
      </c>
      <c r="C12" s="197" t="s">
        <v>372</v>
      </c>
      <c r="D12" s="198">
        <f>D13</f>
        <v>1616.1</v>
      </c>
      <c r="E12" s="198">
        <f aca="true" t="shared" si="5" ref="E12:O13">E13</f>
        <v>3295.6</v>
      </c>
      <c r="F12" s="198">
        <f t="shared" si="5"/>
        <v>2197.1</v>
      </c>
      <c r="G12" s="198">
        <f t="shared" si="5"/>
        <v>7108.799999999999</v>
      </c>
      <c r="H12" s="198">
        <f t="shared" si="5"/>
        <v>0</v>
      </c>
      <c r="I12" s="198">
        <f t="shared" si="5"/>
        <v>2197.1</v>
      </c>
      <c r="J12" s="198">
        <f t="shared" si="5"/>
        <v>3295.6</v>
      </c>
      <c r="K12" s="198">
        <f t="shared" si="5"/>
        <v>5492.7</v>
      </c>
      <c r="L12" s="198">
        <f t="shared" si="5"/>
        <v>0</v>
      </c>
      <c r="M12" s="198">
        <f t="shared" si="5"/>
        <v>2197.1</v>
      </c>
      <c r="N12" s="198">
        <f t="shared" si="5"/>
        <v>3295.6</v>
      </c>
      <c r="O12" s="198">
        <f t="shared" si="5"/>
        <v>5492.7</v>
      </c>
      <c r="P12" s="199" t="s">
        <v>39</v>
      </c>
    </row>
    <row r="13" spans="1:16" ht="12.75">
      <c r="A13" s="182" t="s">
        <v>379</v>
      </c>
      <c r="B13" s="182" t="s">
        <v>85</v>
      </c>
      <c r="C13" s="200" t="s">
        <v>372</v>
      </c>
      <c r="D13" s="201">
        <f>D14</f>
        <v>1616.1</v>
      </c>
      <c r="E13" s="201">
        <f t="shared" si="5"/>
        <v>3295.6</v>
      </c>
      <c r="F13" s="201">
        <f t="shared" si="5"/>
        <v>2197.1</v>
      </c>
      <c r="G13" s="201">
        <f t="shared" si="5"/>
        <v>7108.799999999999</v>
      </c>
      <c r="H13" s="201">
        <f t="shared" si="5"/>
        <v>0</v>
      </c>
      <c r="I13" s="201">
        <f t="shared" si="5"/>
        <v>2197.1</v>
      </c>
      <c r="J13" s="201">
        <f t="shared" si="5"/>
        <v>3295.6</v>
      </c>
      <c r="K13" s="201">
        <f t="shared" si="5"/>
        <v>5492.7</v>
      </c>
      <c r="L13" s="201">
        <f t="shared" si="5"/>
        <v>0</v>
      </c>
      <c r="M13" s="201">
        <f t="shared" si="5"/>
        <v>2197.1</v>
      </c>
      <c r="N13" s="201">
        <f t="shared" si="5"/>
        <v>3295.6</v>
      </c>
      <c r="O13" s="201">
        <f t="shared" si="5"/>
        <v>5492.7</v>
      </c>
      <c r="P13" s="181" t="s">
        <v>84</v>
      </c>
    </row>
    <row r="14" spans="1:16" ht="79.15" customHeight="1">
      <c r="A14" s="205" t="s">
        <v>380</v>
      </c>
      <c r="B14" s="182" t="s">
        <v>381</v>
      </c>
      <c r="C14" s="206" t="s">
        <v>284</v>
      </c>
      <c r="D14" s="202">
        <f>SUM(D15:D16)</f>
        <v>1616.1</v>
      </c>
      <c r="E14" s="202">
        <f aca="true" t="shared" si="6" ref="E14:O14">SUM(E15:E16)</f>
        <v>3295.6</v>
      </c>
      <c r="F14" s="202">
        <f t="shared" si="6"/>
        <v>2197.1</v>
      </c>
      <c r="G14" s="202">
        <f t="shared" si="6"/>
        <v>7108.799999999999</v>
      </c>
      <c r="H14" s="202">
        <f t="shared" si="6"/>
        <v>0</v>
      </c>
      <c r="I14" s="202">
        <f t="shared" si="6"/>
        <v>2197.1</v>
      </c>
      <c r="J14" s="202">
        <f t="shared" si="6"/>
        <v>3295.6</v>
      </c>
      <c r="K14" s="202">
        <f t="shared" si="6"/>
        <v>5492.7</v>
      </c>
      <c r="L14" s="202">
        <f t="shared" si="6"/>
        <v>0</v>
      </c>
      <c r="M14" s="202">
        <f t="shared" si="6"/>
        <v>2197.1</v>
      </c>
      <c r="N14" s="202">
        <f t="shared" si="6"/>
        <v>3295.6</v>
      </c>
      <c r="O14" s="202">
        <f t="shared" si="6"/>
        <v>5492.7</v>
      </c>
      <c r="P14" s="181" t="s">
        <v>84</v>
      </c>
    </row>
    <row r="15" spans="1:16" ht="110.25">
      <c r="A15" s="205" t="s">
        <v>439</v>
      </c>
      <c r="B15" s="205" t="s">
        <v>440</v>
      </c>
      <c r="C15" s="206" t="s">
        <v>284</v>
      </c>
      <c r="D15" s="180">
        <v>0</v>
      </c>
      <c r="E15" s="180">
        <v>3295.6</v>
      </c>
      <c r="F15" s="180">
        <v>2197.1</v>
      </c>
      <c r="G15" s="180">
        <f t="shared" si="2"/>
        <v>5492.7</v>
      </c>
      <c r="H15" s="180">
        <v>0</v>
      </c>
      <c r="I15" s="180">
        <v>2197.1</v>
      </c>
      <c r="J15" s="180">
        <v>3295.6</v>
      </c>
      <c r="K15" s="180">
        <f aca="true" t="shared" si="7" ref="K15:K16">H15+I15+J15</f>
        <v>5492.7</v>
      </c>
      <c r="L15" s="180">
        <v>0</v>
      </c>
      <c r="M15" s="180">
        <v>2197.1</v>
      </c>
      <c r="N15" s="180">
        <v>3295.6</v>
      </c>
      <c r="O15" s="180">
        <f aca="true" t="shared" si="8" ref="O15:O16">L15+M15+N15</f>
        <v>5492.7</v>
      </c>
      <c r="P15" s="181" t="s">
        <v>84</v>
      </c>
    </row>
    <row r="16" spans="1:16" ht="110.25">
      <c r="A16" s="205" t="s">
        <v>441</v>
      </c>
      <c r="B16" s="205" t="s">
        <v>442</v>
      </c>
      <c r="C16" s="206" t="s">
        <v>284</v>
      </c>
      <c r="D16" s="180">
        <v>1616.1</v>
      </c>
      <c r="E16" s="180">
        <v>0</v>
      </c>
      <c r="F16" s="180">
        <v>0</v>
      </c>
      <c r="G16" s="180">
        <f t="shared" si="2"/>
        <v>1616.1</v>
      </c>
      <c r="H16" s="180">
        <v>0</v>
      </c>
      <c r="I16" s="180">
        <v>0</v>
      </c>
      <c r="J16" s="180">
        <v>0</v>
      </c>
      <c r="K16" s="180">
        <f t="shared" si="7"/>
        <v>0</v>
      </c>
      <c r="L16" s="180">
        <v>0</v>
      </c>
      <c r="M16" s="180">
        <v>0</v>
      </c>
      <c r="N16" s="180">
        <v>0</v>
      </c>
      <c r="O16" s="180">
        <f t="shared" si="8"/>
        <v>0</v>
      </c>
      <c r="P16" s="181" t="s">
        <v>84</v>
      </c>
    </row>
    <row r="17" spans="1:16" s="195" customFormat="1" ht="15.75" customHeight="1">
      <c r="A17" s="183"/>
      <c r="B17" s="183" t="s">
        <v>0</v>
      </c>
      <c r="C17" s="184"/>
      <c r="D17" s="198">
        <f>D7+D12</f>
        <v>36745.899999999994</v>
      </c>
      <c r="E17" s="198">
        <f aca="true" t="shared" si="9" ref="E17:O17">E7+E12</f>
        <v>3295.6</v>
      </c>
      <c r="F17" s="198">
        <f t="shared" si="9"/>
        <v>2197.1</v>
      </c>
      <c r="G17" s="198">
        <f t="shared" si="9"/>
        <v>42238.59999999999</v>
      </c>
      <c r="H17" s="198">
        <f t="shared" si="9"/>
        <v>954.1</v>
      </c>
      <c r="I17" s="198">
        <f t="shared" si="9"/>
        <v>96653.20000000001</v>
      </c>
      <c r="J17" s="198">
        <f t="shared" si="9"/>
        <v>3295.6</v>
      </c>
      <c r="K17" s="198">
        <f t="shared" si="9"/>
        <v>100902.90000000001</v>
      </c>
      <c r="L17" s="198">
        <f t="shared" si="9"/>
        <v>954.1</v>
      </c>
      <c r="M17" s="198">
        <f t="shared" si="9"/>
        <v>96653.20000000001</v>
      </c>
      <c r="N17" s="198">
        <f t="shared" si="9"/>
        <v>3295.6</v>
      </c>
      <c r="O17" s="198">
        <f t="shared" si="9"/>
        <v>100902.90000000001</v>
      </c>
      <c r="P17" s="185" t="s">
        <v>372</v>
      </c>
    </row>
    <row r="18" spans="1:16" ht="14.25" customHeight="1">
      <c r="A18" s="186"/>
      <c r="B18" s="186"/>
      <c r="C18" s="187"/>
      <c r="D18" s="188"/>
      <c r="E18" s="188"/>
      <c r="F18" s="188"/>
      <c r="G18" s="189"/>
      <c r="H18" s="188"/>
      <c r="I18" s="188"/>
      <c r="J18" s="188"/>
      <c r="K18" s="189"/>
      <c r="L18" s="188"/>
      <c r="M18" s="188"/>
      <c r="N18" s="188"/>
      <c r="O18" s="189"/>
      <c r="P18" s="190"/>
    </row>
    <row r="19" spans="1:16" ht="2.25" customHeight="1" hidden="1">
      <c r="A19" s="186"/>
      <c r="B19" s="186"/>
      <c r="C19" s="187"/>
      <c r="D19" s="188"/>
      <c r="E19" s="188"/>
      <c r="F19" s="188"/>
      <c r="G19" s="189"/>
      <c r="H19" s="188"/>
      <c r="I19" s="188"/>
      <c r="J19" s="188"/>
      <c r="K19" s="189"/>
      <c r="L19" s="188"/>
      <c r="M19" s="188"/>
      <c r="N19" s="188"/>
      <c r="O19" s="189"/>
      <c r="P19" s="190"/>
    </row>
    <row r="20" spans="1:16" ht="12.75" hidden="1">
      <c r="A20" s="186"/>
      <c r="B20" s="186"/>
      <c r="C20" s="187"/>
      <c r="D20" s="188"/>
      <c r="E20" s="188"/>
      <c r="F20" s="188"/>
      <c r="G20" s="189"/>
      <c r="H20" s="188"/>
      <c r="I20" s="188"/>
      <c r="J20" s="188"/>
      <c r="K20" s="189"/>
      <c r="L20" s="188"/>
      <c r="M20" s="188"/>
      <c r="N20" s="188"/>
      <c r="O20" s="189"/>
      <c r="P20" s="190"/>
    </row>
    <row r="21" spans="1:16" ht="12.75" hidden="1">
      <c r="A21" s="186"/>
      <c r="B21" s="186"/>
      <c r="C21" s="187"/>
      <c r="D21" s="188" t="e">
        <f>#REF!+#REF!+#REF!</f>
        <v>#REF!</v>
      </c>
      <c r="E21" s="188" t="e">
        <f>#REF!+#REF!+#REF!</f>
        <v>#REF!</v>
      </c>
      <c r="F21" s="188" t="e">
        <f>#REF!+#REF!+#REF!</f>
        <v>#REF!</v>
      </c>
      <c r="G21" s="188" t="e">
        <f>#REF!+#REF!+#REF!</f>
        <v>#REF!</v>
      </c>
      <c r="H21" s="188" t="e">
        <f>#REF!+#REF!+#REF!</f>
        <v>#REF!</v>
      </c>
      <c r="I21" s="188" t="e">
        <f>#REF!+#REF!+#REF!</f>
        <v>#REF!</v>
      </c>
      <c r="J21" s="188" t="e">
        <f>#REF!+#REF!+#REF!</f>
        <v>#REF!</v>
      </c>
      <c r="K21" s="188" t="e">
        <f>#REF!+#REF!+#REF!</f>
        <v>#REF!</v>
      </c>
      <c r="L21" s="188" t="e">
        <f>#REF!+#REF!+#REF!</f>
        <v>#REF!</v>
      </c>
      <c r="M21" s="188" t="e">
        <f>#REF!+#REF!+#REF!</f>
        <v>#REF!</v>
      </c>
      <c r="N21" s="188" t="e">
        <f>#REF!+#REF!+#REF!</f>
        <v>#REF!</v>
      </c>
      <c r="O21" s="188" t="e">
        <f>#REF!+#REF!+#REF!</f>
        <v>#REF!</v>
      </c>
      <c r="P21" s="190"/>
    </row>
  </sheetData>
  <mergeCells count="11">
    <mergeCell ref="L1:P1"/>
    <mergeCell ref="A2:P2"/>
    <mergeCell ref="A3:P3"/>
    <mergeCell ref="A4:A6"/>
    <mergeCell ref="B4:B6"/>
    <mergeCell ref="C4:C6"/>
    <mergeCell ref="D4:O4"/>
    <mergeCell ref="P4:P6"/>
    <mergeCell ref="D5:G5"/>
    <mergeCell ref="H5:K5"/>
    <mergeCell ref="L5:O5"/>
  </mergeCells>
  <printOptions/>
  <pageMargins left="0.17" right="0.17" top="0.2755905511811024" bottom="0.35433070866141736" header="0.31496062992125984" footer="0.31496062992125984"/>
  <pageSetup horizontalDpi="600" verticalDpi="600" orientation="landscape" paperSize="9" scale="6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zoomScale="90" zoomScaleNormal="90" workbookViewId="0" topLeftCell="A1">
      <selection activeCell="G8" sqref="G8"/>
    </sheetView>
  </sheetViews>
  <sheetFormatPr defaultColWidth="14.75390625" defaultRowHeight="12.75"/>
  <cols>
    <col min="1" max="1" width="8.25390625" style="251" customWidth="1"/>
    <col min="2" max="2" width="53.125" style="251" customWidth="1"/>
    <col min="3" max="3" width="12.75390625" style="251" customWidth="1"/>
    <col min="4" max="4" width="14.375" style="251" customWidth="1"/>
    <col min="5" max="5" width="13.875" style="251" customWidth="1"/>
    <col min="6" max="6" width="32.25390625" style="251" customWidth="1"/>
    <col min="7" max="256" width="14.75390625" style="251" customWidth="1"/>
    <col min="257" max="257" width="8.25390625" style="251" customWidth="1"/>
    <col min="258" max="258" width="53.125" style="251" customWidth="1"/>
    <col min="259" max="259" width="18.00390625" style="251" customWidth="1"/>
    <col min="260" max="261" width="17.625" style="251" customWidth="1"/>
    <col min="262" max="262" width="32.25390625" style="251" customWidth="1"/>
    <col min="263" max="512" width="14.75390625" style="251" customWidth="1"/>
    <col min="513" max="513" width="8.25390625" style="251" customWidth="1"/>
    <col min="514" max="514" width="53.125" style="251" customWidth="1"/>
    <col min="515" max="515" width="18.00390625" style="251" customWidth="1"/>
    <col min="516" max="517" width="17.625" style="251" customWidth="1"/>
    <col min="518" max="518" width="32.25390625" style="251" customWidth="1"/>
    <col min="519" max="768" width="14.75390625" style="251" customWidth="1"/>
    <col min="769" max="769" width="8.25390625" style="251" customWidth="1"/>
    <col min="770" max="770" width="53.125" style="251" customWidth="1"/>
    <col min="771" max="771" width="18.00390625" style="251" customWidth="1"/>
    <col min="772" max="773" width="17.625" style="251" customWidth="1"/>
    <col min="774" max="774" width="32.25390625" style="251" customWidth="1"/>
    <col min="775" max="1024" width="14.75390625" style="251" customWidth="1"/>
    <col min="1025" max="1025" width="8.25390625" style="251" customWidth="1"/>
    <col min="1026" max="1026" width="53.125" style="251" customWidth="1"/>
    <col min="1027" max="1027" width="18.00390625" style="251" customWidth="1"/>
    <col min="1028" max="1029" width="17.625" style="251" customWidth="1"/>
    <col min="1030" max="1030" width="32.25390625" style="251" customWidth="1"/>
    <col min="1031" max="1280" width="14.75390625" style="251" customWidth="1"/>
    <col min="1281" max="1281" width="8.25390625" style="251" customWidth="1"/>
    <col min="1282" max="1282" width="53.125" style="251" customWidth="1"/>
    <col min="1283" max="1283" width="18.00390625" style="251" customWidth="1"/>
    <col min="1284" max="1285" width="17.625" style="251" customWidth="1"/>
    <col min="1286" max="1286" width="32.25390625" style="251" customWidth="1"/>
    <col min="1287" max="1536" width="14.75390625" style="251" customWidth="1"/>
    <col min="1537" max="1537" width="8.25390625" style="251" customWidth="1"/>
    <col min="1538" max="1538" width="53.125" style="251" customWidth="1"/>
    <col min="1539" max="1539" width="18.00390625" style="251" customWidth="1"/>
    <col min="1540" max="1541" width="17.625" style="251" customWidth="1"/>
    <col min="1542" max="1542" width="32.25390625" style="251" customWidth="1"/>
    <col min="1543" max="1792" width="14.75390625" style="251" customWidth="1"/>
    <col min="1793" max="1793" width="8.25390625" style="251" customWidth="1"/>
    <col min="1794" max="1794" width="53.125" style="251" customWidth="1"/>
    <col min="1795" max="1795" width="18.00390625" style="251" customWidth="1"/>
    <col min="1796" max="1797" width="17.625" style="251" customWidth="1"/>
    <col min="1798" max="1798" width="32.25390625" style="251" customWidth="1"/>
    <col min="1799" max="2048" width="14.75390625" style="251" customWidth="1"/>
    <col min="2049" max="2049" width="8.25390625" style="251" customWidth="1"/>
    <col min="2050" max="2050" width="53.125" style="251" customWidth="1"/>
    <col min="2051" max="2051" width="18.00390625" style="251" customWidth="1"/>
    <col min="2052" max="2053" width="17.625" style="251" customWidth="1"/>
    <col min="2054" max="2054" width="32.25390625" style="251" customWidth="1"/>
    <col min="2055" max="2304" width="14.75390625" style="251" customWidth="1"/>
    <col min="2305" max="2305" width="8.25390625" style="251" customWidth="1"/>
    <col min="2306" max="2306" width="53.125" style="251" customWidth="1"/>
    <col min="2307" max="2307" width="18.00390625" style="251" customWidth="1"/>
    <col min="2308" max="2309" width="17.625" style="251" customWidth="1"/>
    <col min="2310" max="2310" width="32.25390625" style="251" customWidth="1"/>
    <col min="2311" max="2560" width="14.75390625" style="251" customWidth="1"/>
    <col min="2561" max="2561" width="8.25390625" style="251" customWidth="1"/>
    <col min="2562" max="2562" width="53.125" style="251" customWidth="1"/>
    <col min="2563" max="2563" width="18.00390625" style="251" customWidth="1"/>
    <col min="2564" max="2565" width="17.625" style="251" customWidth="1"/>
    <col min="2566" max="2566" width="32.25390625" style="251" customWidth="1"/>
    <col min="2567" max="2816" width="14.75390625" style="251" customWidth="1"/>
    <col min="2817" max="2817" width="8.25390625" style="251" customWidth="1"/>
    <col min="2818" max="2818" width="53.125" style="251" customWidth="1"/>
    <col min="2819" max="2819" width="18.00390625" style="251" customWidth="1"/>
    <col min="2820" max="2821" width="17.625" style="251" customWidth="1"/>
    <col min="2822" max="2822" width="32.25390625" style="251" customWidth="1"/>
    <col min="2823" max="3072" width="14.75390625" style="251" customWidth="1"/>
    <col min="3073" max="3073" width="8.25390625" style="251" customWidth="1"/>
    <col min="3074" max="3074" width="53.125" style="251" customWidth="1"/>
    <col min="3075" max="3075" width="18.00390625" style="251" customWidth="1"/>
    <col min="3076" max="3077" width="17.625" style="251" customWidth="1"/>
    <col min="3078" max="3078" width="32.25390625" style="251" customWidth="1"/>
    <col min="3079" max="3328" width="14.75390625" style="251" customWidth="1"/>
    <col min="3329" max="3329" width="8.25390625" style="251" customWidth="1"/>
    <col min="3330" max="3330" width="53.125" style="251" customWidth="1"/>
    <col min="3331" max="3331" width="18.00390625" style="251" customWidth="1"/>
    <col min="3332" max="3333" width="17.625" style="251" customWidth="1"/>
    <col min="3334" max="3334" width="32.25390625" style="251" customWidth="1"/>
    <col min="3335" max="3584" width="14.75390625" style="251" customWidth="1"/>
    <col min="3585" max="3585" width="8.25390625" style="251" customWidth="1"/>
    <col min="3586" max="3586" width="53.125" style="251" customWidth="1"/>
    <col min="3587" max="3587" width="18.00390625" style="251" customWidth="1"/>
    <col min="3588" max="3589" width="17.625" style="251" customWidth="1"/>
    <col min="3590" max="3590" width="32.25390625" style="251" customWidth="1"/>
    <col min="3591" max="3840" width="14.75390625" style="251" customWidth="1"/>
    <col min="3841" max="3841" width="8.25390625" style="251" customWidth="1"/>
    <col min="3842" max="3842" width="53.125" style="251" customWidth="1"/>
    <col min="3843" max="3843" width="18.00390625" style="251" customWidth="1"/>
    <col min="3844" max="3845" width="17.625" style="251" customWidth="1"/>
    <col min="3846" max="3846" width="32.25390625" style="251" customWidth="1"/>
    <col min="3847" max="4096" width="14.75390625" style="251" customWidth="1"/>
    <col min="4097" max="4097" width="8.25390625" style="251" customWidth="1"/>
    <col min="4098" max="4098" width="53.125" style="251" customWidth="1"/>
    <col min="4099" max="4099" width="18.00390625" style="251" customWidth="1"/>
    <col min="4100" max="4101" width="17.625" style="251" customWidth="1"/>
    <col min="4102" max="4102" width="32.25390625" style="251" customWidth="1"/>
    <col min="4103" max="4352" width="14.75390625" style="251" customWidth="1"/>
    <col min="4353" max="4353" width="8.25390625" style="251" customWidth="1"/>
    <col min="4354" max="4354" width="53.125" style="251" customWidth="1"/>
    <col min="4355" max="4355" width="18.00390625" style="251" customWidth="1"/>
    <col min="4356" max="4357" width="17.625" style="251" customWidth="1"/>
    <col min="4358" max="4358" width="32.25390625" style="251" customWidth="1"/>
    <col min="4359" max="4608" width="14.75390625" style="251" customWidth="1"/>
    <col min="4609" max="4609" width="8.25390625" style="251" customWidth="1"/>
    <col min="4610" max="4610" width="53.125" style="251" customWidth="1"/>
    <col min="4611" max="4611" width="18.00390625" style="251" customWidth="1"/>
    <col min="4612" max="4613" width="17.625" style="251" customWidth="1"/>
    <col min="4614" max="4614" width="32.25390625" style="251" customWidth="1"/>
    <col min="4615" max="4864" width="14.75390625" style="251" customWidth="1"/>
    <col min="4865" max="4865" width="8.25390625" style="251" customWidth="1"/>
    <col min="4866" max="4866" width="53.125" style="251" customWidth="1"/>
    <col min="4867" max="4867" width="18.00390625" style="251" customWidth="1"/>
    <col min="4868" max="4869" width="17.625" style="251" customWidth="1"/>
    <col min="4870" max="4870" width="32.25390625" style="251" customWidth="1"/>
    <col min="4871" max="5120" width="14.75390625" style="251" customWidth="1"/>
    <col min="5121" max="5121" width="8.25390625" style="251" customWidth="1"/>
    <col min="5122" max="5122" width="53.125" style="251" customWidth="1"/>
    <col min="5123" max="5123" width="18.00390625" style="251" customWidth="1"/>
    <col min="5124" max="5125" width="17.625" style="251" customWidth="1"/>
    <col min="5126" max="5126" width="32.25390625" style="251" customWidth="1"/>
    <col min="5127" max="5376" width="14.75390625" style="251" customWidth="1"/>
    <col min="5377" max="5377" width="8.25390625" style="251" customWidth="1"/>
    <col min="5378" max="5378" width="53.125" style="251" customWidth="1"/>
    <col min="5379" max="5379" width="18.00390625" style="251" customWidth="1"/>
    <col min="5380" max="5381" width="17.625" style="251" customWidth="1"/>
    <col min="5382" max="5382" width="32.25390625" style="251" customWidth="1"/>
    <col min="5383" max="5632" width="14.75390625" style="251" customWidth="1"/>
    <col min="5633" max="5633" width="8.25390625" style="251" customWidth="1"/>
    <col min="5634" max="5634" width="53.125" style="251" customWidth="1"/>
    <col min="5635" max="5635" width="18.00390625" style="251" customWidth="1"/>
    <col min="5636" max="5637" width="17.625" style="251" customWidth="1"/>
    <col min="5638" max="5638" width="32.25390625" style="251" customWidth="1"/>
    <col min="5639" max="5888" width="14.75390625" style="251" customWidth="1"/>
    <col min="5889" max="5889" width="8.25390625" style="251" customWidth="1"/>
    <col min="5890" max="5890" width="53.125" style="251" customWidth="1"/>
    <col min="5891" max="5891" width="18.00390625" style="251" customWidth="1"/>
    <col min="5892" max="5893" width="17.625" style="251" customWidth="1"/>
    <col min="5894" max="5894" width="32.25390625" style="251" customWidth="1"/>
    <col min="5895" max="6144" width="14.75390625" style="251" customWidth="1"/>
    <col min="6145" max="6145" width="8.25390625" style="251" customWidth="1"/>
    <col min="6146" max="6146" width="53.125" style="251" customWidth="1"/>
    <col min="6147" max="6147" width="18.00390625" style="251" customWidth="1"/>
    <col min="6148" max="6149" width="17.625" style="251" customWidth="1"/>
    <col min="6150" max="6150" width="32.25390625" style="251" customWidth="1"/>
    <col min="6151" max="6400" width="14.75390625" style="251" customWidth="1"/>
    <col min="6401" max="6401" width="8.25390625" style="251" customWidth="1"/>
    <col min="6402" max="6402" width="53.125" style="251" customWidth="1"/>
    <col min="6403" max="6403" width="18.00390625" style="251" customWidth="1"/>
    <col min="6404" max="6405" width="17.625" style="251" customWidth="1"/>
    <col min="6406" max="6406" width="32.25390625" style="251" customWidth="1"/>
    <col min="6407" max="6656" width="14.75390625" style="251" customWidth="1"/>
    <col min="6657" max="6657" width="8.25390625" style="251" customWidth="1"/>
    <col min="6658" max="6658" width="53.125" style="251" customWidth="1"/>
    <col min="6659" max="6659" width="18.00390625" style="251" customWidth="1"/>
    <col min="6660" max="6661" width="17.625" style="251" customWidth="1"/>
    <col min="6662" max="6662" width="32.25390625" style="251" customWidth="1"/>
    <col min="6663" max="6912" width="14.75390625" style="251" customWidth="1"/>
    <col min="6913" max="6913" width="8.25390625" style="251" customWidth="1"/>
    <col min="6914" max="6914" width="53.125" style="251" customWidth="1"/>
    <col min="6915" max="6915" width="18.00390625" style="251" customWidth="1"/>
    <col min="6916" max="6917" width="17.625" style="251" customWidth="1"/>
    <col min="6918" max="6918" width="32.25390625" style="251" customWidth="1"/>
    <col min="6919" max="7168" width="14.75390625" style="251" customWidth="1"/>
    <col min="7169" max="7169" width="8.25390625" style="251" customWidth="1"/>
    <col min="7170" max="7170" width="53.125" style="251" customWidth="1"/>
    <col min="7171" max="7171" width="18.00390625" style="251" customWidth="1"/>
    <col min="7172" max="7173" width="17.625" style="251" customWidth="1"/>
    <col min="7174" max="7174" width="32.25390625" style="251" customWidth="1"/>
    <col min="7175" max="7424" width="14.75390625" style="251" customWidth="1"/>
    <col min="7425" max="7425" width="8.25390625" style="251" customWidth="1"/>
    <col min="7426" max="7426" width="53.125" style="251" customWidth="1"/>
    <col min="7427" max="7427" width="18.00390625" style="251" customWidth="1"/>
    <col min="7428" max="7429" width="17.625" style="251" customWidth="1"/>
    <col min="7430" max="7430" width="32.25390625" style="251" customWidth="1"/>
    <col min="7431" max="7680" width="14.75390625" style="251" customWidth="1"/>
    <col min="7681" max="7681" width="8.25390625" style="251" customWidth="1"/>
    <col min="7682" max="7682" width="53.125" style="251" customWidth="1"/>
    <col min="7683" max="7683" width="18.00390625" style="251" customWidth="1"/>
    <col min="7684" max="7685" width="17.625" style="251" customWidth="1"/>
    <col min="7686" max="7686" width="32.25390625" style="251" customWidth="1"/>
    <col min="7687" max="7936" width="14.75390625" style="251" customWidth="1"/>
    <col min="7937" max="7937" width="8.25390625" style="251" customWidth="1"/>
    <col min="7938" max="7938" width="53.125" style="251" customWidth="1"/>
    <col min="7939" max="7939" width="18.00390625" style="251" customWidth="1"/>
    <col min="7940" max="7941" width="17.625" style="251" customWidth="1"/>
    <col min="7942" max="7942" width="32.25390625" style="251" customWidth="1"/>
    <col min="7943" max="8192" width="14.75390625" style="251" customWidth="1"/>
    <col min="8193" max="8193" width="8.25390625" style="251" customWidth="1"/>
    <col min="8194" max="8194" width="53.125" style="251" customWidth="1"/>
    <col min="8195" max="8195" width="18.00390625" style="251" customWidth="1"/>
    <col min="8196" max="8197" width="17.625" style="251" customWidth="1"/>
    <col min="8198" max="8198" width="32.25390625" style="251" customWidth="1"/>
    <col min="8199" max="8448" width="14.75390625" style="251" customWidth="1"/>
    <col min="8449" max="8449" width="8.25390625" style="251" customWidth="1"/>
    <col min="8450" max="8450" width="53.125" style="251" customWidth="1"/>
    <col min="8451" max="8451" width="18.00390625" style="251" customWidth="1"/>
    <col min="8452" max="8453" width="17.625" style="251" customWidth="1"/>
    <col min="8454" max="8454" width="32.25390625" style="251" customWidth="1"/>
    <col min="8455" max="8704" width="14.75390625" style="251" customWidth="1"/>
    <col min="8705" max="8705" width="8.25390625" style="251" customWidth="1"/>
    <col min="8706" max="8706" width="53.125" style="251" customWidth="1"/>
    <col min="8707" max="8707" width="18.00390625" style="251" customWidth="1"/>
    <col min="8708" max="8709" width="17.625" style="251" customWidth="1"/>
    <col min="8710" max="8710" width="32.25390625" style="251" customWidth="1"/>
    <col min="8711" max="8960" width="14.75390625" style="251" customWidth="1"/>
    <col min="8961" max="8961" width="8.25390625" style="251" customWidth="1"/>
    <col min="8962" max="8962" width="53.125" style="251" customWidth="1"/>
    <col min="8963" max="8963" width="18.00390625" style="251" customWidth="1"/>
    <col min="8964" max="8965" width="17.625" style="251" customWidth="1"/>
    <col min="8966" max="8966" width="32.25390625" style="251" customWidth="1"/>
    <col min="8967" max="9216" width="14.75390625" style="251" customWidth="1"/>
    <col min="9217" max="9217" width="8.25390625" style="251" customWidth="1"/>
    <col min="9218" max="9218" width="53.125" style="251" customWidth="1"/>
    <col min="9219" max="9219" width="18.00390625" style="251" customWidth="1"/>
    <col min="9220" max="9221" width="17.625" style="251" customWidth="1"/>
    <col min="9222" max="9222" width="32.25390625" style="251" customWidth="1"/>
    <col min="9223" max="9472" width="14.75390625" style="251" customWidth="1"/>
    <col min="9473" max="9473" width="8.25390625" style="251" customWidth="1"/>
    <col min="9474" max="9474" width="53.125" style="251" customWidth="1"/>
    <col min="9475" max="9475" width="18.00390625" style="251" customWidth="1"/>
    <col min="9476" max="9477" width="17.625" style="251" customWidth="1"/>
    <col min="9478" max="9478" width="32.25390625" style="251" customWidth="1"/>
    <col min="9479" max="9728" width="14.75390625" style="251" customWidth="1"/>
    <col min="9729" max="9729" width="8.25390625" style="251" customWidth="1"/>
    <col min="9730" max="9730" width="53.125" style="251" customWidth="1"/>
    <col min="9731" max="9731" width="18.00390625" style="251" customWidth="1"/>
    <col min="9732" max="9733" width="17.625" style="251" customWidth="1"/>
    <col min="9734" max="9734" width="32.25390625" style="251" customWidth="1"/>
    <col min="9735" max="9984" width="14.75390625" style="251" customWidth="1"/>
    <col min="9985" max="9985" width="8.25390625" style="251" customWidth="1"/>
    <col min="9986" max="9986" width="53.125" style="251" customWidth="1"/>
    <col min="9987" max="9987" width="18.00390625" style="251" customWidth="1"/>
    <col min="9988" max="9989" width="17.625" style="251" customWidth="1"/>
    <col min="9990" max="9990" width="32.25390625" style="251" customWidth="1"/>
    <col min="9991" max="10240" width="14.75390625" style="251" customWidth="1"/>
    <col min="10241" max="10241" width="8.25390625" style="251" customWidth="1"/>
    <col min="10242" max="10242" width="53.125" style="251" customWidth="1"/>
    <col min="10243" max="10243" width="18.00390625" style="251" customWidth="1"/>
    <col min="10244" max="10245" width="17.625" style="251" customWidth="1"/>
    <col min="10246" max="10246" width="32.25390625" style="251" customWidth="1"/>
    <col min="10247" max="10496" width="14.75390625" style="251" customWidth="1"/>
    <col min="10497" max="10497" width="8.25390625" style="251" customWidth="1"/>
    <col min="10498" max="10498" width="53.125" style="251" customWidth="1"/>
    <col min="10499" max="10499" width="18.00390625" style="251" customWidth="1"/>
    <col min="10500" max="10501" width="17.625" style="251" customWidth="1"/>
    <col min="10502" max="10502" width="32.25390625" style="251" customWidth="1"/>
    <col min="10503" max="10752" width="14.75390625" style="251" customWidth="1"/>
    <col min="10753" max="10753" width="8.25390625" style="251" customWidth="1"/>
    <col min="10754" max="10754" width="53.125" style="251" customWidth="1"/>
    <col min="10755" max="10755" width="18.00390625" style="251" customWidth="1"/>
    <col min="10756" max="10757" width="17.625" style="251" customWidth="1"/>
    <col min="10758" max="10758" width="32.25390625" style="251" customWidth="1"/>
    <col min="10759" max="11008" width="14.75390625" style="251" customWidth="1"/>
    <col min="11009" max="11009" width="8.25390625" style="251" customWidth="1"/>
    <col min="11010" max="11010" width="53.125" style="251" customWidth="1"/>
    <col min="11011" max="11011" width="18.00390625" style="251" customWidth="1"/>
    <col min="11012" max="11013" width="17.625" style="251" customWidth="1"/>
    <col min="11014" max="11014" width="32.25390625" style="251" customWidth="1"/>
    <col min="11015" max="11264" width="14.75390625" style="251" customWidth="1"/>
    <col min="11265" max="11265" width="8.25390625" style="251" customWidth="1"/>
    <col min="11266" max="11266" width="53.125" style="251" customWidth="1"/>
    <col min="11267" max="11267" width="18.00390625" style="251" customWidth="1"/>
    <col min="11268" max="11269" width="17.625" style="251" customWidth="1"/>
    <col min="11270" max="11270" width="32.25390625" style="251" customWidth="1"/>
    <col min="11271" max="11520" width="14.75390625" style="251" customWidth="1"/>
    <col min="11521" max="11521" width="8.25390625" style="251" customWidth="1"/>
    <col min="11522" max="11522" width="53.125" style="251" customWidth="1"/>
    <col min="11523" max="11523" width="18.00390625" style="251" customWidth="1"/>
    <col min="11524" max="11525" width="17.625" style="251" customWidth="1"/>
    <col min="11526" max="11526" width="32.25390625" style="251" customWidth="1"/>
    <col min="11527" max="11776" width="14.75390625" style="251" customWidth="1"/>
    <col min="11777" max="11777" width="8.25390625" style="251" customWidth="1"/>
    <col min="11778" max="11778" width="53.125" style="251" customWidth="1"/>
    <col min="11779" max="11779" width="18.00390625" style="251" customWidth="1"/>
    <col min="11780" max="11781" width="17.625" style="251" customWidth="1"/>
    <col min="11782" max="11782" width="32.25390625" style="251" customWidth="1"/>
    <col min="11783" max="12032" width="14.75390625" style="251" customWidth="1"/>
    <col min="12033" max="12033" width="8.25390625" style="251" customWidth="1"/>
    <col min="12034" max="12034" width="53.125" style="251" customWidth="1"/>
    <col min="12035" max="12035" width="18.00390625" style="251" customWidth="1"/>
    <col min="12036" max="12037" width="17.625" style="251" customWidth="1"/>
    <col min="12038" max="12038" width="32.25390625" style="251" customWidth="1"/>
    <col min="12039" max="12288" width="14.75390625" style="251" customWidth="1"/>
    <col min="12289" max="12289" width="8.25390625" style="251" customWidth="1"/>
    <col min="12290" max="12290" width="53.125" style="251" customWidth="1"/>
    <col min="12291" max="12291" width="18.00390625" style="251" customWidth="1"/>
    <col min="12292" max="12293" width="17.625" style="251" customWidth="1"/>
    <col min="12294" max="12294" width="32.25390625" style="251" customWidth="1"/>
    <col min="12295" max="12544" width="14.75390625" style="251" customWidth="1"/>
    <col min="12545" max="12545" width="8.25390625" style="251" customWidth="1"/>
    <col min="12546" max="12546" width="53.125" style="251" customWidth="1"/>
    <col min="12547" max="12547" width="18.00390625" style="251" customWidth="1"/>
    <col min="12548" max="12549" width="17.625" style="251" customWidth="1"/>
    <col min="12550" max="12550" width="32.25390625" style="251" customWidth="1"/>
    <col min="12551" max="12800" width="14.75390625" style="251" customWidth="1"/>
    <col min="12801" max="12801" width="8.25390625" style="251" customWidth="1"/>
    <col min="12802" max="12802" width="53.125" style="251" customWidth="1"/>
    <col min="12803" max="12803" width="18.00390625" style="251" customWidth="1"/>
    <col min="12804" max="12805" width="17.625" style="251" customWidth="1"/>
    <col min="12806" max="12806" width="32.25390625" style="251" customWidth="1"/>
    <col min="12807" max="13056" width="14.75390625" style="251" customWidth="1"/>
    <col min="13057" max="13057" width="8.25390625" style="251" customWidth="1"/>
    <col min="13058" max="13058" width="53.125" style="251" customWidth="1"/>
    <col min="13059" max="13059" width="18.00390625" style="251" customWidth="1"/>
    <col min="13060" max="13061" width="17.625" style="251" customWidth="1"/>
    <col min="13062" max="13062" width="32.25390625" style="251" customWidth="1"/>
    <col min="13063" max="13312" width="14.75390625" style="251" customWidth="1"/>
    <col min="13313" max="13313" width="8.25390625" style="251" customWidth="1"/>
    <col min="13314" max="13314" width="53.125" style="251" customWidth="1"/>
    <col min="13315" max="13315" width="18.00390625" style="251" customWidth="1"/>
    <col min="13316" max="13317" width="17.625" style="251" customWidth="1"/>
    <col min="13318" max="13318" width="32.25390625" style="251" customWidth="1"/>
    <col min="13319" max="13568" width="14.75390625" style="251" customWidth="1"/>
    <col min="13569" max="13569" width="8.25390625" style="251" customWidth="1"/>
    <col min="13570" max="13570" width="53.125" style="251" customWidth="1"/>
    <col min="13571" max="13571" width="18.00390625" style="251" customWidth="1"/>
    <col min="13572" max="13573" width="17.625" style="251" customWidth="1"/>
    <col min="13574" max="13574" width="32.25390625" style="251" customWidth="1"/>
    <col min="13575" max="13824" width="14.75390625" style="251" customWidth="1"/>
    <col min="13825" max="13825" width="8.25390625" style="251" customWidth="1"/>
    <col min="13826" max="13826" width="53.125" style="251" customWidth="1"/>
    <col min="13827" max="13827" width="18.00390625" style="251" customWidth="1"/>
    <col min="13828" max="13829" width="17.625" style="251" customWidth="1"/>
    <col min="13830" max="13830" width="32.25390625" style="251" customWidth="1"/>
    <col min="13831" max="14080" width="14.75390625" style="251" customWidth="1"/>
    <col min="14081" max="14081" width="8.25390625" style="251" customWidth="1"/>
    <col min="14082" max="14082" width="53.125" style="251" customWidth="1"/>
    <col min="14083" max="14083" width="18.00390625" style="251" customWidth="1"/>
    <col min="14084" max="14085" width="17.625" style="251" customWidth="1"/>
    <col min="14086" max="14086" width="32.25390625" style="251" customWidth="1"/>
    <col min="14087" max="14336" width="14.75390625" style="251" customWidth="1"/>
    <col min="14337" max="14337" width="8.25390625" style="251" customWidth="1"/>
    <col min="14338" max="14338" width="53.125" style="251" customWidth="1"/>
    <col min="14339" max="14339" width="18.00390625" style="251" customWidth="1"/>
    <col min="14340" max="14341" width="17.625" style="251" customWidth="1"/>
    <col min="14342" max="14342" width="32.25390625" style="251" customWidth="1"/>
    <col min="14343" max="14592" width="14.75390625" style="251" customWidth="1"/>
    <col min="14593" max="14593" width="8.25390625" style="251" customWidth="1"/>
    <col min="14594" max="14594" width="53.125" style="251" customWidth="1"/>
    <col min="14595" max="14595" width="18.00390625" style="251" customWidth="1"/>
    <col min="14596" max="14597" width="17.625" style="251" customWidth="1"/>
    <col min="14598" max="14598" width="32.25390625" style="251" customWidth="1"/>
    <col min="14599" max="14848" width="14.75390625" style="251" customWidth="1"/>
    <col min="14849" max="14849" width="8.25390625" style="251" customWidth="1"/>
    <col min="14850" max="14850" width="53.125" style="251" customWidth="1"/>
    <col min="14851" max="14851" width="18.00390625" style="251" customWidth="1"/>
    <col min="14852" max="14853" width="17.625" style="251" customWidth="1"/>
    <col min="14854" max="14854" width="32.25390625" style="251" customWidth="1"/>
    <col min="14855" max="15104" width="14.75390625" style="251" customWidth="1"/>
    <col min="15105" max="15105" width="8.25390625" style="251" customWidth="1"/>
    <col min="15106" max="15106" width="53.125" style="251" customWidth="1"/>
    <col min="15107" max="15107" width="18.00390625" style="251" customWidth="1"/>
    <col min="15108" max="15109" width="17.625" style="251" customWidth="1"/>
    <col min="15110" max="15110" width="32.25390625" style="251" customWidth="1"/>
    <col min="15111" max="15360" width="14.75390625" style="251" customWidth="1"/>
    <col min="15361" max="15361" width="8.25390625" style="251" customWidth="1"/>
    <col min="15362" max="15362" width="53.125" style="251" customWidth="1"/>
    <col min="15363" max="15363" width="18.00390625" style="251" customWidth="1"/>
    <col min="15364" max="15365" width="17.625" style="251" customWidth="1"/>
    <col min="15366" max="15366" width="32.25390625" style="251" customWidth="1"/>
    <col min="15367" max="15616" width="14.75390625" style="251" customWidth="1"/>
    <col min="15617" max="15617" width="8.25390625" style="251" customWidth="1"/>
    <col min="15618" max="15618" width="53.125" style="251" customWidth="1"/>
    <col min="15619" max="15619" width="18.00390625" style="251" customWidth="1"/>
    <col min="15620" max="15621" width="17.625" style="251" customWidth="1"/>
    <col min="15622" max="15622" width="32.25390625" style="251" customWidth="1"/>
    <col min="15623" max="15872" width="14.75390625" style="251" customWidth="1"/>
    <col min="15873" max="15873" width="8.25390625" style="251" customWidth="1"/>
    <col min="15874" max="15874" width="53.125" style="251" customWidth="1"/>
    <col min="15875" max="15875" width="18.00390625" style="251" customWidth="1"/>
    <col min="15876" max="15877" width="17.625" style="251" customWidth="1"/>
    <col min="15878" max="15878" width="32.25390625" style="251" customWidth="1"/>
    <col min="15879" max="16128" width="14.75390625" style="251" customWidth="1"/>
    <col min="16129" max="16129" width="8.25390625" style="251" customWidth="1"/>
    <col min="16130" max="16130" width="53.125" style="251" customWidth="1"/>
    <col min="16131" max="16131" width="18.00390625" style="251" customWidth="1"/>
    <col min="16132" max="16133" width="17.625" style="251" customWidth="1"/>
    <col min="16134" max="16134" width="32.25390625" style="251" customWidth="1"/>
    <col min="16135" max="16384" width="14.75390625" style="251" customWidth="1"/>
  </cols>
  <sheetData>
    <row r="1" spans="4:5" ht="12.75">
      <c r="D1" s="328" t="s">
        <v>726</v>
      </c>
      <c r="E1" s="328"/>
    </row>
    <row r="2" spans="2:6" ht="19.5" customHeight="1">
      <c r="B2" s="329" t="s">
        <v>753</v>
      </c>
      <c r="C2" s="329"/>
      <c r="D2" s="329"/>
      <c r="E2" s="329"/>
      <c r="F2" s="252"/>
    </row>
    <row r="3" spans="2:5" ht="12.75">
      <c r="B3" s="328" t="s">
        <v>754</v>
      </c>
      <c r="C3" s="328"/>
      <c r="D3" s="328"/>
      <c r="E3" s="328"/>
    </row>
    <row r="4" spans="2:5" ht="12.75">
      <c r="B4" s="253"/>
      <c r="C4" s="253"/>
      <c r="D4" s="253"/>
      <c r="E4" s="253"/>
    </row>
    <row r="5" spans="1:5" ht="55.5" customHeight="1">
      <c r="A5" s="330" t="s">
        <v>727</v>
      </c>
      <c r="B5" s="330"/>
      <c r="C5" s="330"/>
      <c r="D5" s="330"/>
      <c r="E5" s="330"/>
    </row>
    <row r="6" spans="1:5" ht="28.5" customHeight="1">
      <c r="A6" s="331"/>
      <c r="B6" s="331"/>
      <c r="C6" s="331"/>
      <c r="D6" s="331"/>
      <c r="E6" s="331"/>
    </row>
    <row r="7" spans="1:5" ht="22.9" customHeight="1">
      <c r="A7" s="254" t="s">
        <v>711</v>
      </c>
      <c r="B7" s="254" t="s">
        <v>712</v>
      </c>
      <c r="C7" s="254"/>
      <c r="D7" s="254"/>
      <c r="E7" s="255"/>
    </row>
    <row r="8" spans="1:5" ht="12.75">
      <c r="A8" s="256"/>
      <c r="E8" s="257" t="s">
        <v>713</v>
      </c>
    </row>
    <row r="9" spans="1:5" s="258" customFormat="1" ht="33.6" customHeight="1">
      <c r="A9" s="325" t="s">
        <v>714</v>
      </c>
      <c r="B9" s="325" t="s">
        <v>715</v>
      </c>
      <c r="C9" s="327" t="s">
        <v>716</v>
      </c>
      <c r="D9" s="327"/>
      <c r="E9" s="327"/>
    </row>
    <row r="10" spans="1:5" s="258" customFormat="1" ht="12.75">
      <c r="A10" s="326"/>
      <c r="B10" s="326"/>
      <c r="C10" s="259" t="s">
        <v>281</v>
      </c>
      <c r="D10" s="259" t="s">
        <v>330</v>
      </c>
      <c r="E10" s="259" t="s">
        <v>384</v>
      </c>
    </row>
    <row r="11" spans="1:5" s="258" customFormat="1" ht="12.75">
      <c r="A11" s="86">
        <v>1</v>
      </c>
      <c r="B11" s="86">
        <v>2</v>
      </c>
      <c r="C11" s="86">
        <v>3</v>
      </c>
      <c r="D11" s="86">
        <v>4</v>
      </c>
      <c r="E11" s="86">
        <v>5</v>
      </c>
    </row>
    <row r="12" spans="1:5" ht="36" customHeight="1">
      <c r="A12" s="259">
        <v>1</v>
      </c>
      <c r="B12" s="260" t="s">
        <v>717</v>
      </c>
      <c r="C12" s="261">
        <v>29000</v>
      </c>
      <c r="D12" s="261">
        <v>0</v>
      </c>
      <c r="E12" s="261">
        <v>0</v>
      </c>
    </row>
    <row r="13" spans="1:5" ht="20.45" customHeight="1">
      <c r="A13" s="259"/>
      <c r="B13" s="262" t="s">
        <v>718</v>
      </c>
      <c r="C13" s="263">
        <f>C12</f>
        <v>29000</v>
      </c>
      <c r="D13" s="263">
        <f aca="true" t="shared" si="0" ref="D13:E13">D12</f>
        <v>0</v>
      </c>
      <c r="E13" s="263">
        <f t="shared" si="0"/>
        <v>0</v>
      </c>
    </row>
    <row r="14" spans="3:5" ht="12.75">
      <c r="C14" s="257"/>
      <c r="D14" s="257"/>
      <c r="E14" s="257"/>
    </row>
    <row r="15" spans="1:6" ht="50.45" customHeight="1">
      <c r="A15" s="332" t="s">
        <v>728</v>
      </c>
      <c r="B15" s="332"/>
      <c r="C15" s="332"/>
      <c r="D15" s="332"/>
      <c r="E15" s="332"/>
      <c r="F15" s="264"/>
    </row>
    <row r="16" spans="1:5" ht="27.6" customHeight="1">
      <c r="A16" s="333" t="s">
        <v>719</v>
      </c>
      <c r="B16" s="333"/>
      <c r="C16" s="333"/>
      <c r="D16" s="333"/>
      <c r="E16" s="333"/>
    </row>
    <row r="17" ht="12.75">
      <c r="E17" s="251" t="s">
        <v>713</v>
      </c>
    </row>
    <row r="18" spans="1:5" s="258" customFormat="1" ht="12.75">
      <c r="A18" s="325" t="s">
        <v>720</v>
      </c>
      <c r="B18" s="325" t="s">
        <v>721</v>
      </c>
      <c r="C18" s="327" t="s">
        <v>722</v>
      </c>
      <c r="D18" s="327"/>
      <c r="E18" s="327"/>
    </row>
    <row r="19" spans="1:5" s="258" customFormat="1" ht="12.75">
      <c r="A19" s="326"/>
      <c r="B19" s="326"/>
      <c r="C19" s="259" t="s">
        <v>281</v>
      </c>
      <c r="D19" s="259" t="s">
        <v>330</v>
      </c>
      <c r="E19" s="259" t="s">
        <v>384</v>
      </c>
    </row>
    <row r="20" spans="1:5" s="258" customFormat="1" ht="12.75">
      <c r="A20" s="86">
        <v>1</v>
      </c>
      <c r="B20" s="86">
        <v>2</v>
      </c>
      <c r="C20" s="86">
        <v>3</v>
      </c>
      <c r="D20" s="86">
        <v>4</v>
      </c>
      <c r="E20" s="86">
        <v>5</v>
      </c>
    </row>
    <row r="21" spans="1:5" ht="31.5">
      <c r="A21" s="265">
        <v>1</v>
      </c>
      <c r="B21" s="260" t="s">
        <v>723</v>
      </c>
      <c r="C21" s="266">
        <f>C23</f>
        <v>0</v>
      </c>
      <c r="D21" s="266">
        <f aca="true" t="shared" si="1" ref="D21:E21">D23</f>
        <v>-14500</v>
      </c>
      <c r="E21" s="266">
        <f t="shared" si="1"/>
        <v>-14500</v>
      </c>
    </row>
    <row r="22" spans="1:5" ht="12.75">
      <c r="A22" s="267"/>
      <c r="B22" s="260" t="s">
        <v>724</v>
      </c>
      <c r="C22" s="265"/>
      <c r="D22" s="266"/>
      <c r="E22" s="266"/>
    </row>
    <row r="23" spans="1:5" ht="24" customHeight="1">
      <c r="A23" s="267"/>
      <c r="B23" s="260" t="s">
        <v>725</v>
      </c>
      <c r="C23" s="90">
        <v>0</v>
      </c>
      <c r="D23" s="90">
        <v>-14500</v>
      </c>
      <c r="E23" s="90">
        <v>-14500</v>
      </c>
    </row>
    <row r="24" spans="1:5" ht="21" customHeight="1">
      <c r="A24" s="267"/>
      <c r="B24" s="268" t="s">
        <v>718</v>
      </c>
      <c r="C24" s="269">
        <f>C21</f>
        <v>0</v>
      </c>
      <c r="D24" s="269">
        <f>D21</f>
        <v>-14500</v>
      </c>
      <c r="E24" s="269">
        <f>E21</f>
        <v>-14500</v>
      </c>
    </row>
  </sheetData>
  <mergeCells count="13">
    <mergeCell ref="A15:E15"/>
    <mergeCell ref="A16:E16"/>
    <mergeCell ref="A18:A19"/>
    <mergeCell ref="B18:B19"/>
    <mergeCell ref="C18:E18"/>
    <mergeCell ref="A9:A10"/>
    <mergeCell ref="B9:B10"/>
    <mergeCell ref="C9:E9"/>
    <mergeCell ref="D1:E1"/>
    <mergeCell ref="B2:E2"/>
    <mergeCell ref="B3:E3"/>
    <mergeCell ref="A5:E5"/>
    <mergeCell ref="A6:E6"/>
  </mergeCells>
  <printOptions/>
  <pageMargins left="0.5905511811023623" right="0.1968503937007874" top="0.15748031496062992" bottom="0.15748031496062992" header="0.31496062992125984" footer="0.31496062992125984"/>
  <pageSetup fitToHeight="0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ОФ и ЭА Администрация города Торжка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Маслобойщикова</dc:creator>
  <cp:keywords/>
  <dc:description/>
  <cp:lastModifiedBy>Vershinskaya</cp:lastModifiedBy>
  <cp:lastPrinted>2022-11-18T13:40:03Z</cp:lastPrinted>
  <dcterms:created xsi:type="dcterms:W3CDTF">2007-11-30T05:39:28Z</dcterms:created>
  <dcterms:modified xsi:type="dcterms:W3CDTF">2022-12-16T11:43:08Z</dcterms:modified>
  <cp:category/>
  <cp:version/>
  <cp:contentType/>
  <cp:contentStatus/>
</cp:coreProperties>
</file>